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candace.rossi\Downloads\"/>
    </mc:Choice>
  </mc:AlternateContent>
  <xr:revisionPtr revIDLastSave="0" documentId="13_ncr:1_{1636B92A-815C-4B09-A24A-E656F2BD9E4F}" xr6:coauthVersionLast="47" xr6:coauthVersionMax="47" xr10:uidLastSave="{00000000-0000-0000-0000-000000000000}"/>
  <workbookProtection workbookAlgorithmName="SHA-512" workbookHashValue="R2n4b2gzGhtxiPMXuIQA90xULGpftGJIT5BHk3dHvhFrpIoa2gfsAZ2AIH0aeX54+AdJZ135eh3eAjeInEm70w==" workbookSaltValue="ncr+7OaTifCNcpqKe9PEeA==" workbookSpinCount="100000" lockStructure="1"/>
  <bookViews>
    <workbookView xWindow="1620" yWindow="-120" windowWidth="27300" windowHeight="16440" xr2:uid="{1ADB6946-701A-4B86-A417-33A4F4255571}"/>
  </bookViews>
  <sheets>
    <sheet name="Sheet1"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1" i="3" l="1"/>
  <c r="M11" i="3"/>
  <c r="L11" i="3"/>
  <c r="K11" i="3"/>
  <c r="O11" i="3" s="1"/>
  <c r="J11" i="3"/>
  <c r="P11" i="3" s="1"/>
  <c r="Q11" i="3" s="1"/>
  <c r="N10" i="3"/>
  <c r="M10" i="3"/>
  <c r="L10" i="3"/>
  <c r="K10" i="3"/>
  <c r="J10" i="3"/>
  <c r="P10" i="3" s="1"/>
  <c r="Q10" i="3" s="1"/>
  <c r="N9" i="3"/>
  <c r="M9" i="3"/>
  <c r="L9" i="3"/>
  <c r="K9" i="3"/>
  <c r="J9" i="3"/>
  <c r="P9" i="3" s="1"/>
  <c r="P8" i="3"/>
  <c r="N8" i="3"/>
  <c r="M8" i="3"/>
  <c r="L8" i="3"/>
  <c r="K8" i="3"/>
  <c r="O8" i="3" s="1"/>
  <c r="J8" i="3"/>
  <c r="P7" i="3"/>
  <c r="N7" i="3"/>
  <c r="M7" i="3"/>
  <c r="L7" i="3"/>
  <c r="K7" i="3"/>
  <c r="J7" i="3"/>
  <c r="Q6" i="3"/>
  <c r="N6" i="3"/>
  <c r="M6" i="3"/>
  <c r="L6" i="3"/>
  <c r="K6" i="3"/>
  <c r="J6" i="3"/>
  <c r="P6" i="3" s="1"/>
  <c r="O7" i="3" l="1"/>
  <c r="Q7" i="3" s="1"/>
  <c r="O9" i="3"/>
  <c r="Q9" i="3" s="1"/>
  <c r="O10" i="3"/>
  <c r="O6" i="3"/>
  <c r="Q8" i="3"/>
  <c r="Q13" i="3" l="1"/>
</calcChain>
</file>

<file path=xl/sharedStrings.xml><?xml version="1.0" encoding="utf-8"?>
<sst xmlns="http://schemas.openxmlformats.org/spreadsheetml/2006/main" count="30" uniqueCount="30">
  <si>
    <t>Key Definitions</t>
  </si>
  <si>
    <t xml:space="preserve">Proposer Instructions </t>
  </si>
  <si>
    <t>Example Project 2</t>
  </si>
  <si>
    <t>Example Project 1</t>
  </si>
  <si>
    <t>Estimated Agricultural Mitigation Payment ($)</t>
  </si>
  <si>
    <t>Facility Area Occupation Ratio
(Facility Area/ Total Parcel Area)</t>
  </si>
  <si>
    <t>Sum of all Acres ($)</t>
  </si>
  <si>
    <t>MSG4</t>
  </si>
  <si>
    <t>MSG3</t>
  </si>
  <si>
    <t>MSG2</t>
  </si>
  <si>
    <t>MSG1</t>
  </si>
  <si>
    <t>Total Facility Area (Acres)</t>
  </si>
  <si>
    <t>MSG 5:10/ Other</t>
  </si>
  <si>
    <t>MSG 4</t>
  </si>
  <si>
    <t>MSG 3</t>
  </si>
  <si>
    <t>MSG 2</t>
  </si>
  <si>
    <t>MSG 1</t>
  </si>
  <si>
    <t>Total Parcel(s) Area (Acres)</t>
  </si>
  <si>
    <t>MWdc</t>
  </si>
  <si>
    <t>Project (NY-Sun Application #)</t>
  </si>
  <si>
    <t>Payment Estimate ($) by Mineral Soil Group:</t>
  </si>
  <si>
    <t>Facility Area (# of Acres) on Mineral Soil Group:</t>
  </si>
  <si>
    <t>NY-Sun Agricultural Mitigation Estimate Calculator</t>
  </si>
  <si>
    <t>Last Updated</t>
  </si>
  <si>
    <t>Stacked Projects</t>
  </si>
  <si>
    <t>Total Mitigation Payment Commitment</t>
  </si>
  <si>
    <t>Example Project 3</t>
  </si>
  <si>
    <t>Example Project 4</t>
  </si>
  <si>
    <t>Interconnection Application Date</t>
  </si>
  <si>
    <t>NYS T&amp;F 2024 MSG 1:4 Value per Acre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</si>
</sst>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quot;$&quot;#,##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6"/>
      <color theme="1"/>
      <name val="Calibri"/>
      <family val="2"/>
      <scheme val="minor"/>
    </font>
    <font>
      <i/>
      <sz val="11"/>
      <color theme="1"/>
      <name val="Calibri"/>
      <family val="2"/>
      <scheme val="minor"/>
    </font>
    <font>
      <b/>
      <sz val="12"/>
      <color theme="1"/>
      <name val="Calibri"/>
      <family val="2"/>
      <scheme val="minor"/>
    </font>
    <font>
      <b/>
      <sz val="12"/>
      <color rgb="FFFF0000"/>
      <name val="Calibri"/>
      <family val="2"/>
      <scheme val="minor"/>
    </font>
    <font>
      <b/>
      <sz val="14"/>
      <color theme="1"/>
      <name val="Calibri"/>
      <family val="2"/>
      <scheme val="minor"/>
    </font>
    <font>
      <sz val="11"/>
      <name val="Calibri"/>
      <family val="2"/>
      <scheme val="minor"/>
    </font>
    <font>
      <sz val="19"/>
      <name val="Roboto"/>
    </font>
    <font>
      <u/>
      <sz val="11"/>
      <color theme="10"/>
      <name val="Calibri"/>
      <family val="2"/>
      <scheme val="minor"/>
    </font>
    <font>
      <b/>
      <u/>
      <sz val="11"/>
      <color theme="10"/>
      <name val="Calibri"/>
      <family val="2"/>
      <scheme val="minor"/>
    </font>
    <font>
      <sz val="14"/>
      <color theme="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00FF99"/>
        <bgColor indexed="64"/>
      </patternFill>
    </fill>
  </fills>
  <borders count="16">
    <border>
      <left/>
      <right/>
      <top/>
      <bottom/>
      <diagonal/>
    </border>
    <border>
      <left style="medium">
        <color auto="1"/>
      </left>
      <right style="medium">
        <color auto="1"/>
      </right>
      <top/>
      <bottom style="medium">
        <color auto="1"/>
      </bottom>
      <diagonal/>
    </border>
    <border>
      <left/>
      <right style="medium">
        <color auto="1"/>
      </right>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style="medium">
        <color auto="1"/>
      </left>
      <right style="medium">
        <color auto="1"/>
      </right>
      <top style="medium">
        <color auto="1"/>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cellStyleXfs>
  <cellXfs count="76">
    <xf numFmtId="0" fontId="0" fillId="0" borderId="0" xfId="0"/>
    <xf numFmtId="0" fontId="0" fillId="2" borderId="0" xfId="0" applyFill="1"/>
    <xf numFmtId="164" fontId="0" fillId="2" borderId="0" xfId="1" applyNumberFormat="1" applyFont="1" applyFill="1" applyProtection="1"/>
    <xf numFmtId="164" fontId="0" fillId="2" borderId="0" xfId="1" applyNumberFormat="1" applyFont="1" applyFill="1" applyAlignment="1" applyProtection="1">
      <alignment horizontal="center"/>
    </xf>
    <xf numFmtId="0" fontId="3" fillId="2" borderId="0" xfId="0" applyFont="1" applyFill="1"/>
    <xf numFmtId="0" fontId="4" fillId="2" borderId="0" xfId="0" applyFont="1" applyFill="1"/>
    <xf numFmtId="165" fontId="5" fillId="0" borderId="2" xfId="0" applyNumberFormat="1" applyFont="1" applyBorder="1"/>
    <xf numFmtId="165" fontId="5" fillId="0" borderId="3" xfId="0" applyNumberFormat="1" applyFont="1" applyBorder="1"/>
    <xf numFmtId="164" fontId="5" fillId="0" borderId="2" xfId="1" applyNumberFormat="1" applyFont="1" applyFill="1" applyBorder="1" applyProtection="1"/>
    <xf numFmtId="164" fontId="0" fillId="0" borderId="0" xfId="1" applyNumberFormat="1" applyFont="1" applyFill="1" applyBorder="1" applyProtection="1">
      <protection locked="0"/>
    </xf>
    <xf numFmtId="164" fontId="0" fillId="0" borderId="3" xfId="1" applyNumberFormat="1" applyFont="1" applyFill="1" applyBorder="1" applyProtection="1">
      <protection locked="0"/>
    </xf>
    <xf numFmtId="164" fontId="0" fillId="0" borderId="0" xfId="1" applyNumberFormat="1" applyFont="1" applyFill="1" applyProtection="1">
      <protection locked="0"/>
    </xf>
    <xf numFmtId="43" fontId="0" fillId="0" borderId="0" xfId="1" applyFont="1" applyFill="1" applyAlignment="1" applyProtection="1">
      <alignment horizontal="center"/>
      <protection locked="0"/>
    </xf>
    <xf numFmtId="0" fontId="0" fillId="0" borderId="0" xfId="0" applyProtection="1">
      <protection locked="0"/>
    </xf>
    <xf numFmtId="165" fontId="5" fillId="0" borderId="4" xfId="0" applyNumberFormat="1" applyFont="1" applyBorder="1" applyAlignment="1">
      <alignment horizontal="right"/>
    </xf>
    <xf numFmtId="164" fontId="5" fillId="0" borderId="0" xfId="1" applyNumberFormat="1" applyFont="1" applyFill="1" applyBorder="1" applyProtection="1">
      <protection locked="0"/>
    </xf>
    <xf numFmtId="164" fontId="5" fillId="0" borderId="3" xfId="1" applyNumberFormat="1" applyFont="1" applyFill="1" applyBorder="1" applyProtection="1">
      <protection locked="0"/>
    </xf>
    <xf numFmtId="164" fontId="5" fillId="0" borderId="0" xfId="1" applyNumberFormat="1" applyFont="1" applyFill="1" applyProtection="1">
      <protection locked="0"/>
    </xf>
    <xf numFmtId="43" fontId="5" fillId="0" borderId="0" xfId="1" applyFont="1" applyFill="1" applyAlignment="1" applyProtection="1">
      <alignment horizontal="center"/>
      <protection locked="0"/>
    </xf>
    <xf numFmtId="0" fontId="5" fillId="0" borderId="0" xfId="0" applyFont="1" applyProtection="1">
      <protection locked="0"/>
    </xf>
    <xf numFmtId="0" fontId="6" fillId="2" borderId="0" xfId="0" applyFont="1" applyFill="1" applyAlignment="1">
      <alignment horizontal="center" wrapText="1"/>
    </xf>
    <xf numFmtId="0" fontId="9" fillId="2" borderId="0" xfId="0" applyFont="1" applyFill="1"/>
    <xf numFmtId="0" fontId="9" fillId="2" borderId="0" xfId="0" applyFont="1" applyFill="1" applyAlignment="1">
      <alignment horizontal="left"/>
    </xf>
    <xf numFmtId="165" fontId="2" fillId="2" borderId="12" xfId="2" applyNumberFormat="1" applyFont="1" applyFill="1" applyBorder="1" applyAlignment="1" applyProtection="1">
      <alignment horizontal="right"/>
    </xf>
    <xf numFmtId="165" fontId="2" fillId="2" borderId="13" xfId="2" applyNumberFormat="1" applyFont="1" applyFill="1" applyBorder="1" applyAlignment="1" applyProtection="1">
      <alignment horizontal="right"/>
    </xf>
    <xf numFmtId="165" fontId="2" fillId="2" borderId="14" xfId="2" applyNumberFormat="1" applyFont="1" applyFill="1" applyBorder="1" applyAlignment="1" applyProtection="1">
      <alignment horizontal="right"/>
    </xf>
    <xf numFmtId="0" fontId="10" fillId="2" borderId="0" xfId="0" applyFont="1" applyFill="1" applyAlignment="1">
      <alignment horizontal="left"/>
    </xf>
    <xf numFmtId="14" fontId="0" fillId="2" borderId="0" xfId="0" applyNumberFormat="1" applyFill="1"/>
    <xf numFmtId="0" fontId="13" fillId="2" borderId="0" xfId="0" applyFont="1" applyFill="1" applyAlignment="1">
      <alignment horizontal="right"/>
    </xf>
    <xf numFmtId="164" fontId="7" fillId="3" borderId="0" xfId="1" applyNumberFormat="1" applyFont="1" applyFill="1" applyAlignment="1" applyProtection="1">
      <alignment horizontal="center" vertical="center" wrapText="1"/>
    </xf>
    <xf numFmtId="164" fontId="7" fillId="3" borderId="8" xfId="1" applyNumberFormat="1" applyFont="1" applyFill="1" applyBorder="1" applyAlignment="1" applyProtection="1">
      <alignment horizontal="center" vertical="center" wrapText="1"/>
    </xf>
    <xf numFmtId="164" fontId="7" fillId="3" borderId="7" xfId="1" applyNumberFormat="1" applyFont="1" applyFill="1" applyBorder="1" applyAlignment="1" applyProtection="1">
      <alignment horizontal="center" vertical="center" wrapText="1"/>
    </xf>
    <xf numFmtId="164" fontId="6" fillId="0" borderId="6" xfId="1" applyNumberFormat="1" applyFont="1" applyBorder="1" applyAlignment="1" applyProtection="1">
      <alignment horizontal="center" vertical="center" wrapText="1"/>
    </xf>
    <xf numFmtId="49" fontId="6" fillId="0" borderId="3" xfId="0" quotePrefix="1" applyNumberFormat="1" applyFont="1" applyBorder="1" applyAlignment="1">
      <alignment horizontal="center" vertical="center" wrapText="1"/>
    </xf>
    <xf numFmtId="0" fontId="6" fillId="0" borderId="0" xfId="0" quotePrefix="1" applyFont="1" applyAlignment="1">
      <alignment horizontal="center" vertical="center" wrapText="1"/>
    </xf>
    <xf numFmtId="0" fontId="6" fillId="0" borderId="2" xfId="0" applyFont="1" applyBorder="1" applyAlignment="1">
      <alignment horizontal="center" vertical="center" wrapText="1"/>
    </xf>
    <xf numFmtId="0" fontId="6" fillId="0" borderId="0" xfId="0" applyFont="1" applyAlignment="1">
      <alignment horizontal="center" vertical="center" wrapText="1"/>
    </xf>
    <xf numFmtId="0" fontId="5" fillId="5" borderId="0" xfId="0" applyFont="1" applyFill="1" applyProtection="1">
      <protection locked="0"/>
    </xf>
    <xf numFmtId="43" fontId="5" fillId="5" borderId="0" xfId="1" applyFont="1" applyFill="1" applyAlignment="1" applyProtection="1">
      <alignment horizontal="center"/>
      <protection locked="0"/>
    </xf>
    <xf numFmtId="164" fontId="5" fillId="5" borderId="0" xfId="1" applyNumberFormat="1" applyFont="1" applyFill="1" applyProtection="1">
      <protection locked="0"/>
    </xf>
    <xf numFmtId="164" fontId="5" fillId="5" borderId="3" xfId="1" applyNumberFormat="1" applyFont="1" applyFill="1" applyBorder="1" applyProtection="1">
      <protection locked="0"/>
    </xf>
    <xf numFmtId="164" fontId="5" fillId="5" borderId="0" xfId="1" applyNumberFormat="1" applyFont="1" applyFill="1" applyBorder="1" applyProtection="1">
      <protection locked="0"/>
    </xf>
    <xf numFmtId="164" fontId="5" fillId="5" borderId="2" xfId="1" applyNumberFormat="1" applyFont="1" applyFill="1" applyBorder="1" applyProtection="1"/>
    <xf numFmtId="165" fontId="5" fillId="5" borderId="3" xfId="0" applyNumberFormat="1" applyFont="1" applyFill="1" applyBorder="1"/>
    <xf numFmtId="165" fontId="5" fillId="5" borderId="0" xfId="0" applyNumberFormat="1" applyFont="1" applyFill="1"/>
    <xf numFmtId="165" fontId="5" fillId="5" borderId="2" xfId="0" applyNumberFormat="1" applyFont="1" applyFill="1" applyBorder="1"/>
    <xf numFmtId="165" fontId="5" fillId="5" borderId="15" xfId="0" applyNumberFormat="1" applyFont="1" applyFill="1" applyBorder="1" applyAlignment="1">
      <alignment horizontal="right"/>
    </xf>
    <xf numFmtId="165" fontId="5" fillId="0" borderId="0" xfId="0" applyNumberFormat="1" applyFont="1"/>
    <xf numFmtId="0" fontId="6" fillId="0" borderId="15" xfId="0" applyFont="1" applyBorder="1" applyAlignment="1">
      <alignment horizontal="center" vertical="center" wrapText="1"/>
    </xf>
    <xf numFmtId="165" fontId="0" fillId="0" borderId="3" xfId="0" applyNumberFormat="1" applyBorder="1"/>
    <xf numFmtId="165" fontId="0" fillId="0" borderId="0" xfId="0" applyNumberFormat="1"/>
    <xf numFmtId="165" fontId="0" fillId="0" borderId="2" xfId="0" applyNumberFormat="1" applyBorder="1"/>
    <xf numFmtId="165" fontId="5" fillId="0" borderId="1" xfId="0" applyNumberFormat="1" applyFont="1" applyBorder="1" applyAlignment="1">
      <alignment horizontal="right"/>
    </xf>
    <xf numFmtId="0" fontId="0" fillId="5" borderId="0" xfId="0" applyFill="1" applyProtection="1">
      <protection locked="0"/>
    </xf>
    <xf numFmtId="43" fontId="0" fillId="5" borderId="0" xfId="1" applyFont="1" applyFill="1" applyAlignment="1" applyProtection="1">
      <alignment horizontal="center"/>
      <protection locked="0"/>
    </xf>
    <xf numFmtId="164" fontId="0" fillId="5" borderId="0" xfId="1" applyNumberFormat="1" applyFont="1" applyFill="1" applyProtection="1">
      <protection locked="0"/>
    </xf>
    <xf numFmtId="164" fontId="0" fillId="5" borderId="3" xfId="1" applyNumberFormat="1" applyFont="1" applyFill="1" applyBorder="1" applyProtection="1">
      <protection locked="0"/>
    </xf>
    <xf numFmtId="164" fontId="0" fillId="5" borderId="0" xfId="1" applyNumberFormat="1" applyFont="1" applyFill="1" applyBorder="1" applyProtection="1">
      <protection locked="0"/>
    </xf>
    <xf numFmtId="165" fontId="0" fillId="5" borderId="3" xfId="0" applyNumberFormat="1" applyFill="1" applyBorder="1"/>
    <xf numFmtId="165" fontId="0" fillId="5" borderId="0" xfId="0" applyNumberFormat="1" applyFill="1"/>
    <xf numFmtId="165" fontId="0" fillId="5" borderId="2" xfId="0" applyNumberFormat="1" applyFill="1" applyBorder="1"/>
    <xf numFmtId="9" fontId="0" fillId="5" borderId="0" xfId="3" applyFont="1" applyFill="1" applyAlignment="1" applyProtection="1">
      <alignment horizontal="center"/>
    </xf>
    <xf numFmtId="165" fontId="5" fillId="5" borderId="4" xfId="0" applyNumberFormat="1" applyFont="1" applyFill="1" applyBorder="1" applyAlignment="1">
      <alignment horizontal="right"/>
    </xf>
    <xf numFmtId="0" fontId="2" fillId="6" borderId="8" xfId="0" applyFont="1" applyFill="1" applyBorder="1"/>
    <xf numFmtId="165" fontId="2" fillId="6" borderId="5" xfId="0" applyNumberFormat="1" applyFont="1" applyFill="1" applyBorder="1"/>
    <xf numFmtId="0" fontId="12" fillId="4" borderId="11" xfId="4" applyFont="1" applyFill="1" applyBorder="1" applyAlignment="1" applyProtection="1">
      <alignment horizontal="center"/>
    </xf>
    <xf numFmtId="0" fontId="12" fillId="4" borderId="10" xfId="4" applyFont="1" applyFill="1" applyBorder="1" applyAlignment="1" applyProtection="1">
      <alignment horizontal="center"/>
    </xf>
    <xf numFmtId="0" fontId="12" fillId="4" borderId="9" xfId="4" applyFont="1" applyFill="1" applyBorder="1" applyAlignment="1" applyProtection="1">
      <alignment horizontal="center"/>
    </xf>
    <xf numFmtId="164" fontId="8" fillId="4" borderId="11" xfId="1" applyNumberFormat="1" applyFont="1" applyFill="1" applyBorder="1" applyAlignment="1" applyProtection="1">
      <alignment horizontal="center"/>
    </xf>
    <xf numFmtId="164" fontId="8" fillId="4" borderId="10" xfId="1" applyNumberFormat="1" applyFont="1" applyFill="1" applyBorder="1" applyAlignment="1" applyProtection="1">
      <alignment horizontal="center"/>
    </xf>
    <xf numFmtId="164" fontId="8" fillId="4" borderId="9" xfId="1" applyNumberFormat="1" applyFont="1" applyFill="1" applyBorder="1" applyAlignment="1" applyProtection="1">
      <alignment horizontal="center"/>
    </xf>
    <xf numFmtId="0" fontId="8" fillId="4" borderId="11" xfId="0" applyFont="1" applyFill="1" applyBorder="1" applyAlignment="1">
      <alignment horizontal="center"/>
    </xf>
    <xf numFmtId="0" fontId="8" fillId="4" borderId="10" xfId="0" applyFont="1" applyFill="1" applyBorder="1" applyAlignment="1">
      <alignment horizontal="center"/>
    </xf>
    <xf numFmtId="0" fontId="8" fillId="4" borderId="9" xfId="0" applyFont="1" applyFill="1" applyBorder="1" applyAlignment="1">
      <alignment horizontal="center"/>
    </xf>
    <xf numFmtId="14" fontId="5" fillId="5" borderId="0" xfId="0" applyNumberFormat="1" applyFont="1" applyFill="1" applyProtection="1">
      <protection locked="0"/>
    </xf>
    <xf numFmtId="14" fontId="5" fillId="0" borderId="0" xfId="0" applyNumberFormat="1" applyFont="1" applyProtection="1">
      <protection locked="0"/>
    </xf>
  </cellXfs>
  <cellStyles count="5">
    <cellStyle name="Comma" xfId="1" builtinId="3"/>
    <cellStyle name="Currency" xfId="2" builtinId="4"/>
    <cellStyle name="Hyperlink" xfId="4" builtinId="8"/>
    <cellStyle name="Normal" xfId="0" builtinId="0"/>
    <cellStyle name="Percent" xfId="3" builtinId="5"/>
  </cellStyles>
  <dxfs count="19">
    <dxf>
      <numFmt numFmtId="165" formatCode="&quot;$&quot;#,##0"/>
      <fill>
        <patternFill patternType="none">
          <fgColor indexed="64"/>
          <bgColor auto="1"/>
        </patternFill>
      </fill>
      <alignment horizontal="right" vertical="bottom" textRotation="0" wrapText="0" indent="0" justifyLastLine="0" shrinkToFit="0" readingOrder="0"/>
      <border diagonalUp="0" diagonalDown="0">
        <left style="medium">
          <color indexed="64"/>
        </left>
        <right style="medium">
          <color indexed="64"/>
        </right>
        <top/>
        <bottom/>
        <vertical/>
        <horizontal/>
      </border>
      <protection locked="1"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bottom" textRotation="0" wrapText="0" indent="0" justifyLastLine="0" shrinkToFit="0" readingOrder="0"/>
      <border outline="0">
        <right style="medium">
          <color indexed="64"/>
        </right>
      </border>
      <protection locked="1" hidden="0"/>
    </dxf>
    <dxf>
      <numFmt numFmtId="165" formatCode="&quot;$&quot;#,##0"/>
      <fill>
        <patternFill patternType="none">
          <fgColor indexed="64"/>
          <bgColor auto="1"/>
        </patternFill>
      </fill>
      <border diagonalUp="0" diagonalDown="0">
        <left/>
        <right style="medium">
          <color auto="1"/>
        </right>
        <top/>
        <bottom/>
        <vertical/>
        <horizontal/>
      </border>
      <protection locked="1" hidden="0"/>
    </dxf>
    <dxf>
      <font>
        <i/>
      </font>
      <numFmt numFmtId="165" formatCode="&quot;$&quot;#,##0"/>
      <fill>
        <patternFill patternType="none">
          <fgColor indexed="64"/>
          <bgColor auto="1"/>
        </patternFill>
      </fill>
      <protection locked="1" hidden="0"/>
    </dxf>
    <dxf>
      <font>
        <i/>
      </font>
      <numFmt numFmtId="165" formatCode="&quot;$&quot;#,##0"/>
      <fill>
        <patternFill patternType="none">
          <fgColor indexed="64"/>
          <bgColor auto="1"/>
        </patternFill>
      </fill>
      <protection locked="1" hidden="0"/>
    </dxf>
    <dxf>
      <numFmt numFmtId="165" formatCode="&quot;$&quot;#,##0"/>
      <fill>
        <patternFill patternType="none">
          <fgColor indexed="64"/>
          <bgColor auto="1"/>
        </patternFill>
      </fill>
      <protection locked="1" hidden="0"/>
    </dxf>
    <dxf>
      <numFmt numFmtId="165" formatCode="&quot;$&quot;#,##0"/>
      <fill>
        <patternFill patternType="none">
          <fgColor indexed="64"/>
          <bgColor auto="1"/>
        </patternFill>
      </fill>
      <border diagonalUp="0" diagonalDown="0">
        <left style="medium">
          <color auto="1"/>
        </left>
        <right/>
        <top/>
        <bottom/>
        <vertical/>
        <horizontal/>
      </border>
      <protection locked="1" hidden="0"/>
    </dxf>
    <dxf>
      <numFmt numFmtId="164" formatCode="_(* #,##0_);_(* \(#,##0\);_(* &quot;-&quot;??_);_(@_)"/>
      <fill>
        <patternFill patternType="none">
          <fgColor indexed="64"/>
          <bgColor auto="1"/>
        </patternFill>
      </fill>
      <border diagonalUp="0" diagonalDown="0">
        <left/>
        <right style="medium">
          <color indexed="64"/>
        </right>
      </border>
      <protection locked="1" hidden="0"/>
    </dxf>
    <dxf>
      <numFmt numFmtId="164" formatCode="_(* #,##0_);_(* \(#,##0\);_(* &quot;-&quot;??_);_(@_)"/>
      <fill>
        <patternFill patternType="none">
          <fgColor indexed="64"/>
          <bgColor auto="1"/>
        </patternFill>
      </fill>
      <protection locked="0" hidden="0"/>
    </dxf>
    <dxf>
      <numFmt numFmtId="164" formatCode="_(* #,##0_);_(* \(#,##0\);_(* &quot;-&quot;??_);_(@_)"/>
      <fill>
        <patternFill patternType="none">
          <fgColor indexed="64"/>
          <bgColor auto="1"/>
        </patternFill>
      </fill>
      <protection locked="0" hidden="0"/>
    </dxf>
    <dxf>
      <numFmt numFmtId="164" formatCode="_(* #,##0_);_(* \(#,##0\);_(* &quot;-&quot;??_);_(@_)"/>
      <fill>
        <patternFill patternType="none">
          <fgColor indexed="64"/>
          <bgColor auto="1"/>
        </patternFill>
      </fill>
      <protection locked="0" hidden="0"/>
    </dxf>
    <dxf>
      <numFmt numFmtId="164" formatCode="_(* #,##0_);_(* \(#,##0\);_(* &quot;-&quot;??_);_(@_)"/>
      <fill>
        <patternFill patternType="none">
          <fgColor indexed="64"/>
          <bgColor auto="1"/>
        </patternFill>
      </fill>
      <protection locked="0" hidden="0"/>
    </dxf>
    <dxf>
      <numFmt numFmtId="164" formatCode="_(* #,##0_);_(* \(#,##0\);_(* &quot;-&quot;??_);_(@_)"/>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numFmt numFmtId="164" formatCode="_(* #,##0_);_(* \(#,##0\);_(* &quot;-&quot;??_);_(@_)"/>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numFmt numFmtId="35" formatCode="_(* #,##0.00_);_(* \(#,##0.00\);_(* &quot;-&quot;??_);_(@_)"/>
      <fill>
        <patternFill patternType="none">
          <fgColor indexed="64"/>
          <bgColor auto="1"/>
        </patternFill>
      </fill>
      <alignment horizontal="center" vertical="bottom" textRotation="0" wrapText="0" indent="0" justifyLastLine="0" shrinkToFit="0" readingOrder="0"/>
      <protection locked="0" hidden="0"/>
    </dxf>
    <dxf>
      <font>
        <b val="0"/>
        <i/>
        <strike val="0"/>
        <condense val="0"/>
        <extend val="0"/>
        <outline val="0"/>
        <shadow val="0"/>
        <u val="none"/>
        <vertAlign val="baseline"/>
        <sz val="11"/>
        <color theme="1"/>
        <name val="Calibri"/>
        <family val="2"/>
        <scheme val="minor"/>
      </font>
      <fill>
        <patternFill patternType="none">
          <fgColor indexed="64"/>
          <bgColor indexed="65"/>
        </patternFill>
      </fill>
      <protection locked="0" hidden="0"/>
    </dxf>
    <dxf>
      <fill>
        <patternFill patternType="none">
          <fgColor indexed="64"/>
          <bgColor auto="1"/>
        </patternFill>
      </fill>
      <protection locked="0" hidden="0"/>
    </dxf>
    <dxf>
      <fill>
        <patternFill patternType="none">
          <fgColor indexed="64"/>
          <bgColor auto="1"/>
        </patternFill>
      </fill>
      <protection locked="1" hidden="0"/>
    </dxf>
    <dxf>
      <font>
        <b/>
        <i val="0"/>
        <strike val="0"/>
        <condense val="0"/>
        <extend val="0"/>
        <outline val="0"/>
        <shadow val="0"/>
        <u val="none"/>
        <vertAlign val="baseline"/>
        <sz val="12"/>
        <color theme="1"/>
        <name val="Calibri"/>
        <scheme val="minor"/>
      </font>
      <alignment horizontal="center" vertical="center" textRotation="0" wrapText="1" indent="0" justifyLastLine="0" shrinkToFit="0" readingOrder="0"/>
      <protection locked="1" hidden="0"/>
    </dxf>
  </dxfs>
  <tableStyles count="0" defaultTableStyle="TableStyleMedium2" defaultPivotStyle="PivotStyleLight16"/>
  <colors>
    <mruColors>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s://nyserda.maps.arcgis.com/apps/instant/basic/index.html?appid=cd7fe8bb243d4620a99a34aa1560aaf7" TargetMode="External"/></Relationships>
</file>

<file path=xl/drawings/drawing1.xml><?xml version="1.0" encoding="utf-8"?>
<xdr:wsDr xmlns:xdr="http://schemas.openxmlformats.org/drawingml/2006/spreadsheetDrawing" xmlns:a="http://schemas.openxmlformats.org/drawingml/2006/main">
  <xdr:twoCellAnchor>
    <xdr:from>
      <xdr:col>10</xdr:col>
      <xdr:colOff>12700</xdr:colOff>
      <xdr:row>15</xdr:row>
      <xdr:rowOff>38100</xdr:rowOff>
    </xdr:from>
    <xdr:to>
      <xdr:col>19</xdr:col>
      <xdr:colOff>152400</xdr:colOff>
      <xdr:row>40</xdr:row>
      <xdr:rowOff>76200</xdr:rowOff>
    </xdr:to>
    <xdr:sp macro="" textlink="">
      <xdr:nvSpPr>
        <xdr:cNvPr id="2" name="TextBox 1">
          <a:hlinkClick xmlns:r="http://schemas.openxmlformats.org/officeDocument/2006/relationships" r:id="rId1"/>
          <a:extLst>
            <a:ext uri="{FF2B5EF4-FFF2-40B4-BE49-F238E27FC236}">
              <a16:creationId xmlns:a16="http://schemas.microsoft.com/office/drawing/2014/main" id="{4DFE2756-2AEA-4D71-A7B6-C9A71B9F6DA7}"/>
            </a:ext>
          </a:extLst>
        </xdr:cNvPr>
        <xdr:cNvSpPr txBox="1"/>
      </xdr:nvSpPr>
      <xdr:spPr>
        <a:xfrm>
          <a:off x="9258300" y="3562350"/>
          <a:ext cx="9588500" cy="485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100">
              <a:solidFill>
                <a:schemeClr val="dk1"/>
              </a:solidFill>
              <a:effectLst/>
              <a:latin typeface="+mn-lt"/>
              <a:ea typeface="+mn-ea"/>
              <a:cs typeface="+mn-cs"/>
            </a:rPr>
            <a:t>The </a:t>
          </a:r>
          <a:r>
            <a:rPr lang="en-US" sz="1100" u="sng">
              <a:solidFill>
                <a:schemeClr val="dk1"/>
              </a:solidFill>
              <a:effectLst/>
              <a:latin typeface="+mn-lt"/>
              <a:ea typeface="+mn-ea"/>
              <a:cs typeface="+mn-cs"/>
            </a:rPr>
            <a:t>Facility Area</a:t>
          </a:r>
          <a:r>
            <a:rPr lang="en-US" sz="1100">
              <a:solidFill>
                <a:schemeClr val="dk1"/>
              </a:solidFill>
              <a:effectLst/>
              <a:latin typeface="+mn-lt"/>
              <a:ea typeface="+mn-ea"/>
              <a:cs typeface="+mn-cs"/>
            </a:rPr>
            <a:t> is defined as all land area occupied during the commercial operation of the generation facility, the associated interconnection equipment and, if applicable, energy storage equipment. Generally, this will include all areas within the facility’s perimeter security fence(s) and the applicable facility related improvements outside of fenced areas. The Facility Area shall include the area “inside the fence” of the project including all fencing inclosing the mechanical equipment such as the solar arrays, inverters, location of any combiner boxes, fuses, switches, meters, distribution boards, monitoring systems such as Balance of Systems components, interconnection equipment, and stormwater controls. The Facility Area shall additionally include improvements of the project “outside of the fence” including access roads, parking areas, stormwater controls and other permanent facilities, or structures installed at the Facility Area, except vegetative landscape screenings or appropriately buried utilities such as electrical conductors or conduit(s). </a:t>
          </a:r>
        </a:p>
        <a:p>
          <a:pPr lvl="0"/>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MSG 1-4</a:t>
          </a:r>
          <a:r>
            <a:rPr lang="en-US" sz="1100">
              <a:solidFill>
                <a:schemeClr val="dk1"/>
              </a:solidFill>
              <a:effectLst/>
              <a:latin typeface="+mn-lt"/>
              <a:ea typeface="+mn-ea"/>
              <a:cs typeface="+mn-cs"/>
            </a:rPr>
            <a:t> </a:t>
          </a:r>
          <a:r>
            <a:rPr lang="en-US" sz="1100" u="none">
              <a:solidFill>
                <a:schemeClr val="dk1"/>
              </a:solidFill>
              <a:effectLst/>
              <a:latin typeface="+mn-lt"/>
              <a:ea typeface="+mn-ea"/>
              <a:cs typeface="+mn-cs"/>
            </a:rPr>
            <a:t>are </a:t>
          </a:r>
          <a:r>
            <a:rPr lang="en-US" sz="1100" u="none">
              <a:solidFill>
                <a:schemeClr val="dk1"/>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defined by the NYS Department of Agriculture and Markets</a:t>
          </a:r>
          <a:r>
            <a:rPr lang="en-US" sz="1100" u="none">
              <a:solidFill>
                <a:schemeClr val="dk1"/>
              </a:solidFill>
              <a:effectLst/>
              <a:latin typeface="+mn-lt"/>
              <a:ea typeface="+mn-ea"/>
              <a:cs typeface="+mn-cs"/>
            </a:rPr>
            <a:t>  for each soil type in each county identified by the United State Department of Agriculture, and </a:t>
          </a:r>
          <a:r>
            <a:rPr lang="en-US" sz="1100">
              <a:solidFill>
                <a:schemeClr val="dk1"/>
              </a:solidFill>
              <a:effectLst/>
              <a:latin typeface="+mn-lt"/>
              <a:ea typeface="+mn-ea"/>
              <a:cs typeface="+mn-cs"/>
            </a:rPr>
            <a:t>are used to classify the state’s agricultural lands based upon soil productivity and capability. Each county in New York State has a listing of all soil types present in the county that is associated with a specific MSG 1 through 10. MSG 1-4 are defined as being the most productive soils for agricultural use. </a:t>
          </a:r>
          <a:r>
            <a:rPr lang="en-US">
              <a:effectLst/>
            </a:rPr>
            <a:t>The interactive map of MSG</a:t>
          </a:r>
          <a:r>
            <a:rPr lang="en-US" baseline="0">
              <a:effectLst/>
            </a:rPr>
            <a:t> 1-4</a:t>
          </a:r>
          <a:r>
            <a:rPr lang="en-US">
              <a:effectLst/>
            </a:rPr>
            <a:t> </a:t>
          </a:r>
          <a:r>
            <a:rPr lang="en-US" baseline="0">
              <a:effectLst/>
            </a:rPr>
            <a:t>is available here: </a:t>
          </a:r>
          <a:r>
            <a:rPr lang="en-US" sz="1100" u="sng">
              <a:solidFill>
                <a:schemeClr val="dk1"/>
              </a:solidFill>
              <a:effectLst/>
              <a:latin typeface="+mn-lt"/>
              <a:ea typeface="+mn-ea"/>
              <a:cs typeface="+mn-cs"/>
              <a:hlinkClick xmlns:r="http://schemas.openxmlformats.org/officeDocument/2006/relationships" r:id=""/>
            </a:rPr>
            <a:t>NYS Dept. of Agriculture and Markets Soil Groups</a:t>
          </a:r>
          <a:r>
            <a:rPr lang="en-US">
              <a:effectLst/>
            </a:rPr>
            <a:t> </a:t>
          </a:r>
        </a:p>
        <a:p>
          <a:pPr lvl="0"/>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a:t>
          </a:r>
          <a:r>
            <a:rPr lang="en-US" sz="1100" u="sng">
              <a:solidFill>
                <a:schemeClr val="dk1"/>
              </a:solidFill>
              <a:effectLst/>
              <a:latin typeface="+mn-lt"/>
              <a:ea typeface="+mn-ea"/>
              <a:cs typeface="+mn-cs"/>
            </a:rPr>
            <a:t>Mitigation Value per Acre</a:t>
          </a:r>
          <a:r>
            <a:rPr lang="en-US" sz="1100">
              <a:solidFill>
                <a:schemeClr val="dk1"/>
              </a:solidFill>
              <a:effectLst/>
              <a:latin typeface="+mn-lt"/>
              <a:ea typeface="+mn-ea"/>
              <a:cs typeface="+mn-cs"/>
            </a:rPr>
            <a:t> is defined as the dollar value for MSG 1- 4 according to the document entitled </a:t>
          </a:r>
          <a:r>
            <a:rPr lang="en-US" sz="1100">
              <a:solidFill>
                <a:schemeClr val="tx1"/>
              </a:solidFill>
              <a:effectLst/>
              <a:latin typeface="+mn-lt"/>
              <a:ea typeface="+mn-ea"/>
              <a:cs typeface="+mn-cs"/>
            </a:rPr>
            <a:t>“</a:t>
          </a:r>
          <a:r>
            <a:rPr lang="en-US" sz="1100" u="sng">
              <a:solidFill>
                <a:schemeClr val="tx1"/>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Agricultural Assessment Values Per Acre</a:t>
          </a:r>
          <a:r>
            <a:rPr lang="en-US" sz="1100">
              <a:solidFill>
                <a:schemeClr val="tx1"/>
              </a:solidFill>
              <a:effectLst/>
              <a:latin typeface="+mn-lt"/>
              <a:ea typeface="+mn-ea"/>
              <a:cs typeface="+mn-cs"/>
            </a:rPr>
            <a:t>” </a:t>
          </a:r>
          <a:r>
            <a:rPr lang="en-US" sz="1100">
              <a:solidFill>
                <a:schemeClr val="dk1"/>
              </a:solidFill>
              <a:effectLst/>
              <a:latin typeface="+mn-lt"/>
              <a:ea typeface="+mn-ea"/>
              <a:cs typeface="+mn-cs"/>
            </a:rPr>
            <a:t>as prepared annually by the NYS Department of Taxation and Finance, corresponding to the year of application/proposal to NYSERDA.</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 Agricultural Assessment Values per Acre document is available here: </a:t>
          </a:r>
          <a:r>
            <a:rPr lang="en-US" sz="1100" u="sng">
              <a:solidFill>
                <a:srgbClr val="0070C0"/>
              </a:solidFill>
              <a:effectLst/>
              <a:latin typeface="+mn-lt"/>
              <a:ea typeface="+mn-ea"/>
              <a:cs typeface="+mn-cs"/>
            </a:rPr>
            <a:t>https://www.tax.ny.gov/pdf/publications/orpts/current-year-ag-values.pdf</a:t>
          </a:r>
          <a:endParaRPr lang="en-US" sz="1100">
            <a:solidFill>
              <a:srgbClr val="0070C0"/>
            </a:solidFill>
            <a:effectLst/>
            <a:latin typeface="+mn-lt"/>
            <a:ea typeface="+mn-ea"/>
            <a:cs typeface="+mn-cs"/>
          </a:endParaRPr>
        </a:p>
        <a:p>
          <a:pPr lvl="0"/>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a:t>
          </a:r>
          <a:r>
            <a:rPr lang="en-US" sz="1100" u="sng">
              <a:solidFill>
                <a:schemeClr val="dk1"/>
              </a:solidFill>
              <a:effectLst/>
              <a:latin typeface="+mn-lt"/>
              <a:ea typeface="+mn-ea"/>
              <a:cs typeface="+mn-cs"/>
            </a:rPr>
            <a:t>Mitigation Fund Payment</a:t>
          </a:r>
          <a:r>
            <a:rPr lang="en-US" sz="1100">
              <a:solidFill>
                <a:schemeClr val="dk1"/>
              </a:solidFill>
              <a:effectLst/>
              <a:latin typeface="+mn-lt"/>
              <a:ea typeface="+mn-ea"/>
              <a:cs typeface="+mn-cs"/>
            </a:rPr>
            <a:t> is the calculated amount which acts as the estimated benchmark that the Proposer would expect to pay based on the proposed site configuration (Facility Area), knowledge of on-site conditions, and before any other action to decrease this payment amount. Payment amounts may be adjusted through consultations with the AGM regarding co-agricultural opportunities, and based on the final site configuration (reduced or expanded Facility Area acreage).</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For projects with Facility Areas that exceed 30 acres of overlap with MSG 1-4, the Mitigation Fund Payment must be estimated and included by the NY-Sun Participating Contractor as part of the Notice of Intent (NOI) Submission Form, and will be confirmed by NYSERDA prior to the approval of an award. The actual Mitigation Fund Payment, due at Commercial Operation Date, or deferred in accordance with an accepted Agricultural Co-Utilization Plan, will be determined by NYSERDA based on the actual site footprint and any actual Facility Area overlap with MSG 1-4.</a:t>
          </a:r>
        </a:p>
        <a:p>
          <a:pPr lvl="0"/>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xdr:txBody>
    </xdr:sp>
    <xdr:clientData/>
  </xdr:twoCellAnchor>
  <xdr:twoCellAnchor>
    <xdr:from>
      <xdr:col>0</xdr:col>
      <xdr:colOff>63500</xdr:colOff>
      <xdr:row>15</xdr:row>
      <xdr:rowOff>33864</xdr:rowOff>
    </xdr:from>
    <xdr:to>
      <xdr:col>9</xdr:col>
      <xdr:colOff>31750</xdr:colOff>
      <xdr:row>30</xdr:row>
      <xdr:rowOff>74083</xdr:rowOff>
    </xdr:to>
    <xdr:sp macro="" textlink="">
      <xdr:nvSpPr>
        <xdr:cNvPr id="3" name="TextBox 2">
          <a:extLst>
            <a:ext uri="{FF2B5EF4-FFF2-40B4-BE49-F238E27FC236}">
              <a16:creationId xmlns:a16="http://schemas.microsoft.com/office/drawing/2014/main" id="{67FCD22E-EA20-4A5B-9870-860CB90C8FAF}"/>
            </a:ext>
          </a:extLst>
        </xdr:cNvPr>
        <xdr:cNvSpPr txBox="1"/>
      </xdr:nvSpPr>
      <xdr:spPr>
        <a:xfrm>
          <a:off x="63500" y="3558114"/>
          <a:ext cx="8096250" cy="29358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dk1"/>
              </a:solidFill>
              <a:effectLst/>
              <a:latin typeface="+mn-lt"/>
              <a:ea typeface="+mn-ea"/>
              <a:cs typeface="+mn-cs"/>
            </a:rPr>
            <a:t>1.</a:t>
          </a:r>
          <a:r>
            <a:rPr lang="en-US" sz="1200">
              <a:solidFill>
                <a:schemeClr val="dk1"/>
              </a:solidFill>
              <a:effectLst/>
              <a:latin typeface="+mn-lt"/>
              <a:ea typeface="+mn-ea"/>
              <a:cs typeface="+mn-cs"/>
            </a:rPr>
            <a:t> For each applicable project, populate Columns A, B, and C with the requested information. For stacked projects, each point of interconnection (POI) will be entered on a separate row, starting with the POI with the earliest interconnection application date in the first row and continuing in date order. </a:t>
          </a:r>
        </a:p>
        <a:p>
          <a:r>
            <a:rPr lang="en-US" sz="1200" b="1">
              <a:solidFill>
                <a:schemeClr val="dk1"/>
              </a:solidFill>
              <a:effectLst/>
              <a:latin typeface="+mn-lt"/>
              <a:ea typeface="+mn-ea"/>
              <a:cs typeface="+mn-cs"/>
            </a:rPr>
            <a:t>2.</a:t>
          </a:r>
          <a:r>
            <a:rPr lang="en-US" sz="1200">
              <a:solidFill>
                <a:schemeClr val="dk1"/>
              </a:solidFill>
              <a:effectLst/>
              <a:latin typeface="+mn-lt"/>
              <a:ea typeface="+mn-ea"/>
              <a:cs typeface="+mn-cs"/>
            </a:rPr>
            <a:t> Populate Column D with the total area, in acres, of controlled parcels and, if applicable, parcels intended to be controlled for use to construct the Facility site. This total will be the same for each POI.</a:t>
          </a:r>
        </a:p>
        <a:p>
          <a:r>
            <a:rPr lang="en-US" sz="1200" b="1">
              <a:solidFill>
                <a:schemeClr val="dk1"/>
              </a:solidFill>
              <a:effectLst/>
              <a:latin typeface="+mn-lt"/>
              <a:ea typeface="+mn-ea"/>
              <a:cs typeface="+mn-cs"/>
            </a:rPr>
            <a:t>3.</a:t>
          </a:r>
          <a:r>
            <a:rPr lang="en-US" sz="1200">
              <a:solidFill>
                <a:schemeClr val="dk1"/>
              </a:solidFill>
              <a:effectLst/>
              <a:latin typeface="+mn-lt"/>
              <a:ea typeface="+mn-ea"/>
              <a:cs typeface="+mn-cs"/>
            </a:rPr>
            <a:t> Populate Columns E through I based on the expected amount of overlap of Facility Area acres on Mineral Soil Groups (MSG) 1-10. </a:t>
          </a:r>
        </a:p>
        <a:p>
          <a:r>
            <a:rPr lang="en-US" sz="1200" b="1">
              <a:solidFill>
                <a:schemeClr val="dk1"/>
              </a:solidFill>
              <a:effectLst/>
              <a:latin typeface="+mn-lt"/>
              <a:ea typeface="+mn-ea"/>
              <a:cs typeface="+mn-cs"/>
            </a:rPr>
            <a:t>4.</a:t>
          </a:r>
          <a:r>
            <a:rPr lang="en-US" sz="1200">
              <a:solidFill>
                <a:schemeClr val="dk1"/>
              </a:solidFill>
              <a:effectLst/>
              <a:latin typeface="+mn-lt"/>
              <a:ea typeface="+mn-ea"/>
              <a:cs typeface="+mn-cs"/>
            </a:rPr>
            <a:t> Columns J through P will automatically calculate.  </a:t>
          </a:r>
        </a:p>
        <a:p>
          <a:r>
            <a:rPr lang="en-US" sz="1200" b="1">
              <a:solidFill>
                <a:schemeClr val="dk1"/>
              </a:solidFill>
              <a:effectLst/>
              <a:latin typeface="+mn-lt"/>
              <a:ea typeface="+mn-ea"/>
              <a:cs typeface="+mn-cs"/>
            </a:rPr>
            <a:t>5.</a:t>
          </a:r>
          <a:r>
            <a:rPr lang="en-US" sz="1200">
              <a:solidFill>
                <a:schemeClr val="dk1"/>
              </a:solidFill>
              <a:effectLst/>
              <a:latin typeface="+mn-lt"/>
              <a:ea typeface="+mn-ea"/>
              <a:cs typeface="+mn-cs"/>
            </a:rPr>
            <a:t> Column P calculates each POI’s Occupation Ratio. For stacked projects, this ratio will increase incremental for each POI that is included.</a:t>
          </a:r>
        </a:p>
        <a:p>
          <a:r>
            <a:rPr lang="en-US" sz="1200" b="1">
              <a:solidFill>
                <a:schemeClr val="dk1"/>
              </a:solidFill>
              <a:effectLst/>
              <a:latin typeface="+mn-lt"/>
              <a:ea typeface="+mn-ea"/>
              <a:cs typeface="+mn-cs"/>
            </a:rPr>
            <a:t>6.</a:t>
          </a:r>
          <a:r>
            <a:rPr lang="en-US" sz="1200">
              <a:solidFill>
                <a:schemeClr val="dk1"/>
              </a:solidFill>
              <a:effectLst/>
              <a:latin typeface="+mn-lt"/>
              <a:ea typeface="+mn-ea"/>
              <a:cs typeface="+mn-cs"/>
            </a:rPr>
            <a:t> Column Q will display the estimated Agricultural Mitigation Payment based on the estimated inputs for the Facility Area overlap with MSG 1-4 for each POI. The Total Mitigation Payment Commitment can be found in cell Q13.</a:t>
          </a:r>
        </a:p>
        <a:p>
          <a:endParaRPr lang="en-US" sz="1200" b="0" i="0" u="none" strike="noStrike">
            <a:solidFill>
              <a:schemeClr val="dk1"/>
            </a:solidFill>
            <a:effectLst/>
            <a:latin typeface="+mn-lt"/>
            <a:ea typeface="+mn-ea"/>
            <a:cs typeface="+mn-cs"/>
          </a:endParaRPr>
        </a:p>
        <a:p>
          <a:r>
            <a:rPr lang="en-US" sz="1200" b="1" i="0" u="none" strike="noStrike">
              <a:solidFill>
                <a:schemeClr val="dk1"/>
              </a:solidFill>
              <a:effectLst/>
              <a:latin typeface="+mn-lt"/>
              <a:ea typeface="+mn-ea"/>
              <a:cs typeface="+mn-cs"/>
            </a:rPr>
            <a:t>Proposers should note</a:t>
          </a:r>
          <a:r>
            <a:rPr lang="en-US" sz="1200" b="1" i="0" u="none" strike="noStrike" baseline="0">
              <a:solidFill>
                <a:schemeClr val="dk1"/>
              </a:solidFill>
              <a:effectLst/>
              <a:latin typeface="+mn-lt"/>
              <a:ea typeface="+mn-ea"/>
              <a:cs typeface="+mn-cs"/>
            </a:rPr>
            <a:t> </a:t>
          </a:r>
          <a:r>
            <a:rPr lang="en-US" sz="1200" b="0" i="0" u="none" strike="noStrike" baseline="0">
              <a:solidFill>
                <a:schemeClr val="dk1"/>
              </a:solidFill>
              <a:effectLst/>
              <a:latin typeface="+mn-lt"/>
              <a:ea typeface="+mn-ea"/>
              <a:cs typeface="+mn-cs"/>
            </a:rPr>
            <a:t>that an Agricultural Mitigation Payment will only be required if the eligible Facility Area overlap with MSG 1-4 is equal to or greater than 30 acres. </a:t>
          </a:r>
          <a:endParaRPr lang="en-US" sz="1200"/>
        </a:p>
      </xdr:txBody>
    </xdr:sp>
    <xdr:clientData/>
  </xdr:twoCellAnchor>
  <xdr:twoCellAnchor>
    <xdr:from>
      <xdr:col>0</xdr:col>
      <xdr:colOff>0</xdr:colOff>
      <xdr:row>33</xdr:row>
      <xdr:rowOff>116416</xdr:rowOff>
    </xdr:from>
    <xdr:to>
      <xdr:col>9</xdr:col>
      <xdr:colOff>12700</xdr:colOff>
      <xdr:row>40</xdr:row>
      <xdr:rowOff>31750</xdr:rowOff>
    </xdr:to>
    <xdr:sp macro="" textlink="">
      <xdr:nvSpPr>
        <xdr:cNvPr id="4" name="TextBox 3">
          <a:extLst>
            <a:ext uri="{FF2B5EF4-FFF2-40B4-BE49-F238E27FC236}">
              <a16:creationId xmlns:a16="http://schemas.microsoft.com/office/drawing/2014/main" id="{945BE4A9-540E-4AE6-B307-C49E5B8D1972}"/>
            </a:ext>
          </a:extLst>
        </xdr:cNvPr>
        <xdr:cNvSpPr txBox="1"/>
      </xdr:nvSpPr>
      <xdr:spPr>
        <a:xfrm>
          <a:off x="0" y="7171266"/>
          <a:ext cx="8140700" cy="12043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dk1"/>
              </a:solidFill>
              <a:effectLst/>
              <a:latin typeface="+mn-lt"/>
              <a:ea typeface="+mn-ea"/>
              <a:cs typeface="+mn-cs"/>
            </a:rPr>
            <a:t>In situations where two or more projects (where each project is greater than 1 MWdc) are abutting and located on parcels of real property that are owned by the same landowner(s), the NOI reviews for those projects will be aggregated, even if the projects have separate points of interconnection. In such stacked project situations where its unknown which project may become operational first, the date of application for interconnection to estimate the appropriate proportion for each individual project. For clarity, the overall parcel acreage converted to the Facility Area is to be incremental for each unique project’s Mitigation Fund Payment calculation.</a:t>
          </a:r>
        </a:p>
        <a:p>
          <a:endParaRPr lang="en-US" sz="1100">
            <a:solidFill>
              <a:schemeClr val="dk1"/>
            </a:solidFill>
            <a:effectLst/>
            <a:latin typeface="+mn-lt"/>
            <a:ea typeface="+mn-ea"/>
            <a:cs typeface="+mn-cs"/>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1BE7749-BA4C-4E7C-9291-B643D0009287}" name="Table12" displayName="Table12" ref="A5:Q11" totalsRowShown="0" headerRowDxfId="18" dataDxfId="17">
  <sortState xmlns:xlrd2="http://schemas.microsoft.com/office/spreadsheetml/2017/richdata2" ref="A6:Q16">
    <sortCondition descending="1" ref="O5:O16"/>
  </sortState>
  <tableColumns count="17">
    <tableColumn id="1" xr3:uid="{5321E329-7EF1-41D9-8496-BF5C8B7F4BEE}" name="Project (NY-Sun Application #)" dataDxfId="16"/>
    <tableColumn id="2" xr3:uid="{B8DE735E-ACA2-48BA-A55C-2E8E031D8D7A}" name="Interconnection Application Date" dataDxfId="15"/>
    <tableColumn id="5" xr3:uid="{ADD6344A-625F-4700-8378-93FCB2CACD3C}" name="MWdc" dataDxfId="14" dataCellStyle="Comma"/>
    <tableColumn id="6" xr3:uid="{C6122CC6-1EFF-4051-BCA5-C0D1E5030692}" name="Total Parcel(s) Area (Acres)" dataDxfId="13" dataCellStyle="Comma"/>
    <tableColumn id="9" xr3:uid="{A3A99BA9-A7BE-4822-8E7F-21891D035065}" name="MSG 1" dataDxfId="12" dataCellStyle="Comma"/>
    <tableColumn id="10" xr3:uid="{021C5DF8-ABC7-49F9-9406-F4D8CA79AE81}" name="MSG 2" dataDxfId="11" dataCellStyle="Comma"/>
    <tableColumn id="11" xr3:uid="{0DE263E0-11F4-4CAB-96CE-6C0D1AE24EBE}" name="MSG 3" dataDxfId="10" dataCellStyle="Comma"/>
    <tableColumn id="12" xr3:uid="{6BC869D3-8F49-4D10-BC4A-210EB32699D7}" name="MSG 4" dataDxfId="9" dataCellStyle="Comma"/>
    <tableColumn id="13" xr3:uid="{7FFC9EC0-08D5-4688-B90D-BDFAE73CFC76}" name="MSG 5:10/ Other" dataDxfId="8" dataCellStyle="Comma"/>
    <tableColumn id="14" xr3:uid="{FA824840-3341-4912-8D2E-DD448418DB8B}" name="Total Facility Area (Acres)" dataDxfId="7" dataCellStyle="Comma">
      <calculatedColumnFormula>IF(COUNTA(E6:H6)&lt;=0,0,SUM(E6:I6))</calculatedColumnFormula>
    </tableColumn>
    <tableColumn id="17" xr3:uid="{BB093A4F-EAF3-4371-8277-634D355D9938}" name="MSG1" dataDxfId="6">
      <calculatedColumnFormula>E6*$K$2</calculatedColumnFormula>
    </tableColumn>
    <tableColumn id="18" xr3:uid="{A68054F5-0CC6-4EFA-A3D6-5455ACF794B7}" name="MSG2" dataDxfId="5">
      <calculatedColumnFormula>F6*$L$2</calculatedColumnFormula>
    </tableColumn>
    <tableColumn id="19" xr3:uid="{3D75694E-CBB2-4DE0-9BB9-2E11D1B34E72}" name="MSG3" dataDxfId="4">
      <calculatedColumnFormula>G6*$M$2</calculatedColumnFormula>
    </tableColumn>
    <tableColumn id="20" xr3:uid="{5170B115-963E-41D1-BA2C-68A9AF82896C}" name="MSG4" dataDxfId="3">
      <calculatedColumnFormula>H6*$N$2</calculatedColumnFormula>
    </tableColumn>
    <tableColumn id="21" xr3:uid="{FAB4B718-4164-4376-8E75-2386ABE53178}" name="Sum of all Acres ($)" dataDxfId="2">
      <calculatedColumnFormula>SUM(K6:N6)</calculatedColumnFormula>
    </tableColumn>
    <tableColumn id="22" xr3:uid="{309A389E-0D67-40B4-A503-2B574080FFDB}" name="Facility Area Occupation Ratio_x000a_(Facility Area/ Total Parcel Area)" dataDxfId="1" dataCellStyle="Percent">
      <calculatedColumnFormula>IF(AND(J6&gt;0,ISBLANK(D6)),"Error: Enter a value in Column C",IF(J6&gt;D6,"Error: Total Facility Area is larger than Total Parcel Area",IF(AND(D6&gt;0,D6&gt;=J6),J6/D6,"Enter values in Columns C through H")))</calculatedColumnFormula>
    </tableColumn>
    <tableColumn id="23" xr3:uid="{55FBA7B7-2C27-4C0F-865A-D362A4D58C14}" name="Estimated Agricultural Mitigation Payment ($)" dataDxfId="0">
      <calculatedColumnFormula>IF(AND(SUM($E$6:H6)&gt;0,SUM($E$6:H6)&lt;30),0,IF(AND(SUM($E$6:H6)&gt;=30,P6&gt;0,ISNUMBER(P6)),P6*O6,"NA"))</calculatedColumnFormula>
    </tableColumn>
  </tableColumns>
  <tableStyleInfo name="TableStyleMedium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s://www.tax.ny.gov/pdf/publications/orpts/current-year-ag-valu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49125-DD7E-4594-BAA6-43A7693DBF93}">
  <dimension ref="A1:U59"/>
  <sheetViews>
    <sheetView tabSelected="1" zoomScale="80" zoomScaleNormal="80" workbookViewId="0">
      <selection activeCell="B8" sqref="B8"/>
    </sheetView>
  </sheetViews>
  <sheetFormatPr defaultRowHeight="15" x14ac:dyDescent="0.25"/>
  <cols>
    <col min="1" max="1" width="27" customWidth="1"/>
    <col min="2" max="2" width="17.7109375" customWidth="1"/>
    <col min="4" max="4" width="13.7109375" customWidth="1"/>
    <col min="9" max="9" width="14.28515625" customWidth="1"/>
    <col min="10" max="10" width="16" customWidth="1"/>
    <col min="15" max="15" width="13.7109375" customWidth="1"/>
    <col min="16" max="16" width="36.42578125" bestFit="1" customWidth="1"/>
    <col min="17" max="17" width="27.28515625" customWidth="1"/>
    <col min="18" max="18" width="14.42578125" customWidth="1"/>
    <col min="19" max="19" width="10.42578125" bestFit="1" customWidth="1"/>
  </cols>
  <sheetData>
    <row r="1" spans="1:21" ht="18.75" x14ac:dyDescent="0.3">
      <c r="A1" s="28"/>
      <c r="B1" s="28"/>
      <c r="C1" s="3"/>
      <c r="D1" s="1"/>
      <c r="E1" s="2"/>
      <c r="F1" s="2"/>
      <c r="G1" s="2"/>
      <c r="H1" s="2"/>
      <c r="I1" s="2"/>
      <c r="J1" s="2"/>
      <c r="K1" s="65" t="s">
        <v>29</v>
      </c>
      <c r="L1" s="66"/>
      <c r="M1" s="66"/>
      <c r="N1" s="67"/>
      <c r="O1" s="1"/>
      <c r="P1" s="1"/>
      <c r="Q1" s="1"/>
      <c r="R1" s="1" t="s">
        <v>23</v>
      </c>
      <c r="S1" s="27">
        <v>45345</v>
      </c>
      <c r="T1" s="1"/>
      <c r="U1" s="1"/>
    </row>
    <row r="2" spans="1:21" ht="24.75" thickBot="1" x14ac:dyDescent="0.4">
      <c r="A2" s="26" t="s">
        <v>22</v>
      </c>
      <c r="B2" s="26"/>
      <c r="C2" s="3"/>
      <c r="D2" s="1"/>
      <c r="E2" s="2"/>
      <c r="F2" s="2"/>
      <c r="G2" s="2"/>
      <c r="H2" s="2"/>
      <c r="I2" s="2"/>
      <c r="J2" s="2"/>
      <c r="K2" s="25">
        <v>1242</v>
      </c>
      <c r="L2" s="24">
        <v>1105</v>
      </c>
      <c r="M2" s="24">
        <v>981</v>
      </c>
      <c r="N2" s="23">
        <v>845</v>
      </c>
      <c r="O2" s="1"/>
      <c r="P2" s="1"/>
      <c r="Q2" s="1"/>
      <c r="R2" s="1"/>
      <c r="S2" s="1"/>
      <c r="T2" s="1"/>
      <c r="U2" s="1"/>
    </row>
    <row r="3" spans="1:21" ht="15.75" thickBot="1" x14ac:dyDescent="0.3">
      <c r="A3" s="22"/>
      <c r="B3" s="22"/>
      <c r="C3" s="3"/>
      <c r="D3" s="1"/>
      <c r="E3" s="2"/>
      <c r="F3" s="2"/>
      <c r="G3" s="2"/>
      <c r="H3" s="2"/>
      <c r="I3" s="2"/>
      <c r="J3" s="2"/>
      <c r="K3" s="1"/>
      <c r="L3" s="1"/>
      <c r="M3" s="1"/>
      <c r="N3" s="1"/>
      <c r="O3" s="1"/>
      <c r="P3" s="1"/>
      <c r="Q3" s="1"/>
      <c r="R3" s="1"/>
      <c r="S3" s="1"/>
      <c r="T3" s="1"/>
      <c r="U3" s="1"/>
    </row>
    <row r="4" spans="1:21" ht="19.5" thickBot="1" x14ac:dyDescent="0.35">
      <c r="A4" s="21"/>
      <c r="B4" s="21"/>
      <c r="C4" s="3"/>
      <c r="D4" s="1"/>
      <c r="E4" s="68" t="s">
        <v>21</v>
      </c>
      <c r="F4" s="69"/>
      <c r="G4" s="69"/>
      <c r="H4" s="69"/>
      <c r="I4" s="69"/>
      <c r="J4" s="70"/>
      <c r="K4" s="71" t="s">
        <v>20</v>
      </c>
      <c r="L4" s="72"/>
      <c r="M4" s="72"/>
      <c r="N4" s="72"/>
      <c r="O4" s="73"/>
      <c r="P4" s="1"/>
      <c r="Q4" s="1"/>
      <c r="R4" s="1"/>
      <c r="S4" s="1"/>
      <c r="T4" s="1"/>
      <c r="U4" s="1"/>
    </row>
    <row r="5" spans="1:21" ht="48" thickBot="1" x14ac:dyDescent="0.3">
      <c r="A5" s="29" t="s">
        <v>19</v>
      </c>
      <c r="B5" s="29" t="s">
        <v>28</v>
      </c>
      <c r="C5" s="29" t="s">
        <v>18</v>
      </c>
      <c r="D5" s="29" t="s">
        <v>17</v>
      </c>
      <c r="E5" s="30" t="s">
        <v>16</v>
      </c>
      <c r="F5" s="31" t="s">
        <v>15</v>
      </c>
      <c r="G5" s="31" t="s">
        <v>14</v>
      </c>
      <c r="H5" s="31" t="s">
        <v>13</v>
      </c>
      <c r="I5" s="31" t="s">
        <v>12</v>
      </c>
      <c r="J5" s="32" t="s">
        <v>11</v>
      </c>
      <c r="K5" s="33" t="s">
        <v>10</v>
      </c>
      <c r="L5" s="34" t="s">
        <v>9</v>
      </c>
      <c r="M5" s="34" t="s">
        <v>8</v>
      </c>
      <c r="N5" s="34" t="s">
        <v>7</v>
      </c>
      <c r="O5" s="35" t="s">
        <v>6</v>
      </c>
      <c r="P5" s="36" t="s">
        <v>5</v>
      </c>
      <c r="Q5" s="48" t="s">
        <v>4</v>
      </c>
      <c r="R5" s="20"/>
      <c r="S5" s="20"/>
      <c r="T5" s="20"/>
      <c r="U5" s="20"/>
    </row>
    <row r="6" spans="1:21" x14ac:dyDescent="0.25">
      <c r="A6" s="37" t="s">
        <v>3</v>
      </c>
      <c r="B6" s="74">
        <v>44927</v>
      </c>
      <c r="C6" s="38">
        <v>7.5</v>
      </c>
      <c r="D6" s="39">
        <v>200</v>
      </c>
      <c r="E6" s="40">
        <v>5</v>
      </c>
      <c r="F6" s="41">
        <v>5</v>
      </c>
      <c r="G6" s="41">
        <v>12</v>
      </c>
      <c r="H6" s="41">
        <v>3</v>
      </c>
      <c r="I6" s="41">
        <v>15</v>
      </c>
      <c r="J6" s="42">
        <f t="shared" ref="J6:J11" si="0">IF(COUNTA(E6:H6)&lt;=0,0,SUM(E6:I6))</f>
        <v>40</v>
      </c>
      <c r="K6" s="43">
        <f t="shared" ref="K6:K11" si="1">E6*$K$2</f>
        <v>6210</v>
      </c>
      <c r="L6" s="44">
        <f t="shared" ref="L6:L11" si="2">F6*$L$2</f>
        <v>5525</v>
      </c>
      <c r="M6" s="44">
        <f t="shared" ref="M6:M11" si="3">G6*$M$2</f>
        <v>11772</v>
      </c>
      <c r="N6" s="44">
        <f t="shared" ref="N6:N11" si="4">H6*$N$2</f>
        <v>2535</v>
      </c>
      <c r="O6" s="45">
        <f t="shared" ref="O6:O11" si="5">SUM(K6:N6)</f>
        <v>26042</v>
      </c>
      <c r="P6" s="61">
        <f t="shared" ref="P6" si="6">IF(AND(J6&gt;0,ISBLANK(D6)),"Error: Enter a value in Column C",IF(J6&gt;D6,"Error: Total Facility Area is larger than Total Parcel Area",IF(AND(D6&gt;0,D6&gt;=J6),J6/D6,"Enter values in Columns C through H")))</f>
        <v>0.2</v>
      </c>
      <c r="Q6" s="46">
        <f>IF(AND(SUM($E$6:H6)&gt;0,SUM($E$6:H6)&lt;30),0,IF(AND(SUM($E$6:H6)&gt;=30,P6&gt;0,ISNUMBER(P6)),P6*O6,"NA"))</f>
        <v>0</v>
      </c>
      <c r="R6" s="1"/>
      <c r="S6" s="1"/>
      <c r="T6" s="1"/>
      <c r="U6" s="1"/>
    </row>
    <row r="7" spans="1:21" s="1" customFormat="1" x14ac:dyDescent="0.25">
      <c r="A7" s="19" t="s">
        <v>2</v>
      </c>
      <c r="B7" s="75">
        <v>44927</v>
      </c>
      <c r="C7" s="18">
        <v>7.5</v>
      </c>
      <c r="D7" s="17">
        <v>200</v>
      </c>
      <c r="E7" s="16">
        <v>10</v>
      </c>
      <c r="F7" s="15">
        <v>5</v>
      </c>
      <c r="G7" s="15">
        <v>12</v>
      </c>
      <c r="H7" s="15">
        <v>3</v>
      </c>
      <c r="I7" s="15">
        <v>10</v>
      </c>
      <c r="J7" s="8">
        <f t="shared" si="0"/>
        <v>40</v>
      </c>
      <c r="K7" s="7">
        <f t="shared" si="1"/>
        <v>12420</v>
      </c>
      <c r="L7" s="47">
        <f t="shared" si="2"/>
        <v>5525</v>
      </c>
      <c r="M7" s="47">
        <f t="shared" si="3"/>
        <v>11772</v>
      </c>
      <c r="N7" s="47">
        <f t="shared" si="4"/>
        <v>2535</v>
      </c>
      <c r="O7" s="6">
        <f t="shared" si="5"/>
        <v>32252</v>
      </c>
      <c r="P7" s="61">
        <f>IF(AND(J7&gt;0,ISBLANK(D7)),"Error: Enter a value in Column C",IF(J7&gt;D7,"Error: Total Facility Area is larger than Total Parcel Area",IF(AND(D7&gt;0,D7&gt;=J7),(J7+J6)/D7,"Enter values in Columns C through H")))</f>
        <v>0.4</v>
      </c>
      <c r="Q7" s="14">
        <f>IF(AND(SUM($E$6:H7)&gt;0,SUM($E$6:H7)&lt;30),0,IF(AND(SUM($E$6:H7)&gt;=30,P7&gt;0,ISNUMBER(P7)),P7*O7,"NA"))</f>
        <v>12900.800000000001</v>
      </c>
    </row>
    <row r="8" spans="1:21" x14ac:dyDescent="0.25">
      <c r="A8" s="19" t="s">
        <v>26</v>
      </c>
      <c r="B8" s="75">
        <v>44927</v>
      </c>
      <c r="C8" s="18">
        <v>7.5</v>
      </c>
      <c r="D8" s="17">
        <v>200</v>
      </c>
      <c r="E8" s="40">
        <v>7</v>
      </c>
      <c r="F8" s="41">
        <v>8</v>
      </c>
      <c r="G8" s="41">
        <v>12</v>
      </c>
      <c r="H8" s="41">
        <v>3</v>
      </c>
      <c r="I8" s="41">
        <v>10</v>
      </c>
      <c r="J8" s="8">
        <f t="shared" ref="J8:J9" si="7">IF(COUNTA(E8:H8)&lt;=0,0,SUM(E8:I8))</f>
        <v>40</v>
      </c>
      <c r="K8" s="58">
        <f t="shared" si="1"/>
        <v>8694</v>
      </c>
      <c r="L8" s="59">
        <f t="shared" si="2"/>
        <v>8840</v>
      </c>
      <c r="M8" s="44">
        <f t="shared" si="3"/>
        <v>11772</v>
      </c>
      <c r="N8" s="44">
        <f t="shared" si="4"/>
        <v>2535</v>
      </c>
      <c r="O8" s="60">
        <f t="shared" si="5"/>
        <v>31841</v>
      </c>
      <c r="P8" s="61">
        <f>IF(AND(J8&gt;0,ISBLANK(D8)),"Error: Enter a value in Column C",IF(J8&gt;D8,"Error: Total Facility Area is larger than Total Parcel Area",IF(AND(D8&gt;0,D8&gt;=J8),(J8+J7+J6)/D8,"Enter values in Columns C through H")))</f>
        <v>0.6</v>
      </c>
      <c r="Q8" s="62">
        <f>IF(AND(SUM($E$6:H8)&gt;0,SUM($E$6:H8)&lt;30),0,IF(AND(SUM($E$6:H8)&gt;=30,P8&gt;0,ISNUMBER(P8)),P8*O8,"NA"))</f>
        <v>19104.599999999999</v>
      </c>
      <c r="R8" s="1"/>
      <c r="S8" s="1"/>
      <c r="T8" s="1"/>
      <c r="U8" s="1"/>
    </row>
    <row r="9" spans="1:21" x14ac:dyDescent="0.25">
      <c r="A9" s="19" t="s">
        <v>27</v>
      </c>
      <c r="B9" s="75">
        <v>44927</v>
      </c>
      <c r="C9" s="18">
        <v>7.5</v>
      </c>
      <c r="D9" s="17">
        <v>200</v>
      </c>
      <c r="E9" s="16">
        <v>5</v>
      </c>
      <c r="F9" s="15">
        <v>10</v>
      </c>
      <c r="G9" s="15">
        <v>12</v>
      </c>
      <c r="H9" s="15">
        <v>3</v>
      </c>
      <c r="I9" s="15">
        <v>10</v>
      </c>
      <c r="J9" s="8">
        <f t="shared" si="7"/>
        <v>40</v>
      </c>
      <c r="K9" s="49">
        <f t="shared" si="1"/>
        <v>6210</v>
      </c>
      <c r="L9" s="50">
        <f t="shared" si="2"/>
        <v>11050</v>
      </c>
      <c r="M9" s="47">
        <f t="shared" si="3"/>
        <v>11772</v>
      </c>
      <c r="N9" s="47">
        <f t="shared" si="4"/>
        <v>2535</v>
      </c>
      <c r="O9" s="51">
        <f t="shared" si="5"/>
        <v>31567</v>
      </c>
      <c r="P9" s="61">
        <f>IF(AND(J9&gt;0,ISBLANK(D9)),"Error: Enter a value in Column C",IF(J9&gt;D9,"Error: Total Facility Area is larger than Total Parcel Area",IF(AND(D9&gt;0,D9&gt;=J9),(J9+J8+J6+J7)/D9,"Enter values in Columns C through H")))</f>
        <v>0.8</v>
      </c>
      <c r="Q9" s="14">
        <f>IF(AND(SUM($E$6:H9)&gt;0,SUM($E$6:H9)&lt;30),0,IF(AND(SUM($E$6:H9)&gt;=30,P9&gt;0,ISNUMBER(P9)),P9*O9,"NA"))</f>
        <v>25253.600000000002</v>
      </c>
      <c r="R9" s="1"/>
      <c r="S9" s="1"/>
      <c r="T9" s="1"/>
      <c r="U9" s="1"/>
    </row>
    <row r="10" spans="1:21" x14ac:dyDescent="0.25">
      <c r="A10" s="53"/>
      <c r="B10" s="53"/>
      <c r="C10" s="54"/>
      <c r="D10" s="55"/>
      <c r="E10" s="56"/>
      <c r="F10" s="57"/>
      <c r="G10" s="57"/>
      <c r="H10" s="57"/>
      <c r="I10" s="57">
        <v>0</v>
      </c>
      <c r="J10" s="42">
        <f t="shared" si="0"/>
        <v>0</v>
      </c>
      <c r="K10" s="58">
        <f t="shared" si="1"/>
        <v>0</v>
      </c>
      <c r="L10" s="59">
        <f t="shared" si="2"/>
        <v>0</v>
      </c>
      <c r="M10" s="44">
        <f t="shared" si="3"/>
        <v>0</v>
      </c>
      <c r="N10" s="44">
        <f t="shared" si="4"/>
        <v>0</v>
      </c>
      <c r="O10" s="60">
        <f t="shared" si="5"/>
        <v>0</v>
      </c>
      <c r="P10" s="61" t="str">
        <f>IF(AND(J10&gt;0,ISBLANK(D10)),"Error: Enter a value in Column C",IF(J10&gt;D10,"Error: Total Facility Area is larger than Total Parcel Area",IF(AND(D10&gt;0,D10&gt;=J10),(J10+J9+J8+J7+J6)/D10,"Enter values in Columns C through H")))</f>
        <v>Enter values in Columns C through H</v>
      </c>
      <c r="Q10" s="62" t="str">
        <f>IF(AND(SUM($E$6:H10)&gt;0,SUM($E$6:H10)&lt;30),0,IF(AND(SUM($E$6:H10)&gt;=30,P10&gt;0,ISNUMBER(P10)),P10*O10,"NA"))</f>
        <v>NA</v>
      </c>
      <c r="R10" s="1"/>
      <c r="S10" s="1"/>
      <c r="T10" s="1"/>
      <c r="U10" s="1"/>
    </row>
    <row r="11" spans="1:21" ht="15.75" thickBot="1" x14ac:dyDescent="0.3">
      <c r="A11" s="13"/>
      <c r="B11" s="13"/>
      <c r="C11" s="12"/>
      <c r="D11" s="11"/>
      <c r="E11" s="10"/>
      <c r="F11" s="9"/>
      <c r="G11" s="9"/>
      <c r="H11" s="9"/>
      <c r="I11" s="9"/>
      <c r="J11" s="8">
        <f t="shared" si="0"/>
        <v>0</v>
      </c>
      <c r="K11" s="49">
        <f t="shared" si="1"/>
        <v>0</v>
      </c>
      <c r="L11" s="50">
        <f t="shared" si="2"/>
        <v>0</v>
      </c>
      <c r="M11" s="47">
        <f t="shared" si="3"/>
        <v>0</v>
      </c>
      <c r="N11" s="47">
        <f t="shared" si="4"/>
        <v>0</v>
      </c>
      <c r="O11" s="51">
        <f t="shared" si="5"/>
        <v>0</v>
      </c>
      <c r="P11" s="61" t="str">
        <f>IF(AND(J11&gt;0,ISBLANK(D11)),"Error: Enter a value in Column C",IF(J11&gt;D11,"Error: Total Facility Area is larger than Total Parcel Area",IF(AND(D11&gt;0,D11&gt;=J11),(J11+J10+J9+J8+J7+J6)/D11,"Enter values in Columns C through H")))</f>
        <v>Enter values in Columns C through H</v>
      </c>
      <c r="Q11" s="52" t="str">
        <f>IF(AND(SUM($E$6:H11)&gt;0,SUM($E$6:H11)&lt;30),0,IF(AND(SUM($E$6:H11)&gt;=30,P11&gt;0,ISNUMBER(P11)),P11*O11,"NA"))</f>
        <v>NA</v>
      </c>
      <c r="R11" s="1"/>
      <c r="S11" s="1"/>
      <c r="T11" s="1"/>
      <c r="U11" s="1"/>
    </row>
    <row r="12" spans="1:21" ht="15.75" thickBot="1" x14ac:dyDescent="0.3">
      <c r="A12" s="1"/>
      <c r="B12" s="1"/>
      <c r="C12" s="3"/>
      <c r="D12" s="1"/>
      <c r="E12" s="2"/>
      <c r="F12" s="2"/>
      <c r="G12" s="2"/>
      <c r="H12" s="2"/>
      <c r="I12" s="2"/>
      <c r="J12" s="2"/>
      <c r="K12" s="1"/>
      <c r="L12" s="1"/>
      <c r="M12" s="1"/>
      <c r="N12" s="1"/>
      <c r="O12" s="1"/>
      <c r="P12" s="1"/>
      <c r="Q12" s="1"/>
      <c r="R12" s="1"/>
      <c r="S12" s="1"/>
      <c r="T12" s="1"/>
      <c r="U12" s="1"/>
    </row>
    <row r="13" spans="1:21" ht="15.75" thickBot="1" x14ac:dyDescent="0.3">
      <c r="A13" s="1"/>
      <c r="B13" s="1"/>
      <c r="C13" s="3"/>
      <c r="D13" s="1"/>
      <c r="E13" s="2"/>
      <c r="F13" s="2"/>
      <c r="G13" s="2"/>
      <c r="H13" s="2"/>
      <c r="I13" s="2"/>
      <c r="J13" s="2"/>
      <c r="K13" s="1"/>
      <c r="L13" s="1"/>
      <c r="M13" s="1"/>
      <c r="N13" s="1"/>
      <c r="O13" s="1"/>
      <c r="P13" s="63" t="s">
        <v>25</v>
      </c>
      <c r="Q13" s="64">
        <f>SUM(Table12[Estimated Agricultural Mitigation Payment ($)])</f>
        <v>57259</v>
      </c>
      <c r="R13" s="1"/>
      <c r="S13" s="1"/>
      <c r="T13" s="1"/>
      <c r="U13" s="1"/>
    </row>
    <row r="14" spans="1:21" x14ac:dyDescent="0.25">
      <c r="A14" s="1"/>
      <c r="B14" s="1"/>
      <c r="C14" s="3"/>
      <c r="D14" s="1"/>
      <c r="E14" s="2"/>
      <c r="F14" s="2"/>
      <c r="G14" s="2"/>
      <c r="H14" s="2"/>
      <c r="I14" s="2"/>
      <c r="J14" s="2"/>
      <c r="K14" s="1"/>
      <c r="L14" s="1"/>
      <c r="M14" s="1"/>
      <c r="N14" s="1"/>
      <c r="O14" s="1"/>
      <c r="P14" s="1"/>
      <c r="Q14" s="1"/>
      <c r="R14" s="1"/>
      <c r="S14" s="1"/>
      <c r="T14" s="1"/>
      <c r="U14" s="1"/>
    </row>
    <row r="15" spans="1:21" ht="21" x14ac:dyDescent="0.35">
      <c r="A15" s="5" t="s">
        <v>1</v>
      </c>
      <c r="B15" s="5"/>
      <c r="C15" s="3"/>
      <c r="D15" s="1"/>
      <c r="E15" s="2"/>
      <c r="F15" s="2"/>
      <c r="G15" s="2"/>
      <c r="H15" s="2"/>
      <c r="I15" s="2"/>
      <c r="J15" s="2"/>
      <c r="K15" s="5" t="s">
        <v>0</v>
      </c>
      <c r="L15" s="1"/>
      <c r="M15" s="1"/>
      <c r="N15" s="1"/>
      <c r="O15" s="1"/>
      <c r="P15" s="1"/>
      <c r="Q15" s="1"/>
      <c r="R15" s="1"/>
      <c r="S15" s="1"/>
      <c r="T15" s="1"/>
      <c r="U15" s="1"/>
    </row>
    <row r="16" spans="1:21" ht="15.75" x14ac:dyDescent="0.25">
      <c r="A16" s="4"/>
      <c r="B16" s="4"/>
      <c r="C16" s="3"/>
      <c r="D16" s="1"/>
      <c r="E16" s="2"/>
      <c r="F16" s="2"/>
      <c r="G16" s="2"/>
      <c r="H16" s="2"/>
      <c r="I16" s="2"/>
      <c r="J16" s="2"/>
      <c r="K16" s="1"/>
      <c r="L16" s="1"/>
      <c r="M16" s="1"/>
      <c r="N16" s="1"/>
      <c r="O16" s="1"/>
      <c r="P16" s="1"/>
      <c r="Q16" s="1"/>
      <c r="R16" s="1"/>
      <c r="S16" s="1"/>
      <c r="T16" s="1"/>
      <c r="U16" s="1"/>
    </row>
    <row r="17" spans="1:21" ht="15.75" x14ac:dyDescent="0.25">
      <c r="A17" s="4"/>
      <c r="B17" s="4"/>
      <c r="C17" s="3"/>
      <c r="D17" s="1"/>
      <c r="E17" s="2"/>
      <c r="F17" s="2"/>
      <c r="G17" s="2"/>
      <c r="H17" s="2"/>
      <c r="I17" s="2"/>
      <c r="J17" s="2"/>
      <c r="K17" s="1"/>
      <c r="L17" s="1"/>
      <c r="M17" s="1"/>
      <c r="N17" s="1"/>
      <c r="O17" s="1"/>
      <c r="P17" s="1"/>
      <c r="Q17" s="1"/>
      <c r="R17" s="1"/>
      <c r="S17" s="1"/>
      <c r="T17" s="1"/>
      <c r="U17" s="1"/>
    </row>
    <row r="18" spans="1:21" ht="15.75" x14ac:dyDescent="0.25">
      <c r="A18" s="4"/>
      <c r="B18" s="4"/>
      <c r="C18" s="3"/>
      <c r="D18" s="1"/>
      <c r="E18" s="2"/>
      <c r="F18" s="2"/>
      <c r="G18" s="2"/>
      <c r="H18" s="2"/>
      <c r="I18" s="2"/>
      <c r="J18" s="2"/>
      <c r="K18" s="1"/>
      <c r="L18" s="1"/>
      <c r="M18" s="1"/>
      <c r="N18" s="1"/>
      <c r="O18" s="1"/>
      <c r="P18" s="1"/>
      <c r="Q18" s="1"/>
      <c r="R18" s="1"/>
      <c r="S18" s="1"/>
      <c r="T18" s="1"/>
      <c r="U18" s="1"/>
    </row>
    <row r="19" spans="1:21" ht="15.75" x14ac:dyDescent="0.25">
      <c r="A19" s="4"/>
      <c r="B19" s="4"/>
      <c r="C19" s="3"/>
      <c r="D19" s="1"/>
      <c r="E19" s="2"/>
      <c r="F19" s="2"/>
      <c r="G19" s="2"/>
      <c r="H19" s="2"/>
      <c r="I19" s="2"/>
      <c r="J19" s="2"/>
      <c r="K19" s="1"/>
      <c r="L19" s="1"/>
      <c r="M19" s="1"/>
      <c r="N19" s="1"/>
      <c r="O19" s="1"/>
      <c r="P19" s="1"/>
      <c r="Q19" s="1"/>
      <c r="R19" s="1"/>
      <c r="S19" s="1"/>
      <c r="T19" s="1"/>
      <c r="U19" s="1"/>
    </row>
    <row r="20" spans="1:21" x14ac:dyDescent="0.25">
      <c r="A20" s="1"/>
      <c r="B20" s="1"/>
      <c r="C20" s="3"/>
      <c r="D20" s="1"/>
      <c r="E20" s="2"/>
      <c r="F20" s="2"/>
      <c r="G20" s="2"/>
      <c r="H20" s="2"/>
      <c r="I20" s="2"/>
      <c r="J20" s="2"/>
      <c r="K20" s="1"/>
      <c r="L20" s="1"/>
      <c r="M20" s="1"/>
      <c r="N20" s="1"/>
      <c r="O20" s="1"/>
      <c r="P20" s="1"/>
      <c r="Q20" s="1"/>
      <c r="R20" s="1"/>
      <c r="S20" s="1"/>
      <c r="T20" s="1"/>
      <c r="U20" s="1"/>
    </row>
    <row r="21" spans="1:21" x14ac:dyDescent="0.25">
      <c r="A21" s="1"/>
      <c r="B21" s="1"/>
      <c r="C21" s="3"/>
      <c r="D21" s="1"/>
      <c r="E21" s="2"/>
      <c r="F21" s="2"/>
      <c r="G21" s="2"/>
      <c r="H21" s="2"/>
      <c r="I21" s="2"/>
      <c r="J21" s="2"/>
      <c r="K21" s="1"/>
      <c r="L21" s="1"/>
      <c r="M21" s="1"/>
      <c r="N21" s="1"/>
      <c r="O21" s="1"/>
      <c r="P21" s="1"/>
      <c r="Q21" s="1"/>
      <c r="R21" s="1"/>
      <c r="S21" s="1"/>
      <c r="T21" s="1"/>
      <c r="U21" s="1"/>
    </row>
    <row r="22" spans="1:21" x14ac:dyDescent="0.25">
      <c r="A22" s="1"/>
      <c r="B22" s="1"/>
      <c r="C22" s="3"/>
      <c r="D22" s="1"/>
      <c r="E22" s="2"/>
      <c r="F22" s="2"/>
      <c r="G22" s="2"/>
      <c r="H22" s="2"/>
      <c r="I22" s="2"/>
      <c r="J22" s="2"/>
      <c r="K22" s="1"/>
      <c r="L22" s="1"/>
      <c r="M22" s="1"/>
      <c r="N22" s="1"/>
      <c r="O22" s="1"/>
      <c r="P22" s="1"/>
      <c r="Q22" s="1"/>
      <c r="R22" s="1"/>
      <c r="S22" s="1"/>
      <c r="T22" s="1"/>
      <c r="U22" s="1"/>
    </row>
    <row r="23" spans="1:21" x14ac:dyDescent="0.25">
      <c r="A23" s="1"/>
      <c r="B23" s="1"/>
      <c r="C23" s="3"/>
      <c r="D23" s="1"/>
      <c r="E23" s="2"/>
      <c r="F23" s="2"/>
      <c r="G23" s="2"/>
      <c r="H23" s="2"/>
      <c r="I23" s="2"/>
      <c r="J23" s="2"/>
      <c r="K23" s="1"/>
      <c r="L23" s="1"/>
      <c r="M23" s="1"/>
      <c r="N23" s="1"/>
      <c r="O23" s="1"/>
      <c r="P23" s="1"/>
      <c r="Q23" s="1"/>
      <c r="R23" s="1"/>
      <c r="S23" s="1"/>
      <c r="T23" s="1"/>
      <c r="U23" s="1"/>
    </row>
    <row r="24" spans="1:21" x14ac:dyDescent="0.25">
      <c r="A24" s="1"/>
      <c r="B24" s="1"/>
      <c r="C24" s="3"/>
      <c r="D24" s="1"/>
      <c r="E24" s="2"/>
      <c r="F24" s="2"/>
      <c r="G24" s="2"/>
      <c r="H24" s="2"/>
      <c r="I24" s="2"/>
      <c r="J24" s="2"/>
      <c r="K24" s="1"/>
      <c r="L24" s="1"/>
      <c r="M24" s="1"/>
      <c r="N24" s="1"/>
      <c r="O24" s="1"/>
      <c r="P24" s="1"/>
      <c r="Q24" s="1"/>
      <c r="R24" s="1"/>
      <c r="S24" s="1"/>
      <c r="T24" s="1"/>
      <c r="U24" s="1"/>
    </row>
    <row r="25" spans="1:21" x14ac:dyDescent="0.25">
      <c r="A25" s="1"/>
      <c r="B25" s="1"/>
      <c r="C25" s="3"/>
      <c r="D25" s="1"/>
      <c r="E25" s="2"/>
      <c r="F25" s="2"/>
      <c r="G25" s="2"/>
      <c r="H25" s="2"/>
      <c r="I25" s="2"/>
      <c r="J25" s="2"/>
      <c r="K25" s="1"/>
      <c r="L25" s="1"/>
      <c r="M25" s="1"/>
      <c r="N25" s="1"/>
      <c r="O25" s="1"/>
      <c r="P25" s="1"/>
      <c r="Q25" s="1"/>
      <c r="R25" s="1"/>
      <c r="S25" s="1"/>
      <c r="T25" s="1"/>
      <c r="U25" s="1"/>
    </row>
    <row r="26" spans="1:21" x14ac:dyDescent="0.25">
      <c r="A26" s="1"/>
      <c r="B26" s="1"/>
      <c r="C26" s="3"/>
      <c r="D26" s="1"/>
      <c r="E26" s="2"/>
      <c r="F26" s="2"/>
      <c r="G26" s="2"/>
      <c r="H26" s="2"/>
      <c r="I26" s="2"/>
      <c r="J26" s="2"/>
      <c r="K26" s="1"/>
      <c r="L26" s="1"/>
      <c r="M26" s="1"/>
      <c r="N26" s="1"/>
      <c r="O26" s="1"/>
      <c r="P26" s="1"/>
      <c r="Q26" s="1"/>
      <c r="R26" s="1"/>
      <c r="S26" s="1"/>
      <c r="T26" s="1"/>
      <c r="U26" s="1"/>
    </row>
    <row r="27" spans="1:21" x14ac:dyDescent="0.25">
      <c r="A27" s="1"/>
      <c r="B27" s="1"/>
      <c r="C27" s="3"/>
      <c r="D27" s="1"/>
      <c r="E27" s="2"/>
      <c r="F27" s="2"/>
      <c r="G27" s="2"/>
      <c r="H27" s="2"/>
      <c r="I27" s="2"/>
      <c r="J27" s="2"/>
      <c r="K27" s="1"/>
      <c r="L27" s="1"/>
      <c r="M27" s="1"/>
      <c r="N27" s="1"/>
      <c r="O27" s="1"/>
      <c r="P27" s="1"/>
      <c r="Q27" s="1"/>
      <c r="R27" s="1"/>
      <c r="S27" s="1"/>
      <c r="T27" s="1"/>
      <c r="U27" s="1"/>
    </row>
    <row r="28" spans="1:21" ht="21" x14ac:dyDescent="0.35">
      <c r="A28" s="5"/>
      <c r="B28" s="5"/>
      <c r="C28" s="3"/>
      <c r="D28" s="1"/>
      <c r="E28" s="2"/>
      <c r="F28" s="2"/>
      <c r="G28" s="2"/>
      <c r="H28" s="2"/>
      <c r="I28" s="2"/>
      <c r="J28" s="2"/>
      <c r="K28" s="1"/>
      <c r="L28" s="1"/>
      <c r="M28" s="1"/>
      <c r="N28" s="1"/>
      <c r="O28" s="1"/>
      <c r="P28" s="1"/>
      <c r="Q28" s="1"/>
      <c r="R28" s="1"/>
      <c r="S28" s="1"/>
      <c r="T28" s="1"/>
      <c r="U28" s="1"/>
    </row>
    <row r="29" spans="1:21" x14ac:dyDescent="0.25">
      <c r="A29" s="1"/>
      <c r="B29" s="1"/>
      <c r="C29" s="3"/>
      <c r="D29" s="1"/>
      <c r="E29" s="2"/>
      <c r="F29" s="2"/>
      <c r="G29" s="2"/>
      <c r="H29" s="2"/>
      <c r="I29" s="2"/>
      <c r="J29" s="2"/>
      <c r="K29" s="1"/>
      <c r="L29" s="1"/>
      <c r="M29" s="1"/>
      <c r="N29" s="1"/>
      <c r="O29" s="1"/>
      <c r="P29" s="1"/>
      <c r="Q29" s="1"/>
      <c r="R29" s="1"/>
      <c r="S29" s="1"/>
      <c r="T29" s="1"/>
      <c r="U29" s="1"/>
    </row>
    <row r="30" spans="1:21" x14ac:dyDescent="0.25">
      <c r="A30" s="1"/>
      <c r="B30" s="1"/>
      <c r="C30" s="3"/>
      <c r="D30" s="1"/>
      <c r="E30" s="2"/>
      <c r="F30" s="2"/>
      <c r="G30" s="2"/>
      <c r="H30" s="2"/>
      <c r="I30" s="2"/>
      <c r="J30" s="2"/>
      <c r="K30" s="1"/>
      <c r="L30" s="1"/>
      <c r="M30" s="1"/>
      <c r="N30" s="1"/>
      <c r="O30" s="1"/>
      <c r="P30" s="1"/>
      <c r="Q30" s="1"/>
      <c r="R30" s="1"/>
      <c r="S30" s="1"/>
      <c r="T30" s="1"/>
      <c r="U30" s="1"/>
    </row>
    <row r="31" spans="1:21" x14ac:dyDescent="0.25">
      <c r="A31" s="1"/>
      <c r="B31" s="1"/>
      <c r="C31" s="3"/>
      <c r="D31" s="1"/>
      <c r="E31" s="2"/>
      <c r="F31" s="2"/>
      <c r="G31" s="2"/>
      <c r="H31" s="2"/>
      <c r="I31" s="2"/>
      <c r="J31" s="2"/>
      <c r="K31" s="1"/>
      <c r="L31" s="1"/>
      <c r="M31" s="1"/>
      <c r="N31" s="1"/>
      <c r="O31" s="1"/>
      <c r="P31" s="1"/>
      <c r="Q31" s="1"/>
      <c r="R31" s="1"/>
      <c r="S31" s="1"/>
      <c r="T31" s="1"/>
      <c r="U31" s="1"/>
    </row>
    <row r="32" spans="1:21" x14ac:dyDescent="0.25">
      <c r="A32" s="1"/>
      <c r="B32" s="1"/>
      <c r="C32" s="3"/>
      <c r="D32" s="1"/>
      <c r="E32" s="2"/>
      <c r="F32" s="2"/>
      <c r="G32" s="2"/>
      <c r="H32" s="2"/>
      <c r="I32" s="2"/>
      <c r="J32" s="2"/>
      <c r="K32" s="1"/>
      <c r="L32" s="1"/>
      <c r="M32" s="1"/>
      <c r="N32" s="1"/>
      <c r="O32" s="1"/>
      <c r="P32" s="1"/>
      <c r="Q32" s="1"/>
      <c r="R32" s="1"/>
      <c r="S32" s="1"/>
      <c r="T32" s="1"/>
      <c r="U32" s="1"/>
    </row>
    <row r="33" spans="1:21" ht="21" x14ac:dyDescent="0.35">
      <c r="A33" s="5" t="s">
        <v>24</v>
      </c>
      <c r="B33" s="1"/>
      <c r="C33" s="3"/>
      <c r="D33" s="1"/>
      <c r="E33" s="2"/>
      <c r="F33" s="2"/>
      <c r="G33" s="2"/>
      <c r="H33" s="2"/>
      <c r="I33" s="2"/>
      <c r="J33" s="2"/>
      <c r="K33" s="1"/>
      <c r="L33" s="1"/>
      <c r="M33" s="1"/>
      <c r="N33" s="1"/>
      <c r="O33" s="1"/>
      <c r="P33" s="1"/>
      <c r="Q33" s="1"/>
      <c r="R33" s="1"/>
      <c r="S33" s="1"/>
      <c r="T33" s="1"/>
      <c r="U33" s="1"/>
    </row>
    <row r="34" spans="1:21" x14ac:dyDescent="0.25">
      <c r="A34" s="1"/>
      <c r="B34" s="1"/>
      <c r="C34" s="3"/>
      <c r="D34" s="1"/>
      <c r="E34" s="2"/>
      <c r="F34" s="2"/>
      <c r="G34" s="2"/>
      <c r="H34" s="2"/>
      <c r="I34" s="2"/>
      <c r="J34" s="2"/>
      <c r="K34" s="1"/>
      <c r="L34" s="1"/>
      <c r="M34" s="1"/>
      <c r="N34" s="1"/>
      <c r="O34" s="1"/>
      <c r="P34" s="1"/>
      <c r="Q34" s="1"/>
      <c r="R34" s="1"/>
      <c r="S34" s="1"/>
      <c r="T34" s="1"/>
      <c r="U34" s="1"/>
    </row>
    <row r="35" spans="1:21" x14ac:dyDescent="0.25">
      <c r="A35" s="1"/>
      <c r="B35" s="1"/>
      <c r="C35" s="3"/>
      <c r="D35" s="1"/>
      <c r="E35" s="2"/>
      <c r="F35" s="2"/>
      <c r="G35" s="2"/>
      <c r="H35" s="2"/>
      <c r="I35" s="2"/>
      <c r="J35" s="2"/>
      <c r="K35" s="1"/>
      <c r="L35" s="1"/>
      <c r="M35" s="1"/>
      <c r="N35" s="1"/>
      <c r="O35" s="1"/>
      <c r="P35" s="1"/>
      <c r="Q35" s="1"/>
      <c r="R35" s="1"/>
      <c r="S35" s="1"/>
      <c r="T35" s="1"/>
      <c r="U35" s="1"/>
    </row>
    <row r="36" spans="1:21" x14ac:dyDescent="0.25">
      <c r="A36" s="1"/>
      <c r="B36" s="1"/>
      <c r="C36" s="3"/>
      <c r="D36" s="1"/>
      <c r="E36" s="2"/>
      <c r="F36" s="2"/>
      <c r="G36" s="2"/>
      <c r="H36" s="2"/>
      <c r="I36" s="2"/>
      <c r="J36" s="2"/>
      <c r="K36" s="1"/>
      <c r="L36" s="1"/>
      <c r="M36" s="1"/>
      <c r="N36" s="1"/>
      <c r="O36" s="1"/>
      <c r="P36" s="1"/>
      <c r="Q36" s="1"/>
      <c r="R36" s="1"/>
      <c r="S36" s="1"/>
      <c r="T36" s="1"/>
      <c r="U36" s="1"/>
    </row>
    <row r="37" spans="1:21" x14ac:dyDescent="0.25">
      <c r="A37" s="1"/>
      <c r="B37" s="1"/>
      <c r="C37" s="3"/>
      <c r="D37" s="1"/>
      <c r="E37" s="2"/>
      <c r="F37" s="2"/>
      <c r="G37" s="2"/>
      <c r="H37" s="2"/>
      <c r="I37" s="2"/>
      <c r="J37" s="2"/>
      <c r="K37" s="1"/>
      <c r="L37" s="1"/>
      <c r="M37" s="1"/>
      <c r="N37" s="1"/>
      <c r="O37" s="1"/>
      <c r="P37" s="1"/>
      <c r="Q37" s="1"/>
      <c r="R37" s="1"/>
      <c r="S37" s="1"/>
      <c r="T37" s="1"/>
      <c r="U37" s="1"/>
    </row>
    <row r="38" spans="1:21" x14ac:dyDescent="0.25">
      <c r="A38" s="1"/>
      <c r="B38" s="1"/>
      <c r="C38" s="3"/>
      <c r="D38" s="1"/>
      <c r="E38" s="2"/>
      <c r="F38" s="2"/>
      <c r="G38" s="2"/>
      <c r="H38" s="2"/>
      <c r="I38" s="2"/>
      <c r="J38" s="2"/>
      <c r="K38" s="1"/>
      <c r="L38" s="1"/>
      <c r="M38" s="1"/>
      <c r="N38" s="1"/>
      <c r="O38" s="1"/>
      <c r="P38" s="1"/>
      <c r="Q38" s="1"/>
      <c r="R38" s="1"/>
      <c r="S38" s="1"/>
      <c r="T38" s="1"/>
      <c r="U38" s="1"/>
    </row>
    <row r="39" spans="1:21" x14ac:dyDescent="0.25">
      <c r="A39" s="1"/>
      <c r="B39" s="1"/>
      <c r="C39" s="3"/>
      <c r="D39" s="1"/>
      <c r="E39" s="2"/>
      <c r="F39" s="2"/>
      <c r="G39" s="2"/>
      <c r="H39" s="2"/>
      <c r="I39" s="2"/>
      <c r="J39" s="2"/>
      <c r="K39" s="1"/>
      <c r="L39" s="1"/>
      <c r="M39" s="1"/>
      <c r="N39" s="1"/>
      <c r="O39" s="1"/>
      <c r="P39" s="1"/>
      <c r="Q39" s="1"/>
      <c r="R39" s="1"/>
      <c r="S39" s="1"/>
      <c r="T39" s="1"/>
      <c r="U39" s="1"/>
    </row>
    <row r="40" spans="1:21" x14ac:dyDescent="0.25">
      <c r="A40" s="1"/>
      <c r="B40" s="1"/>
      <c r="C40" s="3"/>
      <c r="D40" s="1"/>
      <c r="E40" s="2"/>
      <c r="F40" s="2"/>
      <c r="G40" s="2"/>
      <c r="H40" s="2"/>
      <c r="I40" s="2"/>
      <c r="J40" s="2"/>
      <c r="K40" s="1"/>
      <c r="L40" s="1"/>
      <c r="M40" s="1"/>
      <c r="N40" s="1"/>
      <c r="O40" s="1"/>
      <c r="P40" s="1"/>
      <c r="Q40" s="1"/>
      <c r="R40" s="1"/>
      <c r="S40" s="1"/>
      <c r="T40" s="1"/>
      <c r="U40" s="1"/>
    </row>
    <row r="41" spans="1:21" x14ac:dyDescent="0.25">
      <c r="A41" s="1"/>
      <c r="B41" s="1"/>
      <c r="C41" s="3"/>
      <c r="D41" s="1"/>
      <c r="E41" s="2"/>
      <c r="F41" s="2"/>
      <c r="G41" s="2"/>
      <c r="H41" s="2"/>
      <c r="I41" s="2"/>
      <c r="J41" s="2"/>
      <c r="K41" s="1"/>
      <c r="L41" s="1"/>
      <c r="M41" s="1"/>
      <c r="N41" s="1"/>
      <c r="O41" s="1"/>
      <c r="P41" s="1"/>
      <c r="Q41" s="1"/>
      <c r="R41" s="1"/>
      <c r="S41" s="1"/>
      <c r="T41" s="1"/>
      <c r="U41" s="1"/>
    </row>
    <row r="42" spans="1:21" x14ac:dyDescent="0.25">
      <c r="A42" s="1"/>
      <c r="B42" s="1"/>
      <c r="C42" s="3"/>
      <c r="D42" s="1"/>
      <c r="E42" s="2"/>
      <c r="F42" s="2"/>
      <c r="G42" s="2"/>
      <c r="H42" s="2"/>
      <c r="I42" s="2"/>
      <c r="J42" s="2"/>
      <c r="K42" s="1"/>
      <c r="L42" s="1"/>
      <c r="M42" s="1"/>
      <c r="N42" s="1"/>
      <c r="O42" s="1"/>
      <c r="P42" s="1"/>
      <c r="Q42" s="1"/>
      <c r="R42" s="1"/>
      <c r="S42" s="1"/>
      <c r="T42" s="1"/>
      <c r="U42" s="1"/>
    </row>
    <row r="43" spans="1:21" x14ac:dyDescent="0.25">
      <c r="A43" s="1"/>
      <c r="B43" s="1"/>
      <c r="C43" s="3"/>
      <c r="D43" s="1"/>
      <c r="E43" s="2"/>
      <c r="F43" s="2"/>
      <c r="G43" s="2"/>
      <c r="H43" s="2"/>
      <c r="I43" s="2"/>
      <c r="J43" s="2"/>
      <c r="K43" s="1"/>
      <c r="L43" s="1"/>
      <c r="M43" s="1"/>
      <c r="N43" s="1"/>
      <c r="O43" s="1"/>
      <c r="P43" s="1"/>
      <c r="Q43" s="1"/>
      <c r="R43" s="1"/>
      <c r="S43" s="1"/>
      <c r="T43" s="1"/>
      <c r="U43" s="1"/>
    </row>
    <row r="44" spans="1:21" x14ac:dyDescent="0.25">
      <c r="A44" s="1"/>
      <c r="B44" s="1"/>
      <c r="C44" s="3"/>
      <c r="D44" s="1"/>
      <c r="E44" s="2"/>
      <c r="F44" s="2"/>
      <c r="G44" s="2"/>
      <c r="H44" s="2"/>
      <c r="I44" s="2"/>
      <c r="J44" s="2"/>
      <c r="K44" s="1"/>
      <c r="L44" s="1"/>
      <c r="M44" s="1"/>
      <c r="N44" s="1"/>
      <c r="O44" s="1"/>
      <c r="P44" s="1"/>
      <c r="Q44" s="1"/>
      <c r="R44" s="1"/>
      <c r="S44" s="1"/>
      <c r="T44" s="1"/>
      <c r="U44" s="1"/>
    </row>
    <row r="45" spans="1:21" x14ac:dyDescent="0.25">
      <c r="A45" s="1"/>
      <c r="B45" s="1"/>
      <c r="C45" s="3"/>
      <c r="D45" s="1"/>
      <c r="E45" s="2"/>
      <c r="F45" s="2"/>
      <c r="G45" s="2"/>
      <c r="H45" s="2"/>
      <c r="I45" s="2"/>
      <c r="J45" s="2"/>
      <c r="K45" s="1"/>
      <c r="L45" s="1"/>
      <c r="M45" s="1"/>
      <c r="N45" s="1"/>
      <c r="O45" s="1"/>
      <c r="P45" s="1"/>
      <c r="Q45" s="1"/>
      <c r="R45" s="1"/>
      <c r="S45" s="1"/>
      <c r="T45" s="1"/>
      <c r="U45" s="1"/>
    </row>
    <row r="46" spans="1:21" x14ac:dyDescent="0.25">
      <c r="A46" s="1"/>
      <c r="B46" s="1"/>
      <c r="C46" s="3"/>
      <c r="D46" s="1"/>
      <c r="E46" s="2"/>
      <c r="F46" s="2"/>
      <c r="G46" s="2"/>
      <c r="H46" s="2"/>
      <c r="I46" s="2"/>
      <c r="J46" s="2"/>
      <c r="K46" s="1"/>
      <c r="L46" s="1"/>
      <c r="M46" s="1"/>
      <c r="N46" s="1"/>
      <c r="O46" s="1"/>
      <c r="P46" s="1"/>
      <c r="Q46" s="1"/>
      <c r="R46" s="1"/>
      <c r="S46" s="1"/>
      <c r="T46" s="1"/>
      <c r="U46" s="1"/>
    </row>
    <row r="47" spans="1:21" x14ac:dyDescent="0.25">
      <c r="A47" s="1"/>
      <c r="B47" s="1"/>
      <c r="C47" s="3"/>
      <c r="D47" s="1"/>
      <c r="E47" s="2"/>
      <c r="F47" s="2"/>
      <c r="G47" s="2"/>
      <c r="H47" s="2"/>
      <c r="I47" s="2"/>
      <c r="J47" s="2"/>
      <c r="K47" s="1"/>
      <c r="L47" s="1"/>
      <c r="M47" s="1"/>
      <c r="N47" s="1"/>
      <c r="O47" s="1"/>
      <c r="P47" s="1"/>
      <c r="Q47" s="1"/>
      <c r="R47" s="1"/>
      <c r="S47" s="1"/>
      <c r="T47" s="1"/>
      <c r="U47" s="1"/>
    </row>
    <row r="48" spans="1:21" x14ac:dyDescent="0.25">
      <c r="A48" s="1"/>
      <c r="B48" s="1"/>
      <c r="C48" s="3"/>
      <c r="D48" s="1"/>
      <c r="E48" s="2"/>
      <c r="F48" s="2"/>
      <c r="G48" s="2"/>
      <c r="H48" s="2"/>
      <c r="I48" s="2"/>
      <c r="J48" s="2"/>
      <c r="K48" s="1"/>
      <c r="L48" s="1"/>
      <c r="M48" s="1"/>
      <c r="N48" s="1"/>
      <c r="O48" s="1"/>
      <c r="P48" s="1"/>
      <c r="Q48" s="1"/>
      <c r="R48" s="1"/>
      <c r="S48" s="1"/>
      <c r="T48" s="1"/>
      <c r="U48" s="1"/>
    </row>
    <row r="49" spans="1:21" x14ac:dyDescent="0.25">
      <c r="A49" s="1"/>
      <c r="B49" s="1"/>
      <c r="C49" s="3"/>
      <c r="D49" s="1"/>
      <c r="E49" s="2"/>
      <c r="F49" s="2"/>
      <c r="G49" s="2"/>
      <c r="H49" s="2"/>
      <c r="I49" s="2"/>
      <c r="J49" s="2"/>
      <c r="K49" s="1"/>
      <c r="L49" s="1"/>
      <c r="M49" s="1"/>
      <c r="N49" s="1"/>
      <c r="O49" s="1"/>
      <c r="P49" s="1"/>
      <c r="Q49" s="1"/>
      <c r="R49" s="1"/>
      <c r="S49" s="1"/>
      <c r="T49" s="1"/>
      <c r="U49" s="1"/>
    </row>
    <row r="50" spans="1:21" x14ac:dyDescent="0.25">
      <c r="A50" s="1"/>
      <c r="B50" s="1"/>
      <c r="C50" s="3"/>
      <c r="D50" s="1"/>
      <c r="E50" s="2"/>
      <c r="F50" s="2"/>
      <c r="G50" s="2"/>
      <c r="H50" s="2"/>
      <c r="I50" s="2"/>
      <c r="J50" s="2"/>
      <c r="K50" s="1"/>
      <c r="L50" s="1"/>
      <c r="M50" s="1"/>
      <c r="N50" s="1"/>
      <c r="O50" s="1"/>
      <c r="P50" s="1"/>
      <c r="Q50" s="1"/>
      <c r="R50" s="1"/>
      <c r="S50" s="1"/>
      <c r="T50" s="1"/>
      <c r="U50" s="1"/>
    </row>
    <row r="51" spans="1:21" x14ac:dyDescent="0.25">
      <c r="A51" s="1"/>
      <c r="B51" s="1"/>
      <c r="C51" s="3"/>
      <c r="D51" s="1"/>
      <c r="E51" s="2"/>
      <c r="F51" s="2"/>
      <c r="G51" s="2"/>
      <c r="H51" s="2"/>
      <c r="I51" s="2"/>
      <c r="J51" s="2"/>
      <c r="K51" s="1"/>
      <c r="L51" s="1"/>
      <c r="M51" s="1"/>
      <c r="N51" s="1"/>
      <c r="O51" s="1"/>
      <c r="P51" s="1"/>
      <c r="Q51" s="1"/>
      <c r="R51" s="1"/>
      <c r="S51" s="1"/>
      <c r="T51" s="1"/>
      <c r="U51" s="1"/>
    </row>
    <row r="52" spans="1:21" x14ac:dyDescent="0.25">
      <c r="A52" s="1"/>
      <c r="B52" s="1"/>
      <c r="C52" s="3"/>
      <c r="D52" s="1"/>
      <c r="E52" s="2"/>
      <c r="F52" s="2"/>
      <c r="G52" s="2"/>
      <c r="H52" s="2"/>
      <c r="I52" s="2"/>
      <c r="J52" s="2"/>
      <c r="K52" s="1"/>
      <c r="L52" s="1"/>
      <c r="M52" s="1"/>
      <c r="N52" s="1"/>
      <c r="O52" s="1"/>
      <c r="P52" s="1"/>
      <c r="Q52" s="1"/>
      <c r="R52" s="1"/>
      <c r="S52" s="1"/>
      <c r="T52" s="1"/>
      <c r="U52" s="1"/>
    </row>
    <row r="53" spans="1:21" x14ac:dyDescent="0.25">
      <c r="A53" s="1"/>
      <c r="B53" s="1"/>
      <c r="C53" s="3"/>
      <c r="D53" s="1"/>
      <c r="E53" s="2"/>
      <c r="F53" s="2"/>
      <c r="G53" s="2"/>
      <c r="H53" s="2"/>
      <c r="I53" s="2"/>
      <c r="J53" s="2"/>
      <c r="K53" s="1"/>
      <c r="L53" s="1"/>
      <c r="M53" s="1"/>
      <c r="N53" s="1"/>
      <c r="O53" s="1"/>
      <c r="P53" s="1"/>
      <c r="Q53" s="1"/>
      <c r="R53" s="1"/>
      <c r="S53" s="1"/>
      <c r="T53" s="1"/>
      <c r="U53" s="1"/>
    </row>
    <row r="54" spans="1:21" x14ac:dyDescent="0.25">
      <c r="A54" s="1"/>
      <c r="B54" s="1"/>
      <c r="C54" s="3"/>
      <c r="D54" s="1"/>
      <c r="E54" s="2"/>
      <c r="F54" s="2"/>
      <c r="G54" s="2"/>
      <c r="H54" s="2"/>
      <c r="I54" s="2"/>
      <c r="J54" s="2"/>
      <c r="K54" s="1"/>
      <c r="L54" s="1"/>
      <c r="M54" s="1"/>
      <c r="N54" s="1"/>
      <c r="O54" s="1"/>
      <c r="P54" s="1"/>
      <c r="Q54" s="1"/>
      <c r="R54" s="1"/>
      <c r="S54" s="1"/>
      <c r="T54" s="1"/>
      <c r="U54" s="1"/>
    </row>
    <row r="55" spans="1:21" x14ac:dyDescent="0.25">
      <c r="A55" s="1"/>
      <c r="B55" s="1"/>
      <c r="C55" s="3"/>
      <c r="D55" s="1"/>
      <c r="E55" s="2"/>
      <c r="F55" s="2"/>
      <c r="G55" s="2"/>
      <c r="H55" s="2"/>
      <c r="I55" s="2"/>
      <c r="J55" s="2"/>
      <c r="K55" s="1"/>
      <c r="L55" s="1"/>
      <c r="M55" s="1"/>
      <c r="N55" s="1"/>
      <c r="O55" s="1"/>
      <c r="P55" s="1"/>
      <c r="Q55" s="1"/>
      <c r="R55" s="1"/>
      <c r="S55" s="1"/>
      <c r="T55" s="1"/>
      <c r="U55" s="1"/>
    </row>
    <row r="56" spans="1:21" x14ac:dyDescent="0.25">
      <c r="A56" s="1"/>
      <c r="B56" s="1"/>
      <c r="C56" s="3"/>
      <c r="D56" s="1"/>
      <c r="E56" s="2"/>
      <c r="F56" s="2"/>
      <c r="G56" s="2"/>
      <c r="H56" s="2"/>
      <c r="I56" s="2"/>
      <c r="J56" s="2"/>
      <c r="K56" s="1"/>
      <c r="L56" s="1"/>
      <c r="M56" s="1"/>
      <c r="N56" s="1"/>
      <c r="O56" s="1"/>
      <c r="P56" s="1"/>
      <c r="Q56" s="1"/>
      <c r="R56" s="1"/>
      <c r="S56" s="1"/>
      <c r="T56" s="1"/>
      <c r="U56" s="1"/>
    </row>
    <row r="57" spans="1:21" x14ac:dyDescent="0.25">
      <c r="A57" s="1"/>
      <c r="B57" s="1"/>
      <c r="C57" s="3"/>
      <c r="D57" s="1"/>
      <c r="E57" s="2"/>
      <c r="F57" s="2"/>
      <c r="G57" s="2"/>
      <c r="H57" s="2"/>
      <c r="I57" s="2"/>
      <c r="J57" s="2"/>
      <c r="K57" s="1"/>
      <c r="L57" s="1"/>
      <c r="M57" s="1"/>
      <c r="N57" s="1"/>
      <c r="O57" s="1"/>
      <c r="P57" s="1"/>
      <c r="Q57" s="1"/>
      <c r="R57" s="1"/>
      <c r="S57" s="1"/>
      <c r="T57" s="1"/>
      <c r="U57" s="1"/>
    </row>
    <row r="58" spans="1:21" x14ac:dyDescent="0.25">
      <c r="A58" s="1"/>
      <c r="B58" s="1"/>
      <c r="C58" s="3"/>
      <c r="D58" s="1"/>
      <c r="E58" s="2"/>
      <c r="F58" s="2"/>
      <c r="G58" s="2"/>
      <c r="H58" s="2"/>
      <c r="I58" s="2"/>
      <c r="J58" s="2"/>
      <c r="K58" s="1"/>
      <c r="L58" s="1"/>
      <c r="M58" s="1"/>
      <c r="N58" s="1"/>
      <c r="O58" s="1"/>
      <c r="P58" s="1"/>
      <c r="Q58" s="1"/>
      <c r="R58" s="1"/>
      <c r="S58" s="1"/>
      <c r="T58" s="1"/>
      <c r="U58" s="1"/>
    </row>
    <row r="59" spans="1:21" x14ac:dyDescent="0.25">
      <c r="A59" s="1"/>
      <c r="B59" s="1"/>
      <c r="C59" s="3"/>
      <c r="D59" s="1"/>
      <c r="E59" s="2"/>
      <c r="F59" s="2"/>
      <c r="G59" s="2"/>
      <c r="H59" s="2"/>
      <c r="I59" s="2"/>
      <c r="J59" s="2"/>
      <c r="K59" s="1"/>
      <c r="L59" s="1"/>
      <c r="M59" s="1"/>
      <c r="N59" s="1"/>
      <c r="O59" s="1"/>
      <c r="P59" s="1"/>
      <c r="Q59" s="1"/>
      <c r="R59" s="1"/>
      <c r="S59" s="1"/>
      <c r="T59" s="1"/>
      <c r="U59" s="1"/>
    </row>
  </sheetData>
  <sheetProtection algorithmName="SHA-512" hashValue="zjP/ZZQPv1nMRu8/s6034W5DSyxgVlJ9MMqjcslcgU2kI8WPdC/UZjItQnxvV3oTZfVTj7Lxo/tOjF9y1eUGqg==" saltValue="52MgOkVNYVV8nqZJ0prGmA==" spinCount="100000" sheet="1" objects="1" scenarios="1"/>
  <protectedRanges>
    <protectedRange algorithmName="SHA-512" hashValue="AvG9Vyy1SvDZc5BainRRBv853ct29i4+23nsHsTDZWNIC3SKXlWE4kkX13sCa23CaCZvLE4jB7fHa+y1p02qzA==" saltValue="WJmqiQt9O9EULbQQJCnyNQ==" spinCount="100000" sqref="K6:Q11" name="Range1"/>
  </protectedRanges>
  <mergeCells count="3">
    <mergeCell ref="K1:N1"/>
    <mergeCell ref="E4:J4"/>
    <mergeCell ref="K4:O4"/>
  </mergeCells>
  <hyperlinks>
    <hyperlink ref="K1:N1" r:id="rId1" display="NYS T&amp;F 2021 MSG 1:4 Value per Acre" xr:uid="{9381273A-E384-4E4F-B6C3-84ABCB509C3D}"/>
  </hyperlinks>
  <pageMargins left="0.7" right="0.7" top="0.75" bottom="0.75" header="0.3" footer="0.3"/>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75A17EA7565E4596E5F5CA7ACFD643" ma:contentTypeVersion="18" ma:contentTypeDescription="Create a new document." ma:contentTypeScope="" ma:versionID="fe8584d681ea7de46ca01338243bd310">
  <xsd:schema xmlns:xsd="http://www.w3.org/2001/XMLSchema" xmlns:xs="http://www.w3.org/2001/XMLSchema" xmlns:p="http://schemas.microsoft.com/office/2006/metadata/properties" xmlns:ns2="07af92a9-39bc-461e-9b53-c0b6820ea489" xmlns:ns3="3cbd07d1-6f88-4ca1-a811-38ba84aaff4b" targetNamespace="http://schemas.microsoft.com/office/2006/metadata/properties" ma:root="true" ma:fieldsID="1fa258dab6954cd6c13fac2b0bb0eca5" ns2:_="" ns3:_="">
    <xsd:import namespace="07af92a9-39bc-461e-9b53-c0b6820ea489"/>
    <xsd:import namespace="3cbd07d1-6f88-4ca1-a811-38ba84aaff4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af92a9-39bc-461e-9b53-c0b6820ea4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39e25b7-0a97-41c9-a156-d5f30623568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cbd07d1-6f88-4ca1-a811-38ba84aaff4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7ec632c-4a40-40a3-a3e5-28788c8eee6a}" ma:internalName="TaxCatchAll" ma:showField="CatchAllData" ma:web="3cbd07d1-6f88-4ca1-a811-38ba84aaff4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7af92a9-39bc-461e-9b53-c0b6820ea489">
      <Terms xmlns="http://schemas.microsoft.com/office/infopath/2007/PartnerControls"/>
    </lcf76f155ced4ddcb4097134ff3c332f>
    <TaxCatchAll xmlns="3cbd07d1-6f88-4ca1-a811-38ba84aaff4b" xsi:nil="true"/>
  </documentManagement>
</p:properties>
</file>

<file path=customXml/itemProps1.xml><?xml version="1.0" encoding="utf-8"?>
<ds:datastoreItem xmlns:ds="http://schemas.openxmlformats.org/officeDocument/2006/customXml" ds:itemID="{70515B07-A91B-448C-B8A8-E52ED44463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af92a9-39bc-461e-9b53-c0b6820ea489"/>
    <ds:schemaRef ds:uri="3cbd07d1-6f88-4ca1-a811-38ba84aaff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232A447-35E4-4B8D-9EFB-EAD9B2CA87A5}">
  <ds:schemaRefs>
    <ds:schemaRef ds:uri="http://schemas.microsoft.com/sharepoint/v3/contenttype/forms"/>
  </ds:schemaRefs>
</ds:datastoreItem>
</file>

<file path=customXml/itemProps3.xml><?xml version="1.0" encoding="utf-8"?>
<ds:datastoreItem xmlns:ds="http://schemas.openxmlformats.org/officeDocument/2006/customXml" ds:itemID="{BAD20757-392B-41EB-9EF5-F08189D7FB2F}">
  <ds:schemaRefs>
    <ds:schemaRef ds:uri="07af92a9-39bc-461e-9b53-c0b6820ea489"/>
    <ds:schemaRef ds:uri="http://purl.org/dc/terms/"/>
    <ds:schemaRef ds:uri="http://schemas.microsoft.com/office/2006/documentManagement/types"/>
    <ds:schemaRef ds:uri="http://purl.org/dc/dcmitype/"/>
    <ds:schemaRef ds:uri="3cbd07d1-6f88-4ca1-a811-38ba84aaff4b"/>
    <ds:schemaRef ds:uri="http://purl.org/dc/elements/1.1/"/>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Candace J Rossi</dc:creator>
  <cp:lastModifiedBy>Candace Rossi</cp:lastModifiedBy>
  <dcterms:created xsi:type="dcterms:W3CDTF">2023-03-01T15:27:46Z</dcterms:created>
  <dcterms:modified xsi:type="dcterms:W3CDTF">2024-02-23T16:19:05Z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0x010100F675A17EA7565E4596E5F5CA7ACFD643</vt:lpwstr>
  </property>
  <property fmtid="{D5CDD505-2E9C-101B-9397-08002B2CF9AE}" pid="3" name="MediaServiceImageTags">
    <vt:lpwstr/>
  </property>
</Properties>
</file>