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C:\Users\m2f\Downloads\"/>
    </mc:Choice>
  </mc:AlternateContent>
  <xr:revisionPtr revIDLastSave="0" documentId="8_{A9B3C834-205E-46BD-A4F6-1824728C3CD4}" xr6:coauthVersionLast="47" xr6:coauthVersionMax="47" xr10:uidLastSave="{00000000-0000-0000-0000-000000000000}"/>
  <workbookProtection workbookAlgorithmName="SHA-512" workbookHashValue="WNS9FpVwP8ztLv4oorOq3wQX45K80rxZ8trreABjcUFSZwmhQAJUUybUS8CWLxE7wlEDthoWu3aKjMN8uc5BhQ==" workbookSaltValue="bA7afLQWfFRcfGxypc+48Q==" workbookSpinCount="100000" lockStructure="1"/>
  <bookViews>
    <workbookView xWindow="-110" yWindow="-110" windowWidth="22780" windowHeight="14540" tabRatio="733" xr2:uid="{739A16CC-4145-44F5-AE02-91B07182B508}"/>
  </bookViews>
  <sheets>
    <sheet name="User Guide" sheetId="1" r:id="rId1"/>
    <sheet name="Part IV-1" sheetId="5" r:id="rId2"/>
    <sheet name="Part IV-2" sheetId="6" r:id="rId3"/>
    <sheet name="Part IV-Summary" sheetId="11" r:id="rId4"/>
    <sheet name="DAC Benefits (to be hidden)" sheetId="8" state="hidden" r:id="rId5"/>
  </sheets>
  <definedNames>
    <definedName name="_xlnm._FilterDatabase" localSheetId="4" hidden="1">'DAC Benefits (to be hidden)'!$A$2:$G$180</definedName>
    <definedName name="Alt1ContractTenor">'Part IV-1'!$H$15</definedName>
    <definedName name="Alt2ContractTenor">'Part IV-1'!$H$18</definedName>
    <definedName name="AppID">#REF!</definedName>
    <definedName name="BaseContractTenor">'Part IV-1'!$H$12</definedName>
    <definedName name="BidCapacity">'Part IV-1'!A4</definedName>
    <definedName name="BidFacility">#REF!</definedName>
    <definedName name="BIndingSiteContro_Generator">#REF!</definedName>
    <definedName name="BindingSiteControl_EnergyStorage">#REF!</definedName>
    <definedName name="BindingSiteControl_ROW">#REF!</definedName>
    <definedName name="NYGATS">#REF!</definedName>
    <definedName name="Proposer">#REF!</definedName>
    <definedName name="SiteControl_EnergyStorage">#REF!</definedName>
    <definedName name="SiteControl_Generator">#REF!</definedName>
    <definedName name="SiteControl_ROW">#REF!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8" i="5" l="1" a="1"/>
  <c r="I18" i="5"/>
  <c r="I15" i="5" a="1"/>
  <c r="I15" i="5"/>
  <c r="AH4" i="5"/>
  <c r="AH3" i="5"/>
  <c r="AH5" i="5"/>
  <c r="AI5" i="5"/>
  <c r="K186" i="8" s="1" a="1"/>
  <c r="K186" i="8" s="1"/>
  <c r="Z24" i="6"/>
  <c r="Z25" i="6"/>
  <c r="Z26" i="6"/>
  <c r="AN24" i="6"/>
  <c r="AN25" i="6"/>
  <c r="F23" i="11" a="1"/>
  <c r="F23" i="11" s="1"/>
  <c r="AI4" i="5"/>
  <c r="M31" i="5"/>
  <c r="AA32" i="5"/>
  <c r="AA33" i="5"/>
  <c r="F16" i="11" a="1"/>
  <c r="F16" i="11" s="1"/>
  <c r="AI3" i="5"/>
  <c r="D23" i="11"/>
  <c r="AH6" i="5"/>
  <c r="E3" i="8"/>
  <c r="P3" i="8"/>
  <c r="E74" i="8"/>
  <c r="Y24" i="6"/>
  <c r="F74" i="8"/>
  <c r="E75" i="8"/>
  <c r="Y25" i="6"/>
  <c r="F75" i="8"/>
  <c r="E76" i="8"/>
  <c r="Y26" i="6"/>
  <c r="F76" i="8"/>
  <c r="E77" i="8"/>
  <c r="F77" i="8"/>
  <c r="E78" i="8"/>
  <c r="F78" i="8"/>
  <c r="E79" i="8"/>
  <c r="F79" i="8"/>
  <c r="E80" i="8"/>
  <c r="F80" i="8"/>
  <c r="E81" i="8"/>
  <c r="F81" i="8"/>
  <c r="E82" i="8"/>
  <c r="F82" i="8"/>
  <c r="E83" i="8"/>
  <c r="F83" i="8"/>
  <c r="E84" i="8"/>
  <c r="F84" i="8"/>
  <c r="E85" i="8"/>
  <c r="F85" i="8"/>
  <c r="E86" i="8"/>
  <c r="F86" i="8"/>
  <c r="E87" i="8"/>
  <c r="F87" i="8"/>
  <c r="E88" i="8"/>
  <c r="F88" i="8"/>
  <c r="E89" i="8"/>
  <c r="F89" i="8"/>
  <c r="E90" i="8"/>
  <c r="F90" i="8"/>
  <c r="E91" i="8"/>
  <c r="F91" i="8"/>
  <c r="E92" i="8"/>
  <c r="F92" i="8"/>
  <c r="E93" i="8"/>
  <c r="F93" i="8"/>
  <c r="E94" i="8"/>
  <c r="F94" i="8"/>
  <c r="E95" i="8"/>
  <c r="F95" i="8"/>
  <c r="E96" i="8"/>
  <c r="F96" i="8"/>
  <c r="E97" i="8"/>
  <c r="F97" i="8"/>
  <c r="E98" i="8"/>
  <c r="F98" i="8"/>
  <c r="E99" i="8"/>
  <c r="F99" i="8"/>
  <c r="E100" i="8"/>
  <c r="F100" i="8"/>
  <c r="E101" i="8"/>
  <c r="F101" i="8"/>
  <c r="E102" i="8"/>
  <c r="F102" i="8"/>
  <c r="E103" i="8"/>
  <c r="F103" i="8"/>
  <c r="E104" i="8"/>
  <c r="F104" i="8"/>
  <c r="E105" i="8"/>
  <c r="F105" i="8"/>
  <c r="E106" i="8"/>
  <c r="F106" i="8"/>
  <c r="E107" i="8"/>
  <c r="F107" i="8"/>
  <c r="E108" i="8"/>
  <c r="F108" i="8"/>
  <c r="E109" i="8"/>
  <c r="F109" i="8"/>
  <c r="E110" i="8"/>
  <c r="F110" i="8"/>
  <c r="E111" i="8"/>
  <c r="F111" i="8"/>
  <c r="E112" i="8"/>
  <c r="F112" i="8"/>
  <c r="E113" i="8"/>
  <c r="F113" i="8"/>
  <c r="E114" i="8"/>
  <c r="F114" i="8"/>
  <c r="E115" i="8"/>
  <c r="F115" i="8"/>
  <c r="E116" i="8"/>
  <c r="F116" i="8"/>
  <c r="E117" i="8"/>
  <c r="F117" i="8"/>
  <c r="E118" i="8"/>
  <c r="F118" i="8"/>
  <c r="E119" i="8"/>
  <c r="F119" i="8"/>
  <c r="E120" i="8"/>
  <c r="F120" i="8"/>
  <c r="E121" i="8"/>
  <c r="F121" i="8"/>
  <c r="E122" i="8"/>
  <c r="F122" i="8"/>
  <c r="E123" i="8"/>
  <c r="F123" i="8"/>
  <c r="E124" i="8"/>
  <c r="F124" i="8"/>
  <c r="E125" i="8"/>
  <c r="F125" i="8"/>
  <c r="E126" i="8"/>
  <c r="F126" i="8"/>
  <c r="E127" i="8"/>
  <c r="F127" i="8"/>
  <c r="E128" i="8"/>
  <c r="F128" i="8"/>
  <c r="E129" i="8"/>
  <c r="F129" i="8"/>
  <c r="E130" i="8"/>
  <c r="F130" i="8"/>
  <c r="E131" i="8"/>
  <c r="F131" i="8"/>
  <c r="E132" i="8"/>
  <c r="F132" i="8"/>
  <c r="E133" i="8"/>
  <c r="F133" i="8"/>
  <c r="E134" i="8"/>
  <c r="F134" i="8"/>
  <c r="E135" i="8"/>
  <c r="F135" i="8"/>
  <c r="E136" i="8"/>
  <c r="F136" i="8"/>
  <c r="E137" i="8"/>
  <c r="F137" i="8"/>
  <c r="E138" i="8"/>
  <c r="F138" i="8"/>
  <c r="E4" i="8"/>
  <c r="P4" i="8"/>
  <c r="E5" i="8"/>
  <c r="P5" i="8"/>
  <c r="E6" i="8"/>
  <c r="P6" i="8"/>
  <c r="E7" i="8"/>
  <c r="P7" i="8"/>
  <c r="E8" i="8"/>
  <c r="P8" i="8"/>
  <c r="E9" i="8"/>
  <c r="P9" i="8"/>
  <c r="E10" i="8"/>
  <c r="P10" i="8"/>
  <c r="E11" i="8"/>
  <c r="P11" i="8"/>
  <c r="E12" i="8"/>
  <c r="P12" i="8"/>
  <c r="E13" i="8"/>
  <c r="P13" i="8"/>
  <c r="E14" i="8"/>
  <c r="P14" i="8"/>
  <c r="E15" i="8"/>
  <c r="P15" i="8"/>
  <c r="E16" i="8"/>
  <c r="P16" i="8"/>
  <c r="E17" i="8"/>
  <c r="P17" i="8"/>
  <c r="E18" i="8"/>
  <c r="P18" i="8"/>
  <c r="E19" i="8"/>
  <c r="P19" i="8"/>
  <c r="E20" i="8"/>
  <c r="P20" i="8"/>
  <c r="E21" i="8"/>
  <c r="P21" i="8"/>
  <c r="E22" i="8"/>
  <c r="P22" i="8"/>
  <c r="E23" i="8"/>
  <c r="P23" i="8"/>
  <c r="E24" i="8"/>
  <c r="P24" i="8"/>
  <c r="E25" i="8"/>
  <c r="P25" i="8"/>
  <c r="E26" i="8"/>
  <c r="P26" i="8"/>
  <c r="E27" i="8"/>
  <c r="P27" i="8"/>
  <c r="E28" i="8"/>
  <c r="P28" i="8"/>
  <c r="E29" i="8"/>
  <c r="P29" i="8"/>
  <c r="E30" i="8"/>
  <c r="P30" i="8"/>
  <c r="E31" i="8"/>
  <c r="P31" i="8"/>
  <c r="E32" i="8"/>
  <c r="P32" i="8"/>
  <c r="E33" i="8"/>
  <c r="P33" i="8"/>
  <c r="E34" i="8"/>
  <c r="P34" i="8"/>
  <c r="E35" i="8"/>
  <c r="P35" i="8"/>
  <c r="E36" i="8"/>
  <c r="P36" i="8"/>
  <c r="E37" i="8"/>
  <c r="P37" i="8"/>
  <c r="E38" i="8"/>
  <c r="P38" i="8"/>
  <c r="E39" i="8"/>
  <c r="P39" i="8"/>
  <c r="E40" i="8"/>
  <c r="P40" i="8"/>
  <c r="E41" i="8"/>
  <c r="P41" i="8"/>
  <c r="E42" i="8"/>
  <c r="P42" i="8"/>
  <c r="E43" i="8"/>
  <c r="P43" i="8"/>
  <c r="E44" i="8"/>
  <c r="P44" i="8"/>
  <c r="E45" i="8"/>
  <c r="P45" i="8"/>
  <c r="E46" i="8"/>
  <c r="P46" i="8"/>
  <c r="E47" i="8"/>
  <c r="P47" i="8"/>
  <c r="E48" i="8"/>
  <c r="P48" i="8"/>
  <c r="E49" i="8"/>
  <c r="P49" i="8"/>
  <c r="E50" i="8"/>
  <c r="P50" i="8"/>
  <c r="E51" i="8"/>
  <c r="P51" i="8"/>
  <c r="E52" i="8"/>
  <c r="P52" i="8"/>
  <c r="E53" i="8"/>
  <c r="P53" i="8"/>
  <c r="E54" i="8"/>
  <c r="P54" i="8"/>
  <c r="E55" i="8"/>
  <c r="P55" i="8"/>
  <c r="E56" i="8"/>
  <c r="P56" i="8"/>
  <c r="E57" i="8"/>
  <c r="P57" i="8"/>
  <c r="E58" i="8"/>
  <c r="P58" i="8"/>
  <c r="E59" i="8"/>
  <c r="P59" i="8"/>
  <c r="E60" i="8"/>
  <c r="P60" i="8"/>
  <c r="E61" i="8"/>
  <c r="P61" i="8"/>
  <c r="E62" i="8"/>
  <c r="P62" i="8"/>
  <c r="E63" i="8"/>
  <c r="P63" i="8"/>
  <c r="E64" i="8"/>
  <c r="P64" i="8"/>
  <c r="E65" i="8"/>
  <c r="P65" i="8"/>
  <c r="E66" i="8"/>
  <c r="P66" i="8"/>
  <c r="E67" i="8"/>
  <c r="P67" i="8"/>
  <c r="E68" i="8"/>
  <c r="P68" i="8"/>
  <c r="E69" i="8"/>
  <c r="P69" i="8"/>
  <c r="E70" i="8"/>
  <c r="P70" i="8"/>
  <c r="E71" i="8"/>
  <c r="P71" i="8"/>
  <c r="E72" i="8"/>
  <c r="P72" i="8"/>
  <c r="E73" i="8"/>
  <c r="P73" i="8"/>
  <c r="P74" i="8"/>
  <c r="P75" i="8"/>
  <c r="P76" i="8"/>
  <c r="P77" i="8"/>
  <c r="P78" i="8"/>
  <c r="P79" i="8"/>
  <c r="P80" i="8"/>
  <c r="P81" i="8"/>
  <c r="P82" i="8"/>
  <c r="P83" i="8"/>
  <c r="P84" i="8"/>
  <c r="P85" i="8"/>
  <c r="P86" i="8"/>
  <c r="P87" i="8"/>
  <c r="P88" i="8"/>
  <c r="P89" i="8"/>
  <c r="P90" i="8"/>
  <c r="P91" i="8"/>
  <c r="P92" i="8"/>
  <c r="P93" i="8"/>
  <c r="P94" i="8"/>
  <c r="P95" i="8"/>
  <c r="P96" i="8"/>
  <c r="P97" i="8"/>
  <c r="P98" i="8"/>
  <c r="P99" i="8"/>
  <c r="P100" i="8"/>
  <c r="P101" i="8"/>
  <c r="P102" i="8"/>
  <c r="P103" i="8"/>
  <c r="P104" i="8"/>
  <c r="P105" i="8"/>
  <c r="P106" i="8"/>
  <c r="P107" i="8"/>
  <c r="P108" i="8"/>
  <c r="P109" i="8"/>
  <c r="P110" i="8"/>
  <c r="P111" i="8"/>
  <c r="P112" i="8"/>
  <c r="P113" i="8"/>
  <c r="P114" i="8"/>
  <c r="P115" i="8"/>
  <c r="P116" i="8"/>
  <c r="P117" i="8"/>
  <c r="P118" i="8"/>
  <c r="P119" i="8"/>
  <c r="P120" i="8"/>
  <c r="P121" i="8"/>
  <c r="P122" i="8"/>
  <c r="P123" i="8"/>
  <c r="P124" i="8"/>
  <c r="P125" i="8"/>
  <c r="P126" i="8"/>
  <c r="P127" i="8"/>
  <c r="P128" i="8"/>
  <c r="P129" i="8"/>
  <c r="P130" i="8"/>
  <c r="P131" i="8"/>
  <c r="P132" i="8"/>
  <c r="P133" i="8"/>
  <c r="P134" i="8"/>
  <c r="P135" i="8"/>
  <c r="P136" i="8"/>
  <c r="P137" i="8"/>
  <c r="P138" i="8"/>
  <c r="E139" i="8"/>
  <c r="P139" i="8"/>
  <c r="E140" i="8"/>
  <c r="P140" i="8"/>
  <c r="E141" i="8"/>
  <c r="P141" i="8"/>
  <c r="E142" i="8"/>
  <c r="P142" i="8"/>
  <c r="E143" i="8"/>
  <c r="P143" i="8"/>
  <c r="E144" i="8"/>
  <c r="P144" i="8"/>
  <c r="E145" i="8"/>
  <c r="P145" i="8"/>
  <c r="E146" i="8"/>
  <c r="P146" i="8"/>
  <c r="E147" i="8"/>
  <c r="P147" i="8"/>
  <c r="E148" i="8"/>
  <c r="P148" i="8"/>
  <c r="E149" i="8"/>
  <c r="P149" i="8"/>
  <c r="E150" i="8"/>
  <c r="P150" i="8"/>
  <c r="E151" i="8"/>
  <c r="P151" i="8"/>
  <c r="E152" i="8"/>
  <c r="P152" i="8"/>
  <c r="E153" i="8"/>
  <c r="P153" i="8"/>
  <c r="E154" i="8"/>
  <c r="P154" i="8"/>
  <c r="E155" i="8"/>
  <c r="P155" i="8"/>
  <c r="E156" i="8"/>
  <c r="P156" i="8"/>
  <c r="E157" i="8"/>
  <c r="P157" i="8"/>
  <c r="E158" i="8"/>
  <c r="P158" i="8"/>
  <c r="E159" i="8"/>
  <c r="P159" i="8"/>
  <c r="E160" i="8"/>
  <c r="P160" i="8"/>
  <c r="E161" i="8"/>
  <c r="P161" i="8"/>
  <c r="E162" i="8"/>
  <c r="P162" i="8"/>
  <c r="E163" i="8"/>
  <c r="P163" i="8"/>
  <c r="E164" i="8"/>
  <c r="P164" i="8"/>
  <c r="E165" i="8"/>
  <c r="P165" i="8"/>
  <c r="E166" i="8"/>
  <c r="P166" i="8"/>
  <c r="E167" i="8"/>
  <c r="P167" i="8"/>
  <c r="E168" i="8"/>
  <c r="P168" i="8"/>
  <c r="E169" i="8"/>
  <c r="P169" i="8"/>
  <c r="E170" i="8"/>
  <c r="P170" i="8"/>
  <c r="E171" i="8"/>
  <c r="P171" i="8"/>
  <c r="E172" i="8"/>
  <c r="P172" i="8"/>
  <c r="E173" i="8"/>
  <c r="P173" i="8"/>
  <c r="E174" i="8"/>
  <c r="P174" i="8"/>
  <c r="E175" i="8"/>
  <c r="P175" i="8"/>
  <c r="E176" i="8"/>
  <c r="P176" i="8"/>
  <c r="E177" i="8"/>
  <c r="P177" i="8"/>
  <c r="E178" i="8"/>
  <c r="P178" i="8"/>
  <c r="E179" i="8"/>
  <c r="P179" i="8"/>
  <c r="E180" i="8"/>
  <c r="P180" i="8"/>
  <c r="Q3" i="8"/>
  <c r="Q4" i="8"/>
  <c r="Q5" i="8"/>
  <c r="Q6" i="8"/>
  <c r="Q7" i="8"/>
  <c r="Q8" i="8"/>
  <c r="Q9" i="8"/>
  <c r="Q10" i="8"/>
  <c r="Q11" i="8"/>
  <c r="Q12" i="8"/>
  <c r="Q13" i="8"/>
  <c r="Q14" i="8"/>
  <c r="Q15" i="8"/>
  <c r="Q16" i="8"/>
  <c r="Q17" i="8"/>
  <c r="Q18" i="8"/>
  <c r="Q19" i="8"/>
  <c r="Q20" i="8"/>
  <c r="Q21" i="8"/>
  <c r="Q22" i="8"/>
  <c r="Q23" i="8"/>
  <c r="Q24" i="8"/>
  <c r="Q25" i="8"/>
  <c r="Q26" i="8"/>
  <c r="Q27" i="8"/>
  <c r="Q28" i="8"/>
  <c r="Q29" i="8"/>
  <c r="Q30" i="8"/>
  <c r="Q31" i="8"/>
  <c r="Q32" i="8"/>
  <c r="Q33" i="8"/>
  <c r="Q34" i="8"/>
  <c r="Q35" i="8"/>
  <c r="Q36" i="8"/>
  <c r="Q37" i="8"/>
  <c r="Q38" i="8"/>
  <c r="N3" i="8"/>
  <c r="O3" i="8"/>
  <c r="N4" i="8"/>
  <c r="O4" i="8"/>
  <c r="N5" i="8"/>
  <c r="O5" i="8"/>
  <c r="N6" i="8"/>
  <c r="O6" i="8"/>
  <c r="N7" i="8"/>
  <c r="O7" i="8"/>
  <c r="N8" i="8"/>
  <c r="O8" i="8"/>
  <c r="N9" i="8"/>
  <c r="O9" i="8"/>
  <c r="N10" i="8"/>
  <c r="O10" i="8"/>
  <c r="N11" i="8"/>
  <c r="O11" i="8"/>
  <c r="N12" i="8"/>
  <c r="O12" i="8"/>
  <c r="N13" i="8"/>
  <c r="O13" i="8"/>
  <c r="N14" i="8"/>
  <c r="O14" i="8"/>
  <c r="N15" i="8"/>
  <c r="O15" i="8"/>
  <c r="N16" i="8"/>
  <c r="O16" i="8"/>
  <c r="N17" i="8"/>
  <c r="O17" i="8"/>
  <c r="N18" i="8"/>
  <c r="O18" i="8"/>
  <c r="N19" i="8"/>
  <c r="O19" i="8"/>
  <c r="N20" i="8"/>
  <c r="O20" i="8"/>
  <c r="N21" i="8"/>
  <c r="O21" i="8"/>
  <c r="N22" i="8"/>
  <c r="O22" i="8"/>
  <c r="N23" i="8"/>
  <c r="O23" i="8"/>
  <c r="N24" i="8"/>
  <c r="O24" i="8"/>
  <c r="N25" i="8"/>
  <c r="O25" i="8"/>
  <c r="N26" i="8"/>
  <c r="O26" i="8"/>
  <c r="N27" i="8"/>
  <c r="O27" i="8"/>
  <c r="N28" i="8"/>
  <c r="O28" i="8"/>
  <c r="N29" i="8"/>
  <c r="O29" i="8"/>
  <c r="N30" i="8"/>
  <c r="O30" i="8"/>
  <c r="N31" i="8"/>
  <c r="O31" i="8"/>
  <c r="N32" i="8"/>
  <c r="O32" i="8"/>
  <c r="N33" i="8"/>
  <c r="O33" i="8"/>
  <c r="N34" i="8"/>
  <c r="O34" i="8"/>
  <c r="N35" i="8"/>
  <c r="O35" i="8"/>
  <c r="N36" i="8"/>
  <c r="O36" i="8"/>
  <c r="N37" i="8"/>
  <c r="O37" i="8"/>
  <c r="N38" i="8"/>
  <c r="O38" i="8"/>
  <c r="J3" i="8"/>
  <c r="K3" i="8"/>
  <c r="J4" i="8"/>
  <c r="K4" i="8"/>
  <c r="J5" i="8"/>
  <c r="K5" i="8"/>
  <c r="J6" i="8"/>
  <c r="K6" i="8"/>
  <c r="J7" i="8"/>
  <c r="K7" i="8"/>
  <c r="J8" i="8"/>
  <c r="K8" i="8"/>
  <c r="J9" i="8"/>
  <c r="K9" i="8"/>
  <c r="J10" i="8"/>
  <c r="K10" i="8"/>
  <c r="J11" i="8"/>
  <c r="K11" i="8"/>
  <c r="J12" i="8"/>
  <c r="K12" i="8"/>
  <c r="J13" i="8"/>
  <c r="K13" i="8"/>
  <c r="J14" i="8"/>
  <c r="K14" i="8"/>
  <c r="J15" i="8"/>
  <c r="K15" i="8"/>
  <c r="J16" i="8"/>
  <c r="K16" i="8"/>
  <c r="J17" i="8"/>
  <c r="K17" i="8"/>
  <c r="J18" i="8"/>
  <c r="K18" i="8"/>
  <c r="J19" i="8"/>
  <c r="K19" i="8"/>
  <c r="J20" i="8"/>
  <c r="K20" i="8"/>
  <c r="J21" i="8"/>
  <c r="K21" i="8"/>
  <c r="J22" i="8"/>
  <c r="K22" i="8"/>
  <c r="J23" i="8"/>
  <c r="K23" i="8"/>
  <c r="J24" i="8"/>
  <c r="K24" i="8"/>
  <c r="J25" i="8"/>
  <c r="K25" i="8"/>
  <c r="J26" i="8"/>
  <c r="K26" i="8"/>
  <c r="J27" i="8"/>
  <c r="K27" i="8"/>
  <c r="J28" i="8"/>
  <c r="K28" i="8"/>
  <c r="J29" i="8"/>
  <c r="K29" i="8"/>
  <c r="J30" i="8"/>
  <c r="K30" i="8"/>
  <c r="J31" i="8"/>
  <c r="K31" i="8"/>
  <c r="J32" i="8"/>
  <c r="K32" i="8"/>
  <c r="J33" i="8"/>
  <c r="K33" i="8"/>
  <c r="J34" i="8"/>
  <c r="K34" i="8"/>
  <c r="J35" i="8"/>
  <c r="K35" i="8"/>
  <c r="J36" i="8"/>
  <c r="K36" i="8"/>
  <c r="J37" i="8"/>
  <c r="K37" i="8"/>
  <c r="J38" i="8"/>
  <c r="K38" i="8"/>
  <c r="J39" i="8"/>
  <c r="K39" i="8"/>
  <c r="J40" i="8"/>
  <c r="K40" i="8"/>
  <c r="J41" i="8"/>
  <c r="K41" i="8"/>
  <c r="J42" i="8"/>
  <c r="K42" i="8"/>
  <c r="J43" i="8"/>
  <c r="K43" i="8"/>
  <c r="J44" i="8"/>
  <c r="K44" i="8"/>
  <c r="J45" i="8"/>
  <c r="K45" i="8"/>
  <c r="J46" i="8"/>
  <c r="K46" i="8"/>
  <c r="J47" i="8"/>
  <c r="K47" i="8"/>
  <c r="J48" i="8"/>
  <c r="K48" i="8"/>
  <c r="J49" i="8"/>
  <c r="K49" i="8"/>
  <c r="J50" i="8"/>
  <c r="K50" i="8"/>
  <c r="J51" i="8"/>
  <c r="K51" i="8"/>
  <c r="J52" i="8"/>
  <c r="K52" i="8"/>
  <c r="J53" i="8"/>
  <c r="K53" i="8"/>
  <c r="J54" i="8"/>
  <c r="K54" i="8"/>
  <c r="J55" i="8"/>
  <c r="K55" i="8"/>
  <c r="J56" i="8"/>
  <c r="K56" i="8"/>
  <c r="J57" i="8"/>
  <c r="K57" i="8"/>
  <c r="J58" i="8"/>
  <c r="K58" i="8"/>
  <c r="J59" i="8"/>
  <c r="K59" i="8"/>
  <c r="J60" i="8"/>
  <c r="K60" i="8"/>
  <c r="J61" i="8"/>
  <c r="K61" i="8"/>
  <c r="J62" i="8"/>
  <c r="K62" i="8"/>
  <c r="J63" i="8"/>
  <c r="K63" i="8"/>
  <c r="J64" i="8"/>
  <c r="K64" i="8"/>
  <c r="J65" i="8"/>
  <c r="K65" i="8"/>
  <c r="J66" i="8"/>
  <c r="K66" i="8"/>
  <c r="J67" i="8"/>
  <c r="K67" i="8"/>
  <c r="J68" i="8"/>
  <c r="K68" i="8"/>
  <c r="J69" i="8"/>
  <c r="K69" i="8"/>
  <c r="J70" i="8"/>
  <c r="K70" i="8"/>
  <c r="J71" i="8"/>
  <c r="K71" i="8"/>
  <c r="J72" i="8"/>
  <c r="K72" i="8"/>
  <c r="J73" i="8"/>
  <c r="K73" i="8"/>
  <c r="J74" i="8"/>
  <c r="K74" i="8"/>
  <c r="J75" i="8"/>
  <c r="K75" i="8"/>
  <c r="J76" i="8"/>
  <c r="K76" i="8"/>
  <c r="J77" i="8"/>
  <c r="K77" i="8"/>
  <c r="J78" i="8"/>
  <c r="K78" i="8"/>
  <c r="J79" i="8"/>
  <c r="K79" i="8"/>
  <c r="J80" i="8"/>
  <c r="K80" i="8"/>
  <c r="J81" i="8"/>
  <c r="K81" i="8"/>
  <c r="J82" i="8"/>
  <c r="K82" i="8"/>
  <c r="J83" i="8"/>
  <c r="K83" i="8"/>
  <c r="J84" i="8"/>
  <c r="K84" i="8"/>
  <c r="J85" i="8"/>
  <c r="K85" i="8"/>
  <c r="J86" i="8"/>
  <c r="K86" i="8"/>
  <c r="J87" i="8"/>
  <c r="K87" i="8"/>
  <c r="J88" i="8"/>
  <c r="K88" i="8"/>
  <c r="J89" i="8"/>
  <c r="K89" i="8"/>
  <c r="J90" i="8"/>
  <c r="K90" i="8"/>
  <c r="J91" i="8"/>
  <c r="K91" i="8"/>
  <c r="J92" i="8"/>
  <c r="K92" i="8"/>
  <c r="J93" i="8"/>
  <c r="K93" i="8"/>
  <c r="J94" i="8"/>
  <c r="K94" i="8"/>
  <c r="J95" i="8"/>
  <c r="K95" i="8"/>
  <c r="J96" i="8"/>
  <c r="K96" i="8"/>
  <c r="J97" i="8"/>
  <c r="K97" i="8"/>
  <c r="J98" i="8"/>
  <c r="K98" i="8"/>
  <c r="J99" i="8"/>
  <c r="K99" i="8"/>
  <c r="J100" i="8"/>
  <c r="K100" i="8"/>
  <c r="J101" i="8"/>
  <c r="K101" i="8"/>
  <c r="J102" i="8"/>
  <c r="K102" i="8"/>
  <c r="J103" i="8"/>
  <c r="K103" i="8"/>
  <c r="J104" i="8"/>
  <c r="K104" i="8"/>
  <c r="J105" i="8"/>
  <c r="K105" i="8"/>
  <c r="J106" i="8"/>
  <c r="K106" i="8"/>
  <c r="J107" i="8"/>
  <c r="K107" i="8"/>
  <c r="J108" i="8"/>
  <c r="K108" i="8"/>
  <c r="J109" i="8"/>
  <c r="K109" i="8"/>
  <c r="J110" i="8"/>
  <c r="K110" i="8"/>
  <c r="J111" i="8"/>
  <c r="K111" i="8"/>
  <c r="J112" i="8"/>
  <c r="K112" i="8"/>
  <c r="J113" i="8"/>
  <c r="K113" i="8"/>
  <c r="J114" i="8"/>
  <c r="K114" i="8"/>
  <c r="J115" i="8"/>
  <c r="K115" i="8"/>
  <c r="J116" i="8"/>
  <c r="K116" i="8"/>
  <c r="J117" i="8"/>
  <c r="K117" i="8"/>
  <c r="J118" i="8"/>
  <c r="K118" i="8"/>
  <c r="J119" i="8"/>
  <c r="K119" i="8"/>
  <c r="J120" i="8"/>
  <c r="K120" i="8"/>
  <c r="J121" i="8"/>
  <c r="K121" i="8"/>
  <c r="J122" i="8"/>
  <c r="K122" i="8"/>
  <c r="J123" i="8"/>
  <c r="K123" i="8"/>
  <c r="J124" i="8"/>
  <c r="K124" i="8"/>
  <c r="J125" i="8"/>
  <c r="K125" i="8"/>
  <c r="J126" i="8"/>
  <c r="K126" i="8"/>
  <c r="J127" i="8"/>
  <c r="K127" i="8"/>
  <c r="J128" i="8"/>
  <c r="K128" i="8"/>
  <c r="J129" i="8"/>
  <c r="K129" i="8"/>
  <c r="J130" i="8"/>
  <c r="K130" i="8"/>
  <c r="J131" i="8"/>
  <c r="K131" i="8"/>
  <c r="J132" i="8"/>
  <c r="K132" i="8"/>
  <c r="J133" i="8"/>
  <c r="K133" i="8"/>
  <c r="J134" i="8"/>
  <c r="K134" i="8"/>
  <c r="J135" i="8"/>
  <c r="K135" i="8"/>
  <c r="J136" i="8"/>
  <c r="K136" i="8"/>
  <c r="J137" i="8"/>
  <c r="K137" i="8"/>
  <c r="J138" i="8"/>
  <c r="K138" i="8"/>
  <c r="J139" i="8"/>
  <c r="K139" i="8"/>
  <c r="J140" i="8"/>
  <c r="K140" i="8"/>
  <c r="J141" i="8"/>
  <c r="K141" i="8"/>
  <c r="J142" i="8"/>
  <c r="K142" i="8"/>
  <c r="J143" i="8"/>
  <c r="K143" i="8"/>
  <c r="J144" i="8"/>
  <c r="K144" i="8"/>
  <c r="J145" i="8"/>
  <c r="K145" i="8"/>
  <c r="J146" i="8"/>
  <c r="K146" i="8"/>
  <c r="J147" i="8"/>
  <c r="K147" i="8"/>
  <c r="J148" i="8"/>
  <c r="K148" i="8"/>
  <c r="J149" i="8"/>
  <c r="K149" i="8"/>
  <c r="J150" i="8"/>
  <c r="K150" i="8"/>
  <c r="J151" i="8"/>
  <c r="K151" i="8"/>
  <c r="J152" i="8"/>
  <c r="K152" i="8"/>
  <c r="J153" i="8"/>
  <c r="K153" i="8"/>
  <c r="J154" i="8"/>
  <c r="K154" i="8"/>
  <c r="J155" i="8"/>
  <c r="K155" i="8"/>
  <c r="J156" i="8"/>
  <c r="K156" i="8"/>
  <c r="J157" i="8"/>
  <c r="K157" i="8"/>
  <c r="J158" i="8"/>
  <c r="K158" i="8"/>
  <c r="J159" i="8"/>
  <c r="K159" i="8"/>
  <c r="J160" i="8"/>
  <c r="K160" i="8"/>
  <c r="J161" i="8"/>
  <c r="K161" i="8"/>
  <c r="J162" i="8"/>
  <c r="K162" i="8"/>
  <c r="J163" i="8"/>
  <c r="K163" i="8"/>
  <c r="J164" i="8"/>
  <c r="K164" i="8"/>
  <c r="J165" i="8"/>
  <c r="K165" i="8"/>
  <c r="J166" i="8"/>
  <c r="K166" i="8"/>
  <c r="J167" i="8"/>
  <c r="K167" i="8"/>
  <c r="J168" i="8"/>
  <c r="K168" i="8"/>
  <c r="J169" i="8"/>
  <c r="K169" i="8"/>
  <c r="J170" i="8"/>
  <c r="K170" i="8"/>
  <c r="J171" i="8"/>
  <c r="K171" i="8"/>
  <c r="J172" i="8"/>
  <c r="K172" i="8"/>
  <c r="J173" i="8"/>
  <c r="K173" i="8"/>
  <c r="J174" i="8"/>
  <c r="K174" i="8"/>
  <c r="J175" i="8"/>
  <c r="K175" i="8"/>
  <c r="J176" i="8"/>
  <c r="K176" i="8"/>
  <c r="J177" i="8"/>
  <c r="K177" i="8"/>
  <c r="J178" i="8"/>
  <c r="K178" i="8"/>
  <c r="J179" i="8"/>
  <c r="K179" i="8"/>
  <c r="J180" i="8"/>
  <c r="K180" i="8"/>
  <c r="L3" i="8"/>
  <c r="M3" i="8"/>
  <c r="L4" i="8"/>
  <c r="M4" i="8"/>
  <c r="L5" i="8"/>
  <c r="M5" i="8"/>
  <c r="L6" i="8"/>
  <c r="M6" i="8"/>
  <c r="L7" i="8"/>
  <c r="M7" i="8"/>
  <c r="L8" i="8"/>
  <c r="M8" i="8"/>
  <c r="L9" i="8"/>
  <c r="M9" i="8"/>
  <c r="L10" i="8"/>
  <c r="M10" i="8"/>
  <c r="L11" i="8"/>
  <c r="M11" i="8"/>
  <c r="L12" i="8"/>
  <c r="M12" i="8"/>
  <c r="L13" i="8"/>
  <c r="M13" i="8"/>
  <c r="L14" i="8"/>
  <c r="M14" i="8"/>
  <c r="L15" i="8"/>
  <c r="M15" i="8"/>
  <c r="L16" i="8"/>
  <c r="M16" i="8"/>
  <c r="L17" i="8"/>
  <c r="M17" i="8"/>
  <c r="L18" i="8"/>
  <c r="M18" i="8"/>
  <c r="L19" i="8"/>
  <c r="M19" i="8"/>
  <c r="L20" i="8"/>
  <c r="M20" i="8"/>
  <c r="L21" i="8"/>
  <c r="M21" i="8"/>
  <c r="L22" i="8"/>
  <c r="M22" i="8"/>
  <c r="L23" i="8"/>
  <c r="M23" i="8"/>
  <c r="L24" i="8"/>
  <c r="M24" i="8"/>
  <c r="L25" i="8"/>
  <c r="M25" i="8"/>
  <c r="L26" i="8"/>
  <c r="M26" i="8"/>
  <c r="L27" i="8"/>
  <c r="M27" i="8"/>
  <c r="L28" i="8"/>
  <c r="M28" i="8"/>
  <c r="L29" i="8"/>
  <c r="M29" i="8"/>
  <c r="L30" i="8"/>
  <c r="M30" i="8"/>
  <c r="L31" i="8"/>
  <c r="M31" i="8"/>
  <c r="L32" i="8"/>
  <c r="M32" i="8"/>
  <c r="L33" i="8"/>
  <c r="M33" i="8"/>
  <c r="L34" i="8"/>
  <c r="M34" i="8"/>
  <c r="L35" i="8"/>
  <c r="M35" i="8"/>
  <c r="L36" i="8"/>
  <c r="M36" i="8"/>
  <c r="L37" i="8"/>
  <c r="M37" i="8"/>
  <c r="L38" i="8"/>
  <c r="M38" i="8"/>
  <c r="L39" i="8"/>
  <c r="M39" i="8"/>
  <c r="L40" i="8"/>
  <c r="M40" i="8"/>
  <c r="L41" i="8"/>
  <c r="M41" i="8"/>
  <c r="L42" i="8"/>
  <c r="M42" i="8"/>
  <c r="L43" i="8"/>
  <c r="M43" i="8"/>
  <c r="L44" i="8"/>
  <c r="M44" i="8"/>
  <c r="L45" i="8"/>
  <c r="M45" i="8"/>
  <c r="L46" i="8"/>
  <c r="M46" i="8"/>
  <c r="L47" i="8"/>
  <c r="M47" i="8"/>
  <c r="L48" i="8"/>
  <c r="M48" i="8"/>
  <c r="L49" i="8"/>
  <c r="M49" i="8"/>
  <c r="L50" i="8"/>
  <c r="M50" i="8"/>
  <c r="L51" i="8"/>
  <c r="M51" i="8"/>
  <c r="L52" i="8"/>
  <c r="M52" i="8"/>
  <c r="L53" i="8"/>
  <c r="M53" i="8"/>
  <c r="L54" i="8"/>
  <c r="M54" i="8"/>
  <c r="L55" i="8"/>
  <c r="M55" i="8"/>
  <c r="L56" i="8"/>
  <c r="M56" i="8"/>
  <c r="L57" i="8"/>
  <c r="M57" i="8"/>
  <c r="L58" i="8"/>
  <c r="M58" i="8"/>
  <c r="L59" i="8"/>
  <c r="M59" i="8"/>
  <c r="L60" i="8"/>
  <c r="M60" i="8"/>
  <c r="L61" i="8"/>
  <c r="M61" i="8"/>
  <c r="L62" i="8"/>
  <c r="M62" i="8"/>
  <c r="L63" i="8"/>
  <c r="M63" i="8"/>
  <c r="L64" i="8"/>
  <c r="M64" i="8"/>
  <c r="L65" i="8"/>
  <c r="M65" i="8"/>
  <c r="L66" i="8"/>
  <c r="M66" i="8"/>
  <c r="L67" i="8"/>
  <c r="M67" i="8"/>
  <c r="L68" i="8"/>
  <c r="M68" i="8"/>
  <c r="L69" i="8"/>
  <c r="M69" i="8"/>
  <c r="L70" i="8"/>
  <c r="M70" i="8"/>
  <c r="L71" i="8"/>
  <c r="M71" i="8"/>
  <c r="L72" i="8"/>
  <c r="M72" i="8"/>
  <c r="L73" i="8"/>
  <c r="M73" i="8"/>
  <c r="L74" i="8"/>
  <c r="M74" i="8"/>
  <c r="L75" i="8"/>
  <c r="M75" i="8"/>
  <c r="L76" i="8"/>
  <c r="M76" i="8"/>
  <c r="L77" i="8"/>
  <c r="M77" i="8"/>
  <c r="L78" i="8"/>
  <c r="M78" i="8"/>
  <c r="L79" i="8"/>
  <c r="M79" i="8"/>
  <c r="L80" i="8"/>
  <c r="M80" i="8"/>
  <c r="L81" i="8"/>
  <c r="M81" i="8"/>
  <c r="L82" i="8"/>
  <c r="M82" i="8"/>
  <c r="L83" i="8"/>
  <c r="M83" i="8"/>
  <c r="L84" i="8"/>
  <c r="M84" i="8"/>
  <c r="L85" i="8"/>
  <c r="M85" i="8"/>
  <c r="L86" i="8"/>
  <c r="M86" i="8"/>
  <c r="L87" i="8"/>
  <c r="M87" i="8"/>
  <c r="L88" i="8"/>
  <c r="M88" i="8"/>
  <c r="L89" i="8"/>
  <c r="M89" i="8"/>
  <c r="L90" i="8"/>
  <c r="M90" i="8"/>
  <c r="L91" i="8"/>
  <c r="M91" i="8"/>
  <c r="L92" i="8"/>
  <c r="M92" i="8"/>
  <c r="L93" i="8"/>
  <c r="M93" i="8"/>
  <c r="L94" i="8"/>
  <c r="M94" i="8"/>
  <c r="L95" i="8"/>
  <c r="M95" i="8"/>
  <c r="L96" i="8"/>
  <c r="M96" i="8"/>
  <c r="L97" i="8"/>
  <c r="M97" i="8"/>
  <c r="L98" i="8"/>
  <c r="M98" i="8"/>
  <c r="L99" i="8"/>
  <c r="M99" i="8"/>
  <c r="L100" i="8"/>
  <c r="M100" i="8"/>
  <c r="L101" i="8"/>
  <c r="M101" i="8"/>
  <c r="L102" i="8"/>
  <c r="M102" i="8"/>
  <c r="L103" i="8"/>
  <c r="M103" i="8"/>
  <c r="L104" i="8"/>
  <c r="M104" i="8"/>
  <c r="L105" i="8"/>
  <c r="M105" i="8"/>
  <c r="L106" i="8"/>
  <c r="M106" i="8"/>
  <c r="L107" i="8"/>
  <c r="M107" i="8"/>
  <c r="L108" i="8"/>
  <c r="M108" i="8"/>
  <c r="L109" i="8"/>
  <c r="M109" i="8"/>
  <c r="L110" i="8"/>
  <c r="M110" i="8"/>
  <c r="L111" i="8"/>
  <c r="M111" i="8"/>
  <c r="L112" i="8"/>
  <c r="M112" i="8"/>
  <c r="L113" i="8"/>
  <c r="M113" i="8"/>
  <c r="L114" i="8"/>
  <c r="M114" i="8"/>
  <c r="L115" i="8"/>
  <c r="M115" i="8"/>
  <c r="L116" i="8"/>
  <c r="M116" i="8"/>
  <c r="L117" i="8"/>
  <c r="M117" i="8"/>
  <c r="L118" i="8"/>
  <c r="M118" i="8"/>
  <c r="L119" i="8"/>
  <c r="M119" i="8"/>
  <c r="L120" i="8"/>
  <c r="M120" i="8"/>
  <c r="L121" i="8"/>
  <c r="M121" i="8"/>
  <c r="L122" i="8"/>
  <c r="M122" i="8"/>
  <c r="L123" i="8"/>
  <c r="M123" i="8"/>
  <c r="L124" i="8"/>
  <c r="M124" i="8"/>
  <c r="L125" i="8"/>
  <c r="M125" i="8"/>
  <c r="L126" i="8"/>
  <c r="M126" i="8"/>
  <c r="L127" i="8"/>
  <c r="M127" i="8"/>
  <c r="L128" i="8"/>
  <c r="M128" i="8"/>
  <c r="L129" i="8"/>
  <c r="M129" i="8"/>
  <c r="L130" i="8"/>
  <c r="M130" i="8"/>
  <c r="L131" i="8"/>
  <c r="M131" i="8"/>
  <c r="L132" i="8"/>
  <c r="M132" i="8"/>
  <c r="L133" i="8"/>
  <c r="M133" i="8"/>
  <c r="L134" i="8"/>
  <c r="M134" i="8"/>
  <c r="L135" i="8"/>
  <c r="M135" i="8"/>
  <c r="L136" i="8"/>
  <c r="M136" i="8"/>
  <c r="L137" i="8"/>
  <c r="M137" i="8"/>
  <c r="L138" i="8"/>
  <c r="M138" i="8"/>
  <c r="L139" i="8"/>
  <c r="M139" i="8"/>
  <c r="L140" i="8"/>
  <c r="M140" i="8"/>
  <c r="L141" i="8"/>
  <c r="M141" i="8"/>
  <c r="L142" i="8"/>
  <c r="M142" i="8"/>
  <c r="L143" i="8"/>
  <c r="M143" i="8"/>
  <c r="L144" i="8"/>
  <c r="M144" i="8"/>
  <c r="L145" i="8"/>
  <c r="M145" i="8"/>
  <c r="L146" i="8"/>
  <c r="M146" i="8"/>
  <c r="L147" i="8"/>
  <c r="M147" i="8"/>
  <c r="L148" i="8"/>
  <c r="M148" i="8"/>
  <c r="L149" i="8"/>
  <c r="M149" i="8"/>
  <c r="L150" i="8"/>
  <c r="M150" i="8"/>
  <c r="L151" i="8"/>
  <c r="M151" i="8"/>
  <c r="L152" i="8"/>
  <c r="M152" i="8"/>
  <c r="L153" i="8"/>
  <c r="M153" i="8"/>
  <c r="L154" i="8"/>
  <c r="M154" i="8"/>
  <c r="L155" i="8"/>
  <c r="M155" i="8"/>
  <c r="L156" i="8"/>
  <c r="M156" i="8"/>
  <c r="L157" i="8"/>
  <c r="M157" i="8"/>
  <c r="L158" i="8"/>
  <c r="M158" i="8"/>
  <c r="L159" i="8"/>
  <c r="M159" i="8"/>
  <c r="L160" i="8"/>
  <c r="M160" i="8"/>
  <c r="L161" i="8"/>
  <c r="M161" i="8"/>
  <c r="L162" i="8"/>
  <c r="M162" i="8"/>
  <c r="L163" i="8"/>
  <c r="M163" i="8"/>
  <c r="L164" i="8"/>
  <c r="M164" i="8"/>
  <c r="L165" i="8"/>
  <c r="M165" i="8"/>
  <c r="L166" i="8"/>
  <c r="M166" i="8"/>
  <c r="L167" i="8"/>
  <c r="M167" i="8"/>
  <c r="L168" i="8"/>
  <c r="M168" i="8"/>
  <c r="L169" i="8"/>
  <c r="M169" i="8"/>
  <c r="L170" i="8"/>
  <c r="M170" i="8"/>
  <c r="L171" i="8"/>
  <c r="M171" i="8"/>
  <c r="L172" i="8"/>
  <c r="M172" i="8"/>
  <c r="L173" i="8"/>
  <c r="M173" i="8"/>
  <c r="L174" i="8"/>
  <c r="M174" i="8"/>
  <c r="L175" i="8"/>
  <c r="M175" i="8"/>
  <c r="L176" i="8"/>
  <c r="M176" i="8"/>
  <c r="L177" i="8"/>
  <c r="M177" i="8"/>
  <c r="L178" i="8"/>
  <c r="M178" i="8"/>
  <c r="L179" i="8"/>
  <c r="M179" i="8"/>
  <c r="L180" i="8"/>
  <c r="M180" i="8"/>
  <c r="N39" i="8"/>
  <c r="O39" i="8"/>
  <c r="N40" i="8"/>
  <c r="O40" i="8"/>
  <c r="N41" i="8"/>
  <c r="O41" i="8"/>
  <c r="N42" i="8"/>
  <c r="O42" i="8"/>
  <c r="N43" i="8"/>
  <c r="O43" i="8"/>
  <c r="N44" i="8"/>
  <c r="O44" i="8"/>
  <c r="N45" i="8"/>
  <c r="O45" i="8"/>
  <c r="N46" i="8"/>
  <c r="O46" i="8"/>
  <c r="N47" i="8"/>
  <c r="O47" i="8"/>
  <c r="N48" i="8"/>
  <c r="O48" i="8"/>
  <c r="N49" i="8"/>
  <c r="O49" i="8"/>
  <c r="N50" i="8"/>
  <c r="O50" i="8"/>
  <c r="N51" i="8"/>
  <c r="O51" i="8"/>
  <c r="N52" i="8"/>
  <c r="O52" i="8"/>
  <c r="N53" i="8"/>
  <c r="O53" i="8"/>
  <c r="N54" i="8"/>
  <c r="O54" i="8"/>
  <c r="N55" i="8"/>
  <c r="O55" i="8"/>
  <c r="N56" i="8"/>
  <c r="O56" i="8"/>
  <c r="N57" i="8"/>
  <c r="O57" i="8"/>
  <c r="N58" i="8"/>
  <c r="O58" i="8"/>
  <c r="N59" i="8"/>
  <c r="O59" i="8"/>
  <c r="N60" i="8"/>
  <c r="O60" i="8"/>
  <c r="N61" i="8"/>
  <c r="O61" i="8"/>
  <c r="N62" i="8"/>
  <c r="O62" i="8"/>
  <c r="N63" i="8"/>
  <c r="O63" i="8"/>
  <c r="N64" i="8"/>
  <c r="O64" i="8"/>
  <c r="N65" i="8"/>
  <c r="O65" i="8"/>
  <c r="N66" i="8"/>
  <c r="O66" i="8"/>
  <c r="N67" i="8"/>
  <c r="O67" i="8"/>
  <c r="N68" i="8"/>
  <c r="O68" i="8"/>
  <c r="N69" i="8"/>
  <c r="O69" i="8"/>
  <c r="N70" i="8"/>
  <c r="O70" i="8"/>
  <c r="N71" i="8"/>
  <c r="O71" i="8"/>
  <c r="N72" i="8"/>
  <c r="O72" i="8"/>
  <c r="N73" i="8"/>
  <c r="O73" i="8"/>
  <c r="N74" i="8"/>
  <c r="O74" i="8"/>
  <c r="N75" i="8"/>
  <c r="O75" i="8"/>
  <c r="N76" i="8"/>
  <c r="O76" i="8"/>
  <c r="N77" i="8"/>
  <c r="O77" i="8"/>
  <c r="N78" i="8"/>
  <c r="O78" i="8"/>
  <c r="N79" i="8"/>
  <c r="O79" i="8"/>
  <c r="N80" i="8"/>
  <c r="O80" i="8"/>
  <c r="N81" i="8"/>
  <c r="O81" i="8"/>
  <c r="N82" i="8"/>
  <c r="O82" i="8"/>
  <c r="N83" i="8"/>
  <c r="O83" i="8"/>
  <c r="N84" i="8"/>
  <c r="O84" i="8"/>
  <c r="N85" i="8"/>
  <c r="O85" i="8"/>
  <c r="N86" i="8"/>
  <c r="O86" i="8"/>
  <c r="N87" i="8"/>
  <c r="O87" i="8"/>
  <c r="N88" i="8"/>
  <c r="O88" i="8"/>
  <c r="N89" i="8"/>
  <c r="O89" i="8"/>
  <c r="N90" i="8"/>
  <c r="O90" i="8"/>
  <c r="N91" i="8"/>
  <c r="O91" i="8"/>
  <c r="N92" i="8"/>
  <c r="O92" i="8"/>
  <c r="N93" i="8"/>
  <c r="O93" i="8"/>
  <c r="N94" i="8"/>
  <c r="O94" i="8"/>
  <c r="N95" i="8"/>
  <c r="O95" i="8"/>
  <c r="N96" i="8"/>
  <c r="O96" i="8"/>
  <c r="N97" i="8"/>
  <c r="O97" i="8"/>
  <c r="N98" i="8"/>
  <c r="O98" i="8"/>
  <c r="N99" i="8"/>
  <c r="O99" i="8"/>
  <c r="N100" i="8"/>
  <c r="O100" i="8"/>
  <c r="N101" i="8"/>
  <c r="O101" i="8"/>
  <c r="N102" i="8"/>
  <c r="O102" i="8"/>
  <c r="N103" i="8"/>
  <c r="O103" i="8"/>
  <c r="N104" i="8"/>
  <c r="O104" i="8"/>
  <c r="N105" i="8"/>
  <c r="O105" i="8"/>
  <c r="N106" i="8"/>
  <c r="O106" i="8"/>
  <c r="N107" i="8"/>
  <c r="O107" i="8"/>
  <c r="N108" i="8"/>
  <c r="O108" i="8"/>
  <c r="N109" i="8"/>
  <c r="O109" i="8"/>
  <c r="N110" i="8"/>
  <c r="O110" i="8"/>
  <c r="N111" i="8"/>
  <c r="O111" i="8"/>
  <c r="N112" i="8"/>
  <c r="O112" i="8"/>
  <c r="N113" i="8"/>
  <c r="O113" i="8"/>
  <c r="N114" i="8"/>
  <c r="O114" i="8"/>
  <c r="N115" i="8"/>
  <c r="O115" i="8"/>
  <c r="N116" i="8"/>
  <c r="O116" i="8"/>
  <c r="N117" i="8"/>
  <c r="O117" i="8"/>
  <c r="N118" i="8"/>
  <c r="O118" i="8"/>
  <c r="N119" i="8"/>
  <c r="O119" i="8"/>
  <c r="N120" i="8"/>
  <c r="O120" i="8"/>
  <c r="N121" i="8"/>
  <c r="O121" i="8"/>
  <c r="N122" i="8"/>
  <c r="O122" i="8"/>
  <c r="N123" i="8"/>
  <c r="O123" i="8"/>
  <c r="N124" i="8"/>
  <c r="O124" i="8"/>
  <c r="N125" i="8"/>
  <c r="O125" i="8"/>
  <c r="N126" i="8"/>
  <c r="O126" i="8"/>
  <c r="N127" i="8"/>
  <c r="O127" i="8"/>
  <c r="N128" i="8"/>
  <c r="O128" i="8"/>
  <c r="N129" i="8"/>
  <c r="O129" i="8"/>
  <c r="N130" i="8"/>
  <c r="O130" i="8"/>
  <c r="N131" i="8"/>
  <c r="O131" i="8"/>
  <c r="N132" i="8"/>
  <c r="O132" i="8"/>
  <c r="N133" i="8"/>
  <c r="O133" i="8"/>
  <c r="N134" i="8"/>
  <c r="O134" i="8"/>
  <c r="N135" i="8"/>
  <c r="O135" i="8"/>
  <c r="N136" i="8"/>
  <c r="O136" i="8"/>
  <c r="N137" i="8"/>
  <c r="O137" i="8"/>
  <c r="N138" i="8"/>
  <c r="O138" i="8"/>
  <c r="N139" i="8"/>
  <c r="O139" i="8"/>
  <c r="N140" i="8"/>
  <c r="O140" i="8"/>
  <c r="N141" i="8"/>
  <c r="O141" i="8"/>
  <c r="N142" i="8"/>
  <c r="O142" i="8"/>
  <c r="N143" i="8"/>
  <c r="O143" i="8"/>
  <c r="N144" i="8"/>
  <c r="O144" i="8"/>
  <c r="N145" i="8"/>
  <c r="O145" i="8"/>
  <c r="N146" i="8"/>
  <c r="O146" i="8"/>
  <c r="N147" i="8"/>
  <c r="O147" i="8"/>
  <c r="N148" i="8"/>
  <c r="O148" i="8"/>
  <c r="N149" i="8"/>
  <c r="O149" i="8"/>
  <c r="N150" i="8"/>
  <c r="O150" i="8"/>
  <c r="N151" i="8"/>
  <c r="O151" i="8"/>
  <c r="N152" i="8"/>
  <c r="O152" i="8"/>
  <c r="N153" i="8"/>
  <c r="O153" i="8"/>
  <c r="N154" i="8"/>
  <c r="O154" i="8"/>
  <c r="N155" i="8"/>
  <c r="O155" i="8"/>
  <c r="N156" i="8"/>
  <c r="O156" i="8"/>
  <c r="N157" i="8"/>
  <c r="O157" i="8"/>
  <c r="N158" i="8"/>
  <c r="O158" i="8"/>
  <c r="N159" i="8"/>
  <c r="O159" i="8"/>
  <c r="N160" i="8"/>
  <c r="O160" i="8"/>
  <c r="N161" i="8"/>
  <c r="O161" i="8"/>
  <c r="N162" i="8"/>
  <c r="O162" i="8"/>
  <c r="N163" i="8"/>
  <c r="O163" i="8"/>
  <c r="N164" i="8"/>
  <c r="O164" i="8"/>
  <c r="N165" i="8"/>
  <c r="O165" i="8"/>
  <c r="N166" i="8"/>
  <c r="O166" i="8"/>
  <c r="N167" i="8"/>
  <c r="O167" i="8"/>
  <c r="N168" i="8"/>
  <c r="O168" i="8"/>
  <c r="N169" i="8"/>
  <c r="O169" i="8"/>
  <c r="N170" i="8"/>
  <c r="O170" i="8"/>
  <c r="N171" i="8"/>
  <c r="O171" i="8"/>
  <c r="N172" i="8"/>
  <c r="O172" i="8"/>
  <c r="N173" i="8"/>
  <c r="O173" i="8"/>
  <c r="N174" i="8"/>
  <c r="O174" i="8"/>
  <c r="N175" i="8"/>
  <c r="O175" i="8"/>
  <c r="N176" i="8"/>
  <c r="O176" i="8"/>
  <c r="N177" i="8"/>
  <c r="O177" i="8"/>
  <c r="N178" i="8"/>
  <c r="O178" i="8"/>
  <c r="N179" i="8"/>
  <c r="O179" i="8"/>
  <c r="N180" i="8"/>
  <c r="O180" i="8"/>
  <c r="Q39" i="8"/>
  <c r="Q40" i="8"/>
  <c r="Q41" i="8"/>
  <c r="Q42" i="8"/>
  <c r="Q43" i="8"/>
  <c r="Q44" i="8"/>
  <c r="Q45" i="8"/>
  <c r="Q46" i="8"/>
  <c r="Q47" i="8"/>
  <c r="Q48" i="8"/>
  <c r="Q49" i="8"/>
  <c r="Q50" i="8"/>
  <c r="Q51" i="8"/>
  <c r="Q52" i="8"/>
  <c r="Q53" i="8"/>
  <c r="Q54" i="8"/>
  <c r="Q55" i="8"/>
  <c r="Q56" i="8"/>
  <c r="Q57" i="8"/>
  <c r="Q58" i="8"/>
  <c r="Q59" i="8"/>
  <c r="Q60" i="8"/>
  <c r="Q61" i="8"/>
  <c r="Q62" i="8"/>
  <c r="Q63" i="8"/>
  <c r="Q64" i="8"/>
  <c r="Q65" i="8"/>
  <c r="Q66" i="8"/>
  <c r="Q67" i="8"/>
  <c r="Q68" i="8"/>
  <c r="Q69" i="8"/>
  <c r="Q70" i="8"/>
  <c r="Q71" i="8"/>
  <c r="Q72" i="8"/>
  <c r="Q73" i="8"/>
  <c r="Q74" i="8"/>
  <c r="Q75" i="8"/>
  <c r="Q76" i="8"/>
  <c r="Q77" i="8"/>
  <c r="Q78" i="8"/>
  <c r="Q79" i="8"/>
  <c r="Q80" i="8"/>
  <c r="Q81" i="8"/>
  <c r="Q82" i="8"/>
  <c r="Q83" i="8"/>
  <c r="Q84" i="8"/>
  <c r="Q85" i="8"/>
  <c r="Q86" i="8"/>
  <c r="Q87" i="8"/>
  <c r="Q88" i="8"/>
  <c r="Q89" i="8"/>
  <c r="Q90" i="8"/>
  <c r="Q91" i="8"/>
  <c r="Q92" i="8"/>
  <c r="Q93" i="8"/>
  <c r="Q94" i="8"/>
  <c r="Q95" i="8"/>
  <c r="Q96" i="8"/>
  <c r="Q97" i="8"/>
  <c r="Q98" i="8"/>
  <c r="Q99" i="8"/>
  <c r="Q100" i="8"/>
  <c r="Q101" i="8"/>
  <c r="Q102" i="8"/>
  <c r="Q103" i="8"/>
  <c r="Q104" i="8"/>
  <c r="Q105" i="8"/>
  <c r="Q106" i="8"/>
  <c r="Q107" i="8"/>
  <c r="Q108" i="8"/>
  <c r="Q109" i="8"/>
  <c r="Q110" i="8"/>
  <c r="Q111" i="8"/>
  <c r="Q112" i="8"/>
  <c r="Q113" i="8"/>
  <c r="Q114" i="8"/>
  <c r="Q115" i="8"/>
  <c r="Q116" i="8"/>
  <c r="Q117" i="8"/>
  <c r="Q118" i="8"/>
  <c r="Q119" i="8"/>
  <c r="Q120" i="8"/>
  <c r="Q121" i="8"/>
  <c r="Q122" i="8"/>
  <c r="Q123" i="8"/>
  <c r="Q124" i="8"/>
  <c r="Q125" i="8"/>
  <c r="Q126" i="8"/>
  <c r="Q127" i="8"/>
  <c r="Q128" i="8"/>
  <c r="Q129" i="8"/>
  <c r="Q130" i="8"/>
  <c r="Q131" i="8"/>
  <c r="Q132" i="8"/>
  <c r="Q133" i="8"/>
  <c r="Q134" i="8"/>
  <c r="Q135" i="8"/>
  <c r="Q136" i="8"/>
  <c r="Q137" i="8"/>
  <c r="Q138" i="8"/>
  <c r="Q139" i="8"/>
  <c r="Q140" i="8"/>
  <c r="Q141" i="8"/>
  <c r="Q142" i="8"/>
  <c r="Q143" i="8"/>
  <c r="Q144" i="8"/>
  <c r="Q145" i="8"/>
  <c r="Q146" i="8"/>
  <c r="Q147" i="8"/>
  <c r="Q148" i="8"/>
  <c r="Q149" i="8"/>
  <c r="Q150" i="8"/>
  <c r="Q151" i="8"/>
  <c r="Q152" i="8"/>
  <c r="Q153" i="8"/>
  <c r="Q154" i="8"/>
  <c r="Q155" i="8"/>
  <c r="Q156" i="8"/>
  <c r="Q157" i="8"/>
  <c r="Q158" i="8"/>
  <c r="Q159" i="8"/>
  <c r="Q160" i="8"/>
  <c r="Q161" i="8"/>
  <c r="Q162" i="8"/>
  <c r="Q163" i="8"/>
  <c r="Q164" i="8"/>
  <c r="Q165" i="8"/>
  <c r="Q166" i="8"/>
  <c r="Q167" i="8"/>
  <c r="Q168" i="8"/>
  <c r="Q169" i="8"/>
  <c r="Q170" i="8"/>
  <c r="Q171" i="8"/>
  <c r="Q172" i="8"/>
  <c r="Q173" i="8"/>
  <c r="Q174" i="8"/>
  <c r="Q175" i="8"/>
  <c r="Q176" i="8"/>
  <c r="Q177" i="8"/>
  <c r="Q178" i="8"/>
  <c r="Q179" i="8"/>
  <c r="Q180" i="8"/>
  <c r="J186" i="8" a="1"/>
  <c r="J186" i="8" s="1"/>
  <c r="H3" i="8"/>
  <c r="I3" i="8"/>
  <c r="H4" i="8"/>
  <c r="I4" i="8"/>
  <c r="H5" i="8"/>
  <c r="I5" i="8"/>
  <c r="H6" i="8"/>
  <c r="I6" i="8"/>
  <c r="H7" i="8"/>
  <c r="I7" i="8"/>
  <c r="H8" i="8"/>
  <c r="I8" i="8"/>
  <c r="H9" i="8"/>
  <c r="I9" i="8"/>
  <c r="H10" i="8"/>
  <c r="I10" i="8"/>
  <c r="H11" i="8"/>
  <c r="I11" i="8"/>
  <c r="H12" i="8"/>
  <c r="I12" i="8"/>
  <c r="H13" i="8"/>
  <c r="I13" i="8"/>
  <c r="H14" i="8"/>
  <c r="I14" i="8"/>
  <c r="H15" i="8"/>
  <c r="I15" i="8"/>
  <c r="H16" i="8"/>
  <c r="I16" i="8"/>
  <c r="H17" i="8"/>
  <c r="I17" i="8"/>
  <c r="H18" i="8"/>
  <c r="I18" i="8"/>
  <c r="H19" i="8"/>
  <c r="I19" i="8"/>
  <c r="H20" i="8"/>
  <c r="I20" i="8"/>
  <c r="H21" i="8"/>
  <c r="I21" i="8"/>
  <c r="H22" i="8"/>
  <c r="I22" i="8"/>
  <c r="H23" i="8"/>
  <c r="I23" i="8"/>
  <c r="H24" i="8"/>
  <c r="I24" i="8"/>
  <c r="H25" i="8"/>
  <c r="I25" i="8"/>
  <c r="H26" i="8"/>
  <c r="I26" i="8"/>
  <c r="H27" i="8"/>
  <c r="I27" i="8"/>
  <c r="H28" i="8"/>
  <c r="I28" i="8"/>
  <c r="H29" i="8"/>
  <c r="I29" i="8"/>
  <c r="H30" i="8"/>
  <c r="I30" i="8"/>
  <c r="H31" i="8"/>
  <c r="I31" i="8"/>
  <c r="H32" i="8"/>
  <c r="I32" i="8"/>
  <c r="H33" i="8"/>
  <c r="I33" i="8"/>
  <c r="H34" i="8"/>
  <c r="I34" i="8"/>
  <c r="H35" i="8"/>
  <c r="I35" i="8"/>
  <c r="H36" i="8"/>
  <c r="I36" i="8"/>
  <c r="H37" i="8"/>
  <c r="I37" i="8"/>
  <c r="H38" i="8"/>
  <c r="I38" i="8"/>
  <c r="H39" i="8"/>
  <c r="I39" i="8"/>
  <c r="H40" i="8"/>
  <c r="I40" i="8"/>
  <c r="H41" i="8"/>
  <c r="I41" i="8"/>
  <c r="H42" i="8"/>
  <c r="I42" i="8"/>
  <c r="H43" i="8"/>
  <c r="I43" i="8"/>
  <c r="H44" i="8"/>
  <c r="I44" i="8"/>
  <c r="H45" i="8"/>
  <c r="I45" i="8"/>
  <c r="H46" i="8"/>
  <c r="I46" i="8"/>
  <c r="H47" i="8"/>
  <c r="I47" i="8"/>
  <c r="H48" i="8"/>
  <c r="I48" i="8"/>
  <c r="H49" i="8"/>
  <c r="I49" i="8"/>
  <c r="H50" i="8"/>
  <c r="I50" i="8"/>
  <c r="H51" i="8"/>
  <c r="I51" i="8"/>
  <c r="H52" i="8"/>
  <c r="I52" i="8"/>
  <c r="H53" i="8"/>
  <c r="I53" i="8"/>
  <c r="H54" i="8"/>
  <c r="I54" i="8"/>
  <c r="H55" i="8"/>
  <c r="I55" i="8"/>
  <c r="H56" i="8"/>
  <c r="I56" i="8"/>
  <c r="H57" i="8"/>
  <c r="I57" i="8"/>
  <c r="H58" i="8"/>
  <c r="I58" i="8"/>
  <c r="H59" i="8"/>
  <c r="I59" i="8"/>
  <c r="H60" i="8"/>
  <c r="I60" i="8"/>
  <c r="H61" i="8"/>
  <c r="I61" i="8"/>
  <c r="H62" i="8"/>
  <c r="I62" i="8"/>
  <c r="H63" i="8"/>
  <c r="I63" i="8"/>
  <c r="H64" i="8"/>
  <c r="I64" i="8"/>
  <c r="H65" i="8"/>
  <c r="I65" i="8"/>
  <c r="H66" i="8"/>
  <c r="I66" i="8"/>
  <c r="H67" i="8"/>
  <c r="I67" i="8"/>
  <c r="H68" i="8"/>
  <c r="I68" i="8"/>
  <c r="H69" i="8"/>
  <c r="I69" i="8"/>
  <c r="H70" i="8"/>
  <c r="I70" i="8"/>
  <c r="H71" i="8"/>
  <c r="I71" i="8"/>
  <c r="H72" i="8"/>
  <c r="I72" i="8"/>
  <c r="H73" i="8"/>
  <c r="I73" i="8"/>
  <c r="H74" i="8"/>
  <c r="I74" i="8"/>
  <c r="H75" i="8"/>
  <c r="I75" i="8"/>
  <c r="H76" i="8"/>
  <c r="I76" i="8"/>
  <c r="H77" i="8"/>
  <c r="I77" i="8"/>
  <c r="H78" i="8"/>
  <c r="I78" i="8"/>
  <c r="H79" i="8"/>
  <c r="I79" i="8"/>
  <c r="H80" i="8"/>
  <c r="I80" i="8"/>
  <c r="H81" i="8"/>
  <c r="I81" i="8"/>
  <c r="H82" i="8"/>
  <c r="I82" i="8"/>
  <c r="H83" i="8"/>
  <c r="I83" i="8"/>
  <c r="H84" i="8"/>
  <c r="I84" i="8"/>
  <c r="H85" i="8"/>
  <c r="I85" i="8"/>
  <c r="H86" i="8"/>
  <c r="I86" i="8"/>
  <c r="H87" i="8"/>
  <c r="I87" i="8"/>
  <c r="H88" i="8"/>
  <c r="I88" i="8"/>
  <c r="H89" i="8"/>
  <c r="I89" i="8"/>
  <c r="H90" i="8"/>
  <c r="I90" i="8"/>
  <c r="H91" i="8"/>
  <c r="I91" i="8"/>
  <c r="H92" i="8"/>
  <c r="I92" i="8"/>
  <c r="H93" i="8"/>
  <c r="I93" i="8"/>
  <c r="H94" i="8"/>
  <c r="I94" i="8"/>
  <c r="H95" i="8"/>
  <c r="I95" i="8"/>
  <c r="H96" i="8"/>
  <c r="I96" i="8"/>
  <c r="H97" i="8"/>
  <c r="I97" i="8"/>
  <c r="H98" i="8"/>
  <c r="I98" i="8"/>
  <c r="H99" i="8"/>
  <c r="I99" i="8"/>
  <c r="H100" i="8"/>
  <c r="I100" i="8"/>
  <c r="H101" i="8"/>
  <c r="I101" i="8"/>
  <c r="H102" i="8"/>
  <c r="I102" i="8"/>
  <c r="H103" i="8"/>
  <c r="I103" i="8"/>
  <c r="H104" i="8"/>
  <c r="I104" i="8"/>
  <c r="H105" i="8"/>
  <c r="I105" i="8"/>
  <c r="H106" i="8"/>
  <c r="I106" i="8"/>
  <c r="H107" i="8"/>
  <c r="I107" i="8"/>
  <c r="H108" i="8"/>
  <c r="I108" i="8"/>
  <c r="H109" i="8"/>
  <c r="I109" i="8"/>
  <c r="H110" i="8"/>
  <c r="I110" i="8"/>
  <c r="H111" i="8"/>
  <c r="I111" i="8"/>
  <c r="H112" i="8"/>
  <c r="I112" i="8"/>
  <c r="H113" i="8"/>
  <c r="I113" i="8"/>
  <c r="H114" i="8"/>
  <c r="I114" i="8"/>
  <c r="H115" i="8"/>
  <c r="I115" i="8"/>
  <c r="H116" i="8"/>
  <c r="I116" i="8"/>
  <c r="H117" i="8"/>
  <c r="I117" i="8"/>
  <c r="H118" i="8"/>
  <c r="I118" i="8"/>
  <c r="H119" i="8"/>
  <c r="I119" i="8"/>
  <c r="H120" i="8"/>
  <c r="I120" i="8"/>
  <c r="H121" i="8"/>
  <c r="I121" i="8"/>
  <c r="H122" i="8"/>
  <c r="I122" i="8"/>
  <c r="H123" i="8"/>
  <c r="I123" i="8"/>
  <c r="H124" i="8"/>
  <c r="I124" i="8"/>
  <c r="H125" i="8"/>
  <c r="I125" i="8"/>
  <c r="H126" i="8"/>
  <c r="I126" i="8"/>
  <c r="H127" i="8"/>
  <c r="I127" i="8"/>
  <c r="H128" i="8"/>
  <c r="I128" i="8"/>
  <c r="H129" i="8"/>
  <c r="I129" i="8"/>
  <c r="H130" i="8"/>
  <c r="I130" i="8"/>
  <c r="H131" i="8"/>
  <c r="I131" i="8"/>
  <c r="H132" i="8"/>
  <c r="I132" i="8"/>
  <c r="H133" i="8"/>
  <c r="I133" i="8"/>
  <c r="H134" i="8"/>
  <c r="I134" i="8"/>
  <c r="H135" i="8"/>
  <c r="I135" i="8"/>
  <c r="H136" i="8"/>
  <c r="I136" i="8"/>
  <c r="H137" i="8"/>
  <c r="I137" i="8"/>
  <c r="H138" i="8"/>
  <c r="I138" i="8"/>
  <c r="H139" i="8"/>
  <c r="I139" i="8"/>
  <c r="H140" i="8"/>
  <c r="I140" i="8"/>
  <c r="H141" i="8"/>
  <c r="I141" i="8"/>
  <c r="H142" i="8"/>
  <c r="I142" i="8"/>
  <c r="H143" i="8"/>
  <c r="I143" i="8"/>
  <c r="H144" i="8"/>
  <c r="I144" i="8"/>
  <c r="H145" i="8"/>
  <c r="I145" i="8"/>
  <c r="H146" i="8"/>
  <c r="I146" i="8"/>
  <c r="H147" i="8"/>
  <c r="I147" i="8"/>
  <c r="H148" i="8"/>
  <c r="I148" i="8"/>
  <c r="H149" i="8"/>
  <c r="I149" i="8"/>
  <c r="H150" i="8"/>
  <c r="I150" i="8"/>
  <c r="H151" i="8"/>
  <c r="I151" i="8"/>
  <c r="H152" i="8"/>
  <c r="I152" i="8"/>
  <c r="H153" i="8"/>
  <c r="I153" i="8"/>
  <c r="H154" i="8"/>
  <c r="I154" i="8"/>
  <c r="H155" i="8"/>
  <c r="I155" i="8"/>
  <c r="H156" i="8"/>
  <c r="I156" i="8"/>
  <c r="H157" i="8"/>
  <c r="I157" i="8"/>
  <c r="H158" i="8"/>
  <c r="I158" i="8"/>
  <c r="H159" i="8"/>
  <c r="I159" i="8"/>
  <c r="H160" i="8"/>
  <c r="I160" i="8"/>
  <c r="H161" i="8"/>
  <c r="I161" i="8"/>
  <c r="H162" i="8"/>
  <c r="I162" i="8"/>
  <c r="H163" i="8"/>
  <c r="I163" i="8"/>
  <c r="H164" i="8"/>
  <c r="I164" i="8"/>
  <c r="H165" i="8"/>
  <c r="I165" i="8"/>
  <c r="H166" i="8"/>
  <c r="I166" i="8"/>
  <c r="H167" i="8"/>
  <c r="I167" i="8"/>
  <c r="H168" i="8"/>
  <c r="I168" i="8"/>
  <c r="H169" i="8"/>
  <c r="I169" i="8"/>
  <c r="H170" i="8"/>
  <c r="I170" i="8"/>
  <c r="H171" i="8"/>
  <c r="I171" i="8"/>
  <c r="H172" i="8"/>
  <c r="I172" i="8"/>
  <c r="H173" i="8"/>
  <c r="I173" i="8"/>
  <c r="H174" i="8"/>
  <c r="I174" i="8"/>
  <c r="H175" i="8"/>
  <c r="I175" i="8"/>
  <c r="H176" i="8"/>
  <c r="I176" i="8"/>
  <c r="H177" i="8"/>
  <c r="I177" i="8"/>
  <c r="H178" i="8"/>
  <c r="I178" i="8"/>
  <c r="H179" i="8"/>
  <c r="I179" i="8"/>
  <c r="H180" i="8"/>
  <c r="I180" i="8"/>
  <c r="I186" i="8" a="1"/>
  <c r="I186" i="8"/>
  <c r="I185" i="8" a="1"/>
  <c r="I185" i="8"/>
  <c r="H186" i="8" a="1"/>
  <c r="H186" i="8"/>
  <c r="H185" i="8" a="1"/>
  <c r="H185" i="8"/>
  <c r="F3" i="8"/>
  <c r="G3" i="8"/>
  <c r="F4" i="8"/>
  <c r="G4" i="8"/>
  <c r="F5" i="8"/>
  <c r="G5" i="8"/>
  <c r="F6" i="8"/>
  <c r="G6" i="8"/>
  <c r="F7" i="8"/>
  <c r="G7" i="8"/>
  <c r="F8" i="8"/>
  <c r="G8" i="8"/>
  <c r="F9" i="8"/>
  <c r="G9" i="8"/>
  <c r="F10" i="8"/>
  <c r="G10" i="8"/>
  <c r="F11" i="8"/>
  <c r="G11" i="8"/>
  <c r="F12" i="8"/>
  <c r="G12" i="8"/>
  <c r="F13" i="8"/>
  <c r="G13" i="8"/>
  <c r="F14" i="8"/>
  <c r="G14" i="8"/>
  <c r="F15" i="8"/>
  <c r="G15" i="8"/>
  <c r="F16" i="8"/>
  <c r="G16" i="8"/>
  <c r="F17" i="8"/>
  <c r="G17" i="8"/>
  <c r="F18" i="8"/>
  <c r="G18" i="8"/>
  <c r="F19" i="8"/>
  <c r="G19" i="8"/>
  <c r="F20" i="8"/>
  <c r="G20" i="8"/>
  <c r="F21" i="8"/>
  <c r="G21" i="8"/>
  <c r="F22" i="8"/>
  <c r="G22" i="8"/>
  <c r="F23" i="8"/>
  <c r="G23" i="8"/>
  <c r="F24" i="8"/>
  <c r="G24" i="8"/>
  <c r="F25" i="8"/>
  <c r="G25" i="8"/>
  <c r="F26" i="8"/>
  <c r="G26" i="8"/>
  <c r="F27" i="8"/>
  <c r="G27" i="8"/>
  <c r="F28" i="8"/>
  <c r="G28" i="8"/>
  <c r="F29" i="8"/>
  <c r="G29" i="8"/>
  <c r="F30" i="8"/>
  <c r="G30" i="8"/>
  <c r="F31" i="8"/>
  <c r="G31" i="8"/>
  <c r="F32" i="8"/>
  <c r="G32" i="8"/>
  <c r="F33" i="8"/>
  <c r="G33" i="8"/>
  <c r="F34" i="8"/>
  <c r="G34" i="8"/>
  <c r="F35" i="8"/>
  <c r="G35" i="8"/>
  <c r="F36" i="8"/>
  <c r="G36" i="8"/>
  <c r="F37" i="8"/>
  <c r="G37" i="8"/>
  <c r="F38" i="8"/>
  <c r="G38" i="8"/>
  <c r="G74" i="8"/>
  <c r="G75" i="8"/>
  <c r="G76" i="8"/>
  <c r="G77" i="8"/>
  <c r="G78" i="8"/>
  <c r="G79" i="8"/>
  <c r="G80" i="8"/>
  <c r="G81" i="8"/>
  <c r="G82" i="8"/>
  <c r="G83" i="8"/>
  <c r="G84" i="8"/>
  <c r="G85" i="8"/>
  <c r="G86" i="8"/>
  <c r="G87" i="8"/>
  <c r="G88" i="8"/>
  <c r="G89" i="8"/>
  <c r="G90" i="8"/>
  <c r="G91" i="8"/>
  <c r="G92" i="8"/>
  <c r="G93" i="8"/>
  <c r="G94" i="8"/>
  <c r="G95" i="8"/>
  <c r="G96" i="8"/>
  <c r="G97" i="8"/>
  <c r="G98" i="8"/>
  <c r="G99" i="8"/>
  <c r="G100" i="8"/>
  <c r="G101" i="8"/>
  <c r="G102" i="8"/>
  <c r="G103" i="8"/>
  <c r="G104" i="8"/>
  <c r="G105" i="8"/>
  <c r="G106" i="8"/>
  <c r="G107" i="8"/>
  <c r="G108" i="8"/>
  <c r="G109" i="8"/>
  <c r="G110" i="8"/>
  <c r="G111" i="8"/>
  <c r="G112" i="8"/>
  <c r="G113" i="8"/>
  <c r="G114" i="8"/>
  <c r="G115" i="8"/>
  <c r="G116" i="8"/>
  <c r="G117" i="8"/>
  <c r="G118" i="8"/>
  <c r="G119" i="8"/>
  <c r="G120" i="8"/>
  <c r="G121" i="8"/>
  <c r="G122" i="8"/>
  <c r="G123" i="8"/>
  <c r="G124" i="8"/>
  <c r="G125" i="8"/>
  <c r="G126" i="8"/>
  <c r="G127" i="8"/>
  <c r="G128" i="8"/>
  <c r="G129" i="8"/>
  <c r="G130" i="8"/>
  <c r="G131" i="8"/>
  <c r="G132" i="8"/>
  <c r="G133" i="8"/>
  <c r="G134" i="8"/>
  <c r="G135" i="8"/>
  <c r="G136" i="8"/>
  <c r="G137" i="8"/>
  <c r="G138" i="8"/>
  <c r="G186" i="8" a="1"/>
  <c r="G186" i="8"/>
  <c r="G185" i="8" a="1"/>
  <c r="G185" i="8"/>
  <c r="F186" i="8" a="1"/>
  <c r="F186" i="8"/>
  <c r="F185" i="8" a="1"/>
  <c r="F185" i="8"/>
  <c r="AH7" i="5" a="1"/>
  <c r="AH7" i="5" s="1"/>
  <c r="F26" i="11" a="1"/>
  <c r="F26" i="11"/>
  <c r="F19" i="11" a="1"/>
  <c r="F19" i="11"/>
  <c r="Z17" i="6" a="1"/>
  <c r="Z17" i="6"/>
  <c r="AN17" i="6" a="1"/>
  <c r="AN17" i="6"/>
  <c r="F25" i="11"/>
  <c r="AO17" i="6" a="1"/>
  <c r="AO17" i="6" s="1"/>
  <c r="AA17" i="6" a="1"/>
  <c r="AA17" i="6" s="1"/>
  <c r="F22" i="11"/>
  <c r="G17" i="6" a="1"/>
  <c r="G17" i="6" s="1"/>
  <c r="F17" i="6" a="1"/>
  <c r="F17" i="6"/>
  <c r="F16" i="6" a="1"/>
  <c r="F16" i="6"/>
  <c r="AA23" i="6"/>
  <c r="AA24" i="6"/>
  <c r="AA25" i="6"/>
  <c r="AA26" i="6"/>
  <c r="AA27" i="6"/>
  <c r="AA28" i="6"/>
  <c r="AA29" i="6"/>
  <c r="AA30" i="6"/>
  <c r="AA31" i="6"/>
  <c r="AA32" i="6"/>
  <c r="AA33" i="6"/>
  <c r="AA34" i="6"/>
  <c r="AA35" i="6"/>
  <c r="AA36" i="6"/>
  <c r="AA37" i="6"/>
  <c r="AA38" i="6"/>
  <c r="AA39" i="6"/>
  <c r="AA40" i="6"/>
  <c r="AA41" i="6"/>
  <c r="AA42" i="6"/>
  <c r="AA43" i="6"/>
  <c r="AA44" i="6"/>
  <c r="AA45" i="6"/>
  <c r="AA46" i="6"/>
  <c r="AA47" i="6"/>
  <c r="AA48" i="6"/>
  <c r="AA49" i="6"/>
  <c r="AA50" i="6"/>
  <c r="AA51" i="6"/>
  <c r="AA52" i="6"/>
  <c r="AA53" i="6"/>
  <c r="AA54" i="6"/>
  <c r="AA55" i="6"/>
  <c r="AA56" i="6"/>
  <c r="AA57" i="6"/>
  <c r="AA58" i="6"/>
  <c r="AA59" i="6"/>
  <c r="AA60" i="6"/>
  <c r="AA61" i="6"/>
  <c r="AA62" i="6"/>
  <c r="AA63" i="6"/>
  <c r="AA64" i="6"/>
  <c r="AA65" i="6"/>
  <c r="AA66" i="6"/>
  <c r="AA67" i="6"/>
  <c r="AA68" i="6"/>
  <c r="AA69" i="6"/>
  <c r="AA70" i="6"/>
  <c r="AA71" i="6"/>
  <c r="AA72" i="6"/>
  <c r="AA73" i="6"/>
  <c r="AA74" i="6"/>
  <c r="AA75" i="6"/>
  <c r="AA76" i="6"/>
  <c r="AA77" i="6"/>
  <c r="AA78" i="6"/>
  <c r="AA79" i="6"/>
  <c r="AA80" i="6"/>
  <c r="AA81" i="6"/>
  <c r="AA82" i="6"/>
  <c r="AA83" i="6"/>
  <c r="AA84" i="6"/>
  <c r="AA85" i="6"/>
  <c r="AA86" i="6"/>
  <c r="AA87" i="6"/>
  <c r="AA88" i="6"/>
  <c r="AA22" i="6"/>
  <c r="Z23" i="6"/>
  <c r="Y23" i="6"/>
  <c r="Z16" i="6" a="1"/>
  <c r="Z16" i="6"/>
  <c r="Z15" i="6"/>
  <c r="N25" i="5" a="1"/>
  <c r="N25" i="5" s="1"/>
  <c r="AB25" i="5" a="1"/>
  <c r="AB25" i="5" s="1"/>
  <c r="AO25" i="6"/>
  <c r="AO26" i="6"/>
  <c r="AO27" i="6"/>
  <c r="AO28" i="6"/>
  <c r="AO29" i="6"/>
  <c r="AO30" i="6"/>
  <c r="AO31" i="6"/>
  <c r="AO32" i="6"/>
  <c r="AO33" i="6"/>
  <c r="AO34" i="6"/>
  <c r="AO35" i="6"/>
  <c r="AO36" i="6"/>
  <c r="AO37" i="6"/>
  <c r="AO38" i="6"/>
  <c r="AO39" i="6"/>
  <c r="AO40" i="6"/>
  <c r="AO41" i="6"/>
  <c r="AO42" i="6"/>
  <c r="AO43" i="6"/>
  <c r="AO44" i="6"/>
  <c r="AO24" i="6"/>
  <c r="AB33" i="5"/>
  <c r="AB34" i="5"/>
  <c r="AB35" i="5"/>
  <c r="AB36" i="5"/>
  <c r="AB37" i="5"/>
  <c r="AB38" i="5"/>
  <c r="AB39" i="5"/>
  <c r="AB40" i="5"/>
  <c r="AB41" i="5"/>
  <c r="AB42" i="5"/>
  <c r="AB43" i="5"/>
  <c r="AB44" i="5"/>
  <c r="AB45" i="5"/>
  <c r="AB46" i="5"/>
  <c r="AB47" i="5"/>
  <c r="AB48" i="5"/>
  <c r="AB49" i="5"/>
  <c r="AB50" i="5"/>
  <c r="AB51" i="5"/>
  <c r="AB52" i="5"/>
  <c r="AB53" i="5"/>
  <c r="AB54" i="5"/>
  <c r="AB55" i="5"/>
  <c r="AB56" i="5"/>
  <c r="AB57" i="5"/>
  <c r="AB58" i="5"/>
  <c r="AB59" i="5"/>
  <c r="AB60" i="5"/>
  <c r="AB61" i="5"/>
  <c r="AB62" i="5"/>
  <c r="AB63" i="5"/>
  <c r="AB64" i="5"/>
  <c r="AB65" i="5"/>
  <c r="AB66" i="5"/>
  <c r="AB32" i="5"/>
  <c r="AN16" i="6" a="1"/>
  <c r="AN16" i="6"/>
  <c r="AO15" i="6"/>
  <c r="AW5" i="6"/>
  <c r="AW4" i="6"/>
  <c r="AW3" i="6"/>
  <c r="AW2" i="6"/>
  <c r="AW1" i="6"/>
  <c r="AN15" i="6"/>
  <c r="AO46" i="6"/>
  <c r="AO47" i="6"/>
  <c r="AO48" i="6"/>
  <c r="AO49" i="6"/>
  <c r="AO50" i="6"/>
  <c r="AO51" i="6"/>
  <c r="AO52" i="6"/>
  <c r="AO53" i="6"/>
  <c r="AO54" i="6"/>
  <c r="AO55" i="6"/>
  <c r="AO56" i="6"/>
  <c r="AO57" i="6"/>
  <c r="AO58" i="6"/>
  <c r="AO59" i="6"/>
  <c r="AO60" i="6"/>
  <c r="AO61" i="6"/>
  <c r="AO62" i="6"/>
  <c r="AO63" i="6"/>
  <c r="AO64" i="6"/>
  <c r="AO65" i="6"/>
  <c r="AO66" i="6"/>
  <c r="AO67" i="6"/>
  <c r="AO68" i="6"/>
  <c r="AO69" i="6"/>
  <c r="AO70" i="6"/>
  <c r="AO71" i="6"/>
  <c r="AO72" i="6"/>
  <c r="AO73" i="6"/>
  <c r="AO74" i="6"/>
  <c r="AO75" i="6"/>
  <c r="AO76" i="6"/>
  <c r="AO77" i="6"/>
  <c r="AO78" i="6"/>
  <c r="AO79" i="6"/>
  <c r="AO80" i="6"/>
  <c r="AO81" i="6"/>
  <c r="AO82" i="6"/>
  <c r="AO83" i="6"/>
  <c r="AO84" i="6"/>
  <c r="AO85" i="6"/>
  <c r="AO86" i="6"/>
  <c r="AO87" i="6"/>
  <c r="AO88" i="6"/>
  <c r="AN26" i="6"/>
  <c r="AN27" i="6"/>
  <c r="AN28" i="6"/>
  <c r="AN29" i="6"/>
  <c r="AN30" i="6"/>
  <c r="AN31" i="6"/>
  <c r="AN32" i="6"/>
  <c r="AN33" i="6"/>
  <c r="AN34" i="6"/>
  <c r="AN35" i="6"/>
  <c r="AN36" i="6"/>
  <c r="AN37" i="6"/>
  <c r="AN38" i="6"/>
  <c r="AN39" i="6"/>
  <c r="AN40" i="6"/>
  <c r="AN41" i="6"/>
  <c r="AN42" i="6"/>
  <c r="AN43" i="6"/>
  <c r="AN44" i="6"/>
  <c r="AN46" i="6"/>
  <c r="AN47" i="6"/>
  <c r="AN48" i="6"/>
  <c r="AN49" i="6"/>
  <c r="AN50" i="6"/>
  <c r="AN51" i="6"/>
  <c r="AN52" i="6"/>
  <c r="AN53" i="6"/>
  <c r="AN54" i="6"/>
  <c r="AN55" i="6"/>
  <c r="AN56" i="6"/>
  <c r="AN57" i="6"/>
  <c r="AN58" i="6"/>
  <c r="AN59" i="6"/>
  <c r="AN60" i="6"/>
  <c r="AN61" i="6"/>
  <c r="AN62" i="6"/>
  <c r="AN63" i="6"/>
  <c r="AN64" i="6"/>
  <c r="AN65" i="6"/>
  <c r="AN66" i="6"/>
  <c r="AN67" i="6"/>
  <c r="AN68" i="6"/>
  <c r="AN69" i="6"/>
  <c r="AN70" i="6"/>
  <c r="AN71" i="6"/>
  <c r="AN72" i="6"/>
  <c r="AN73" i="6"/>
  <c r="AN74" i="6"/>
  <c r="AN75" i="6"/>
  <c r="AN76" i="6"/>
  <c r="AN77" i="6"/>
  <c r="AN78" i="6"/>
  <c r="AN79" i="6"/>
  <c r="AN80" i="6"/>
  <c r="AN81" i="6"/>
  <c r="AN82" i="6"/>
  <c r="AN83" i="6"/>
  <c r="AN84" i="6"/>
  <c r="AN85" i="6"/>
  <c r="AN86" i="6"/>
  <c r="AN87" i="6"/>
  <c r="AN88" i="6"/>
  <c r="Z27" i="6"/>
  <c r="Z28" i="6"/>
  <c r="Z29" i="6"/>
  <c r="Z30" i="6"/>
  <c r="Z31" i="6"/>
  <c r="Z32" i="6"/>
  <c r="Z33" i="6"/>
  <c r="Z34" i="6"/>
  <c r="Z35" i="6"/>
  <c r="Z36" i="6"/>
  <c r="Z37" i="6"/>
  <c r="Z38" i="6"/>
  <c r="Z39" i="6"/>
  <c r="Z40" i="6"/>
  <c r="Z41" i="6"/>
  <c r="Z42" i="6"/>
  <c r="Z43" i="6"/>
  <c r="Z44" i="6"/>
  <c r="Z45" i="6"/>
  <c r="Z46" i="6"/>
  <c r="Z47" i="6"/>
  <c r="Z48" i="6"/>
  <c r="Z49" i="6"/>
  <c r="Z50" i="6"/>
  <c r="Z51" i="6"/>
  <c r="Z52" i="6"/>
  <c r="Z53" i="6"/>
  <c r="Z54" i="6"/>
  <c r="Z55" i="6"/>
  <c r="Z56" i="6"/>
  <c r="Z57" i="6"/>
  <c r="Z58" i="6"/>
  <c r="Z59" i="6"/>
  <c r="Z60" i="6"/>
  <c r="Z61" i="6"/>
  <c r="Z62" i="6"/>
  <c r="Z63" i="6"/>
  <c r="Z64" i="6"/>
  <c r="Z65" i="6"/>
  <c r="Z66" i="6"/>
  <c r="Z67" i="6"/>
  <c r="Z68" i="6"/>
  <c r="Z69" i="6"/>
  <c r="Z70" i="6"/>
  <c r="Z71" i="6"/>
  <c r="Z72" i="6"/>
  <c r="Z73" i="6"/>
  <c r="Z74" i="6"/>
  <c r="Z75" i="6"/>
  <c r="Z76" i="6"/>
  <c r="Z77" i="6"/>
  <c r="Z78" i="6"/>
  <c r="Z79" i="6"/>
  <c r="Z80" i="6"/>
  <c r="Z81" i="6"/>
  <c r="Z82" i="6"/>
  <c r="Z83" i="6"/>
  <c r="Z84" i="6"/>
  <c r="Z85" i="6"/>
  <c r="Z86" i="6"/>
  <c r="Z87" i="6"/>
  <c r="Z88" i="6"/>
  <c r="Y27" i="6"/>
  <c r="Y28" i="6"/>
  <c r="Y29" i="6"/>
  <c r="Y30" i="6"/>
  <c r="Y31" i="6"/>
  <c r="Y32" i="6"/>
  <c r="Y33" i="6"/>
  <c r="Y34" i="6"/>
  <c r="Y35" i="6"/>
  <c r="Y36" i="6"/>
  <c r="Y37" i="6"/>
  <c r="Y38" i="6"/>
  <c r="Y39" i="6"/>
  <c r="Y40" i="6"/>
  <c r="Y41" i="6"/>
  <c r="Y42" i="6"/>
  <c r="Y43" i="6"/>
  <c r="Y44" i="6"/>
  <c r="Y45" i="6"/>
  <c r="Y46" i="6"/>
  <c r="Y47" i="6"/>
  <c r="Y48" i="6"/>
  <c r="Y49" i="6"/>
  <c r="Y50" i="6"/>
  <c r="Y51" i="6"/>
  <c r="Y52" i="6"/>
  <c r="Y53" i="6"/>
  <c r="Y54" i="6"/>
  <c r="Y55" i="6"/>
  <c r="Y56" i="6"/>
  <c r="Y57" i="6"/>
  <c r="Y58" i="6"/>
  <c r="Y59" i="6"/>
  <c r="Y60" i="6"/>
  <c r="Y61" i="6"/>
  <c r="Y62" i="6"/>
  <c r="Y63" i="6"/>
  <c r="Y64" i="6"/>
  <c r="Y65" i="6"/>
  <c r="Y66" i="6"/>
  <c r="Y67" i="6"/>
  <c r="Y68" i="6"/>
  <c r="Y69" i="6"/>
  <c r="Y70" i="6"/>
  <c r="Y71" i="6"/>
  <c r="Y72" i="6"/>
  <c r="Y73" i="6"/>
  <c r="Y74" i="6"/>
  <c r="Y75" i="6"/>
  <c r="Y76" i="6"/>
  <c r="Y77" i="6"/>
  <c r="Y78" i="6"/>
  <c r="Y79" i="6"/>
  <c r="Y80" i="6"/>
  <c r="Y81" i="6"/>
  <c r="Y82" i="6"/>
  <c r="Y83" i="6"/>
  <c r="Y84" i="6"/>
  <c r="Y85" i="6"/>
  <c r="Y86" i="6"/>
  <c r="Y87" i="6"/>
  <c r="Y88" i="6"/>
  <c r="M32" i="5"/>
  <c r="M33" i="5"/>
  <c r="M34" i="5"/>
  <c r="M35" i="5"/>
  <c r="M36" i="5"/>
  <c r="M37" i="5"/>
  <c r="M38" i="5"/>
  <c r="M39" i="5"/>
  <c r="M40" i="5"/>
  <c r="M41" i="5"/>
  <c r="M42" i="5"/>
  <c r="M43" i="5"/>
  <c r="M44" i="5"/>
  <c r="M45" i="5"/>
  <c r="M46" i="5"/>
  <c r="M47" i="5"/>
  <c r="M48" i="5"/>
  <c r="M49" i="5"/>
  <c r="M50" i="5"/>
  <c r="M51" i="5"/>
  <c r="M52" i="5"/>
  <c r="M53" i="5"/>
  <c r="M54" i="5"/>
  <c r="M55" i="5"/>
  <c r="M56" i="5"/>
  <c r="M57" i="5"/>
  <c r="M58" i="5"/>
  <c r="M59" i="5"/>
  <c r="M60" i="5"/>
  <c r="M61" i="5"/>
  <c r="M62" i="5"/>
  <c r="M63" i="5"/>
  <c r="M64" i="5"/>
  <c r="M65" i="5"/>
  <c r="M66" i="5"/>
  <c r="AA34" i="5"/>
  <c r="AA35" i="5"/>
  <c r="AA36" i="5"/>
  <c r="AA37" i="5"/>
  <c r="AA38" i="5"/>
  <c r="AA39" i="5"/>
  <c r="AA40" i="5"/>
  <c r="AA41" i="5"/>
  <c r="AA42" i="5"/>
  <c r="AA43" i="5"/>
  <c r="AA44" i="5"/>
  <c r="AA45" i="5"/>
  <c r="AA46" i="5"/>
  <c r="AA47" i="5"/>
  <c r="AA48" i="5"/>
  <c r="AA49" i="5"/>
  <c r="AA50" i="5"/>
  <c r="AA51" i="5"/>
  <c r="AA52" i="5"/>
  <c r="AA53" i="5"/>
  <c r="AA54" i="5"/>
  <c r="AA55" i="5"/>
  <c r="AA56" i="5"/>
  <c r="AA57" i="5"/>
  <c r="AA58" i="5"/>
  <c r="AA59" i="5"/>
  <c r="AA60" i="5"/>
  <c r="AA61" i="5"/>
  <c r="AA62" i="5"/>
  <c r="AA63" i="5"/>
  <c r="AA64" i="5"/>
  <c r="AA65" i="5"/>
  <c r="AA66" i="5"/>
  <c r="E26" i="11" a="1"/>
  <c r="E26" i="11"/>
  <c r="E19" i="11" a="1"/>
  <c r="E19" i="11"/>
  <c r="N31" i="5"/>
  <c r="N32" i="5"/>
  <c r="N33" i="5"/>
  <c r="N34" i="5"/>
  <c r="N35" i="5"/>
  <c r="N36" i="5"/>
  <c r="N37" i="5"/>
  <c r="N38" i="5"/>
  <c r="N39" i="5"/>
  <c r="N40" i="5"/>
  <c r="N41" i="5"/>
  <c r="N42" i="5"/>
  <c r="N43" i="5"/>
  <c r="N44" i="5"/>
  <c r="N45" i="5"/>
  <c r="N46" i="5"/>
  <c r="N47" i="5"/>
  <c r="N48" i="5"/>
  <c r="N49" i="5"/>
  <c r="N50" i="5"/>
  <c r="N51" i="5"/>
  <c r="N52" i="5"/>
  <c r="N53" i="5"/>
  <c r="N54" i="5"/>
  <c r="N55" i="5"/>
  <c r="N56" i="5"/>
  <c r="N57" i="5"/>
  <c r="N58" i="5"/>
  <c r="N59" i="5"/>
  <c r="N60" i="5"/>
  <c r="N61" i="5"/>
  <c r="N62" i="5"/>
  <c r="N63" i="5"/>
  <c r="N64" i="5"/>
  <c r="N65" i="5"/>
  <c r="N66" i="5"/>
  <c r="Y22"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G12" i="6"/>
  <c r="M25" i="5" a="1"/>
  <c r="M25" i="5"/>
  <c r="AA25" i="5" a="1"/>
  <c r="AA25" i="5"/>
  <c r="F18" i="11"/>
  <c r="F15" i="11"/>
  <c r="M24" i="5" a="1"/>
  <c r="M24" i="5"/>
  <c r="AA24" i="5" a="1"/>
  <c r="AA24" i="5"/>
  <c r="E18" i="11"/>
  <c r="E25" i="11"/>
  <c r="E9" i="11"/>
  <c r="E10" i="11"/>
  <c r="F9" i="11"/>
  <c r="F10" i="11"/>
  <c r="F11" i="11"/>
  <c r="E22" i="11"/>
  <c r="E15" i="11"/>
  <c r="E11" i="11"/>
  <c r="I19" i="5" a="1"/>
  <c r="I19" i="5"/>
  <c r="I17" i="5" a="1"/>
  <c r="I17" i="5"/>
  <c r="I16" i="5" a="1"/>
  <c r="I16" i="5"/>
  <c r="I14" i="5"/>
  <c r="I13" i="5"/>
  <c r="I12" i="5"/>
  <c r="AA23" i="5"/>
  <c r="M23" i="5"/>
  <c r="N30" i="5"/>
  <c r="F25" i="5" a="1"/>
  <c r="F25" i="5"/>
  <c r="F24" i="5" a="1"/>
  <c r="F24" i="5"/>
  <c r="F23" i="5"/>
  <c r="B12" i="8"/>
  <c r="B60" i="8"/>
  <c r="B37" i="8"/>
  <c r="B73" i="8"/>
  <c r="B133" i="8"/>
  <c r="B157" i="8"/>
  <c r="B26" i="8"/>
  <c r="B50" i="8"/>
  <c r="B63" i="8"/>
  <c r="B75" i="8"/>
  <c r="B135" i="8"/>
  <c r="B147" i="8"/>
  <c r="B28" i="8"/>
  <c r="B40" i="8"/>
  <c r="B148" i="8"/>
  <c r="B65" i="8"/>
  <c r="B149" i="8"/>
  <c r="B42" i="8"/>
  <c r="B114" i="8"/>
  <c r="B174" i="8"/>
  <c r="B7" i="8"/>
  <c r="B139" i="8"/>
  <c r="B151" i="8"/>
  <c r="B32" i="8"/>
  <c r="B44" i="8"/>
  <c r="B92" i="8"/>
  <c r="B104" i="8"/>
  <c r="B164" i="8"/>
  <c r="B9" i="8"/>
  <c r="B57" i="8"/>
  <c r="B81" i="8"/>
  <c r="B117" i="8"/>
  <c r="B10" i="8"/>
  <c r="B22" i="8"/>
  <c r="B34" i="8"/>
  <c r="B82" i="8"/>
  <c r="B94" i="8"/>
  <c r="B106" i="8"/>
  <c r="B130" i="8"/>
  <c r="B166" i="8"/>
  <c r="B178" i="8"/>
  <c r="B13" i="8"/>
  <c r="B49" i="8"/>
  <c r="B121" i="8"/>
  <c r="B169" i="8"/>
  <c r="B38" i="8"/>
  <c r="B98" i="8"/>
  <c r="B110" i="8"/>
  <c r="B27" i="8"/>
  <c r="B39" i="8"/>
  <c r="B99" i="8"/>
  <c r="B111" i="8"/>
  <c r="B171" i="8"/>
  <c r="B4" i="8"/>
  <c r="B64" i="8"/>
  <c r="B76" i="8"/>
  <c r="B124" i="8"/>
  <c r="B160" i="8"/>
  <c r="B53" i="8"/>
  <c r="B173" i="8"/>
  <c r="B66" i="8"/>
  <c r="B162" i="8"/>
  <c r="B19" i="8"/>
  <c r="B175" i="8"/>
  <c r="B8" i="8"/>
  <c r="B68" i="8"/>
  <c r="B128" i="8"/>
  <c r="B140" i="8"/>
  <c r="B33" i="8"/>
  <c r="B45" i="8"/>
  <c r="B93" i="8"/>
  <c r="B141" i="8"/>
  <c r="B23" i="8"/>
  <c r="B47" i="8"/>
  <c r="B59" i="8"/>
  <c r="B71" i="8"/>
  <c r="B83" i="8"/>
  <c r="B95" i="8"/>
  <c r="B107" i="8"/>
  <c r="B119" i="8"/>
  <c r="B131" i="8"/>
  <c r="B25" i="8"/>
  <c r="B61" i="8"/>
  <c r="B85" i="8"/>
  <c r="B109" i="8"/>
  <c r="B145" i="8"/>
  <c r="B14" i="8"/>
  <c r="B62" i="8"/>
  <c r="B74" i="8"/>
  <c r="B15" i="8"/>
  <c r="B87" i="8"/>
  <c r="B123" i="8"/>
  <c r="B159" i="8"/>
  <c r="B16" i="8"/>
  <c r="B52" i="8"/>
  <c r="B172" i="8"/>
  <c r="B41" i="8"/>
  <c r="B161" i="8"/>
  <c r="B18" i="8"/>
  <c r="B54" i="8"/>
  <c r="B150" i="8"/>
  <c r="B31" i="8"/>
  <c r="B163" i="8"/>
  <c r="B20" i="8"/>
  <c r="B56" i="8"/>
  <c r="B80" i="8"/>
  <c r="B21" i="8"/>
  <c r="B69" i="8"/>
  <c r="B129" i="8"/>
  <c r="B48" i="8"/>
  <c r="B84" i="8"/>
  <c r="B120" i="8"/>
  <c r="B132" i="8"/>
  <c r="B155" i="8"/>
  <c r="B143" i="8"/>
  <c r="B156" i="8"/>
  <c r="B144" i="8"/>
  <c r="B167" i="8"/>
  <c r="B168" i="8"/>
  <c r="B79" i="8"/>
  <c r="B179" i="8"/>
  <c r="B180" i="8"/>
  <c r="B70" i="8"/>
  <c r="B67" i="8"/>
  <c r="B24" i="8"/>
  <c r="B55" i="8"/>
  <c r="B46" i="8"/>
  <c r="B115" i="8"/>
  <c r="B91" i="8"/>
  <c r="B127" i="8"/>
  <c r="B112" i="8"/>
  <c r="B113" i="8"/>
  <c r="B103" i="8"/>
  <c r="B165" i="8"/>
  <c r="B152" i="8"/>
  <c r="B116" i="8"/>
  <c r="B154" i="8"/>
  <c r="B176" i="8"/>
  <c r="B96" i="8"/>
  <c r="B108" i="8"/>
  <c r="B86" i="8"/>
  <c r="B134" i="8"/>
  <c r="B158" i="8"/>
  <c r="B97" i="8"/>
  <c r="B170" i="8"/>
  <c r="B153" i="8"/>
  <c r="B177" i="8"/>
  <c r="B36" i="8"/>
  <c r="B72" i="8"/>
  <c r="B43" i="8"/>
  <c r="B3" i="8"/>
  <c r="B51" i="8"/>
  <c r="B6" i="8"/>
  <c r="B30" i="8"/>
  <c r="B125" i="8"/>
  <c r="B77" i="8"/>
  <c r="B11" i="8"/>
  <c r="B35" i="8"/>
  <c r="B58" i="8"/>
  <c r="B78" i="8"/>
  <c r="B126" i="8"/>
  <c r="B142" i="8"/>
  <c r="B17" i="8"/>
  <c r="B100" i="8"/>
  <c r="B146" i="8"/>
  <c r="B102" i="8"/>
  <c r="B88" i="8"/>
  <c r="B136" i="8"/>
  <c r="B101" i="8"/>
  <c r="B89" i="8"/>
  <c r="B122" i="8"/>
  <c r="B137" i="8"/>
  <c r="B90" i="8"/>
  <c r="B138" i="8"/>
  <c r="B5" i="8"/>
  <c r="B29" i="8"/>
  <c r="B118" i="8"/>
  <c r="B105" i="8"/>
  <c r="E11" i="6"/>
  <c r="E11" i="5"/>
  <c r="AO23" i="6"/>
  <c r="AN23" i="6"/>
  <c r="Z22" i="6"/>
  <c r="AB31" i="5"/>
  <c r="AB30" i="5"/>
  <c r="AA30" i="5"/>
  <c r="M30" i="5"/>
  <c r="E8" i="6"/>
  <c r="E8" i="5"/>
  <c r="F15" i="6"/>
  <c r="F184" i="8"/>
  <c r="G184" i="8"/>
  <c r="AA31" i="5"/>
  <c r="D19" i="11"/>
  <c r="D18" i="11"/>
  <c r="E10" i="6"/>
  <c r="E9" i="6"/>
  <c r="AT9" i="6"/>
  <c r="E10" i="5"/>
  <c r="E9" i="5"/>
  <c r="D26" i="11"/>
  <c r="H184" i="8"/>
  <c r="D25" i="11"/>
  <c r="I184" i="8"/>
  <c r="D9" i="11"/>
  <c r="D10" i="11"/>
  <c r="E16" i="11" l="1" a="1"/>
  <c r="E16" i="11" s="1"/>
  <c r="AO16" i="6" a="1"/>
  <c r="AO16" i="6" s="1"/>
  <c r="K185" i="8" a="1"/>
  <c r="K185" i="8" s="1"/>
  <c r="AA16" i="6" a="1"/>
  <c r="AA16" i="6" s="1"/>
  <c r="G16" i="6" a="1"/>
  <c r="G16" i="6" s="1"/>
  <c r="J185" i="8" a="1"/>
  <c r="J185" i="8" s="1"/>
  <c r="E23" i="11" a="1"/>
  <c r="E23" i="11" s="1"/>
  <c r="AB24" i="5" a="1"/>
  <c r="AB24" i="5" s="1"/>
  <c r="N24" i="5" a="1"/>
  <c r="N24" i="5" s="1"/>
  <c r="G15" i="6"/>
  <c r="AA15" i="6"/>
  <c r="D22" i="11" s="1"/>
  <c r="AB23" i="5"/>
  <c r="K184" i="8"/>
  <c r="J184" i="8"/>
  <c r="N23" i="5"/>
  <c r="D15" i="11" s="1"/>
  <c r="D16" i="11"/>
  <c r="D11" i="11" s="1"/>
  <c r="AH9" i="5"/>
  <c r="Y29" i="5" a="1"/>
  <c r="Y29" i="5" s="1"/>
  <c r="AH8" i="5"/>
  <c r="V20" i="6" a="1"/>
  <c r="V20" i="6" s="1"/>
  <c r="AM21" i="6" a="1"/>
  <c r="AM21" i="6" s="1"/>
  <c r="K29" i="5" a="1"/>
  <c r="K29" i="5" s="1"/>
  <c r="L2" i="8" a="1"/>
  <c r="L2" i="8" s="1"/>
  <c r="N2" i="8" a="1"/>
  <c r="N2" i="8" s="1"/>
  <c r="S20" i="6" a="1"/>
  <c r="S20" i="6" s="1"/>
  <c r="AL21" i="6" a="1"/>
  <c r="AL21" i="6" s="1"/>
  <c r="M2" i="8" a="1"/>
  <c r="M2" i="8" s="1"/>
  <c r="O2" i="8" a="1"/>
  <c r="O2" i="8" s="1"/>
  <c r="P20" i="6"/>
  <c r="J29" i="5"/>
  <c r="X29" i="5"/>
  <c r="AK21" i="6"/>
  <c r="J2" i="8"/>
  <c r="K2" i="8"/>
  <c r="Z29" i="5" l="1" a="1"/>
  <c r="Z29" i="5" s="1"/>
  <c r="L29" i="5" a="1"/>
  <c r="L29"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<sst xmlns="http://schemas.openxmlformats.org/spreadsheetml/2006/main" count="939" uniqueCount="310">
  <si>
    <t>v1</t>
  </si>
  <si>
    <t>Bid Proposal Data Form</t>
  </si>
  <si>
    <t>NYSERDA RFP No. RESRFP26-1</t>
  </si>
  <si>
    <t>https://www.tax.ny.gov/pit/property/assess/local/</t>
  </si>
  <si>
    <t>https://gis.ny.gov/parcels/</t>
  </si>
  <si>
    <t>Proposer</t>
  </si>
  <si>
    <t>Bid Facility</t>
  </si>
  <si>
    <t>NYGATS ID</t>
  </si>
  <si>
    <t>Application ID</t>
  </si>
  <si>
    <t>Host Community Agreement</t>
  </si>
  <si>
    <t>Contract Tenor</t>
  </si>
  <si>
    <t>Base Proposal</t>
  </si>
  <si>
    <t>Alternate Bid Proposal 1</t>
  </si>
  <si>
    <t>Part IV-1 - Economic Benefits Category 1</t>
  </si>
  <si>
    <t>Alternate Bid Proposal 2</t>
  </si>
  <si>
    <t>Long-Term Economic Benefits to New York State</t>
  </si>
  <si>
    <t>How many offered?</t>
  </si>
  <si>
    <t>Shortest</t>
  </si>
  <si>
    <t>Middle</t>
  </si>
  <si>
    <t>Longest</t>
  </si>
  <si>
    <t>Note: If entered responses are inconsistent with information entered in Accion, the information entered in Accion will prevail</t>
  </si>
  <si>
    <t>Base Bid Proposal Contract Tenor (years)</t>
  </si>
  <si>
    <t>Base Bid Proposal Bid Capacity (MW)</t>
  </si>
  <si>
    <t>Alternate Bid Proposal 1 Offered?</t>
  </si>
  <si>
    <t>Alternate Bid Proposal 1 Contract Tenor (years)</t>
  </si>
  <si>
    <t>Alternate Bid Proposal 1 Bid Capacity (MW)</t>
  </si>
  <si>
    <t>Alternate Bid Proposal 2 Offered?</t>
  </si>
  <si>
    <t>Alternate Bid Proposal 2 Contract Tenor (years)</t>
  </si>
  <si>
    <t>Alternate Bid Proposal 2 Bid Capacity (MW)</t>
  </si>
  <si>
    <t>Total Compensation</t>
  </si>
  <si>
    <t>Total Payments/Benefits</t>
  </si>
  <si>
    <t>Total Number of FTEs</t>
  </si>
  <si>
    <t>Through Year 3</t>
  </si>
  <si>
    <t>Full Tenor</t>
  </si>
  <si>
    <t>Base Bid Proposal</t>
  </si>
  <si>
    <t>EB ID</t>
  </si>
  <si>
    <t>Long-Term New York State Jobs</t>
  </si>
  <si>
    <t>Long-Term Payments/Benefits to New York State</t>
  </si>
  <si>
    <t>Job Title</t>
  </si>
  <si>
    <t>Disadvantaged
Community
Applicability</t>
  </si>
  <si>
    <t>Base Bid Proposal Bid Capacity</t>
  </si>
  <si>
    <t>Type of Payment/Benefit</t>
  </si>
  <si>
    <t>Number of FTE
Positions Created</t>
  </si>
  <si>
    <t>Total Spend</t>
  </si>
  <si>
    <t>6/2/2017
through 
6/30/2026</t>
  </si>
  <si>
    <t>7/1/2026 through COD</t>
  </si>
  <si>
    <t>COD through Contract Year 3</t>
  </si>
  <si>
    <t>Expected Dollars
(6/2/2017 through
Contract Year 3)</t>
  </si>
  <si>
    <t>Estimated Total Economic Benefits for Longest Offered Contract Tenor</t>
  </si>
  <si>
    <t>Multiplier for Alternate Proposal 1 Bid Capacity Relative to Base Bid Proposal Bid Capacity</t>
  </si>
  <si>
    <t>Multiplier for Alternate Proposal 2 Bid Capacity Relative to Base Bid Proposal Bid Capacity</t>
  </si>
  <si>
    <t>Expected Total Dollars
(6/2/2017 through Year 3)</t>
  </si>
  <si>
    <t>Project Technician</t>
  </si>
  <si>
    <t>LJ-1</t>
  </si>
  <si>
    <t>Right-of-Way Easement Payments to Landowners</t>
  </si>
  <si>
    <t>LJ-2</t>
  </si>
  <si>
    <t>LP-1</t>
  </si>
  <si>
    <t>LJ-3</t>
  </si>
  <si>
    <t>LP-2</t>
  </si>
  <si>
    <t>LJ-4</t>
  </si>
  <si>
    <t>LP-3</t>
  </si>
  <si>
    <t>LJ-5</t>
  </si>
  <si>
    <t>LP-4</t>
  </si>
  <si>
    <t>LJ-6</t>
  </si>
  <si>
    <t>LP-5</t>
  </si>
  <si>
    <t>LJ-7</t>
  </si>
  <si>
    <t>LP-6</t>
  </si>
  <si>
    <t>LJ-8</t>
  </si>
  <si>
    <t>LP-7</t>
  </si>
  <si>
    <t>LJ-9</t>
  </si>
  <si>
    <t>LP-8</t>
  </si>
  <si>
    <t>LJ-10</t>
  </si>
  <si>
    <t>LP-9</t>
  </si>
  <si>
    <t>LJ-11</t>
  </si>
  <si>
    <t>LP-10</t>
  </si>
  <si>
    <t>LJ-12</t>
  </si>
  <si>
    <t>LP-11</t>
  </si>
  <si>
    <t>LJ-13</t>
  </si>
  <si>
    <t>LP-12</t>
  </si>
  <si>
    <t>LJ-14</t>
  </si>
  <si>
    <t>LP-13</t>
  </si>
  <si>
    <t>LJ-15</t>
  </si>
  <si>
    <t>LP-14</t>
  </si>
  <si>
    <t>LJ-16</t>
  </si>
  <si>
    <t>LP-15</t>
  </si>
  <si>
    <t>LJ-17</t>
  </si>
  <si>
    <t>LP-16</t>
  </si>
  <si>
    <t>LJ-18</t>
  </si>
  <si>
    <t>LP-17</t>
  </si>
  <si>
    <t>LJ-19</t>
  </si>
  <si>
    <t>LP-18</t>
  </si>
  <si>
    <t>LJ-20</t>
  </si>
  <si>
    <t>LP-19</t>
  </si>
  <si>
    <t>LJ-21</t>
  </si>
  <si>
    <t>LP-20</t>
  </si>
  <si>
    <t>LJ-22</t>
  </si>
  <si>
    <t>LP-21</t>
  </si>
  <si>
    <t>LJ-23</t>
  </si>
  <si>
    <t>LP-22</t>
  </si>
  <si>
    <t>LJ-24</t>
  </si>
  <si>
    <t>LP-23</t>
  </si>
  <si>
    <t>LJ-25</t>
  </si>
  <si>
    <t>LP-24</t>
  </si>
  <si>
    <t>LJ-26</t>
  </si>
  <si>
    <t>LP-25</t>
  </si>
  <si>
    <t>LJ-27</t>
  </si>
  <si>
    <t>LP-26</t>
  </si>
  <si>
    <t>LJ-28</t>
  </si>
  <si>
    <t>LP-27</t>
  </si>
  <si>
    <t>LJ-29</t>
  </si>
  <si>
    <t>LP-28</t>
  </si>
  <si>
    <t>LJ-30</t>
  </si>
  <si>
    <t>LP-29</t>
  </si>
  <si>
    <t>LJ-31</t>
  </si>
  <si>
    <t>LP-30</t>
  </si>
  <si>
    <t>LJ-32</t>
  </si>
  <si>
    <t>LP-31</t>
  </si>
  <si>
    <t>LJ-33</t>
  </si>
  <si>
    <t>LP-32</t>
  </si>
  <si>
    <t>LJ-34</t>
  </si>
  <si>
    <t>LP-33</t>
  </si>
  <si>
    <t>LJ-35</t>
  </si>
  <si>
    <t>LP-34</t>
  </si>
  <si>
    <t>LJ-36</t>
  </si>
  <si>
    <t>LP-35</t>
  </si>
  <si>
    <t>Bid Data Form</t>
  </si>
  <si>
    <t>Part IV-2 - Economic Benefits Category 2</t>
  </si>
  <si>
    <t>Short-Term Economic Benefits to New York State</t>
  </si>
  <si>
    <t>Total Number of Jobs Created</t>
  </si>
  <si>
    <t>Short-Term New York State Jobs</t>
  </si>
  <si>
    <t>Short-Term Payments/Benefits to New York State</t>
  </si>
  <si>
    <t>Job Title/Category</t>
  </si>
  <si>
    <t>Compensation Structure</t>
  </si>
  <si>
    <t>Type of Expenditure</t>
  </si>
  <si>
    <t>6/2/2017 through 6/30/2026</t>
  </si>
  <si>
    <t>Number of 
Jobs</t>
  </si>
  <si>
    <t>Duration
(Weeks)</t>
  </si>
  <si>
    <t>Jobs Created</t>
  </si>
  <si>
    <t>Expected Total Dollars
(through Year 3)</t>
  </si>
  <si>
    <t>Construction Laborer</t>
  </si>
  <si>
    <t>Labor</t>
  </si>
  <si>
    <t>i. Local Goods and Services</t>
  </si>
  <si>
    <t>Legal Services</t>
  </si>
  <si>
    <t>Services</t>
  </si>
  <si>
    <t>Construction Worker Lodging</t>
  </si>
  <si>
    <t>SJ-1</t>
  </si>
  <si>
    <t>SPi-1</t>
  </si>
  <si>
    <t>SJ-2</t>
  </si>
  <si>
    <t>SPi-2</t>
  </si>
  <si>
    <t>SJ-3</t>
  </si>
  <si>
    <t>SPi-3</t>
  </si>
  <si>
    <t>SJ-4</t>
  </si>
  <si>
    <t>SPi-4</t>
  </si>
  <si>
    <t>SJ-5</t>
  </si>
  <si>
    <t>SPi-5</t>
  </si>
  <si>
    <t>SJ-6</t>
  </si>
  <si>
    <t>SPi-6</t>
  </si>
  <si>
    <t>SJ-7</t>
  </si>
  <si>
    <t>SPi-7</t>
  </si>
  <si>
    <t>SJ-8</t>
  </si>
  <si>
    <t>SPi-8</t>
  </si>
  <si>
    <t>SJ-9</t>
  </si>
  <si>
    <t>SPi-9</t>
  </si>
  <si>
    <t>SJ-10</t>
  </si>
  <si>
    <t>SPi-10</t>
  </si>
  <si>
    <t>SJ-11</t>
  </si>
  <si>
    <t>SPi-11</t>
  </si>
  <si>
    <t>SJ-12</t>
  </si>
  <si>
    <t>SPi-12</t>
  </si>
  <si>
    <t>SJ-13</t>
  </si>
  <si>
    <t>SPi-13</t>
  </si>
  <si>
    <t>SJ-14</t>
  </si>
  <si>
    <t>SPi-14</t>
  </si>
  <si>
    <t>SJ-15</t>
  </si>
  <si>
    <t>SPi-15</t>
  </si>
  <si>
    <t>SJ-16</t>
  </si>
  <si>
    <t>SPi-16</t>
  </si>
  <si>
    <t>SJ-17</t>
  </si>
  <si>
    <t>SPi-17</t>
  </si>
  <si>
    <t>SJ-18</t>
  </si>
  <si>
    <t>SPi-18</t>
  </si>
  <si>
    <t>SJ-19</t>
  </si>
  <si>
    <t>SPi-19</t>
  </si>
  <si>
    <t>SJ-20</t>
  </si>
  <si>
    <t>SPi-20</t>
  </si>
  <si>
    <t>SJ-21</t>
  </si>
  <si>
    <t>SPi-21</t>
  </si>
  <si>
    <t>SJ-22</t>
  </si>
  <si>
    <t>ii. Materials sourced from within NYS (including Iron and Steel)</t>
  </si>
  <si>
    <t>SJ-23</t>
  </si>
  <si>
    <t>SPii-1</t>
  </si>
  <si>
    <t>SJ-24</t>
  </si>
  <si>
    <t>SPii-2</t>
  </si>
  <si>
    <t>SJ-25</t>
  </si>
  <si>
    <t>SPii-3</t>
  </si>
  <si>
    <t>SJ-26</t>
  </si>
  <si>
    <t>SPii-4</t>
  </si>
  <si>
    <t>SJ-27</t>
  </si>
  <si>
    <t>SPii-5</t>
  </si>
  <si>
    <t>SJ-28</t>
  </si>
  <si>
    <t>SPii-6</t>
  </si>
  <si>
    <t>SJ-29</t>
  </si>
  <si>
    <t>SPii-7</t>
  </si>
  <si>
    <t>SJ-30</t>
  </si>
  <si>
    <t>SPii-8</t>
  </si>
  <si>
    <t>SJ-31</t>
  </si>
  <si>
    <t>SPii-9</t>
  </si>
  <si>
    <t>SJ-32</t>
  </si>
  <si>
    <t>SPii-10</t>
  </si>
  <si>
    <t>SJ-33</t>
  </si>
  <si>
    <t>SPii-11</t>
  </si>
  <si>
    <t>SJ-34</t>
  </si>
  <si>
    <t>SPii-12</t>
  </si>
  <si>
    <t>SJ-35</t>
  </si>
  <si>
    <t>SPii-13</t>
  </si>
  <si>
    <t>SJ-36</t>
  </si>
  <si>
    <t>SPii-14</t>
  </si>
  <si>
    <t>SJ-37</t>
  </si>
  <si>
    <t>SPii-15</t>
  </si>
  <si>
    <t>SJ-38</t>
  </si>
  <si>
    <t>SPii-16</t>
  </si>
  <si>
    <t>SJ-39</t>
  </si>
  <si>
    <t>SPii-17</t>
  </si>
  <si>
    <t>SJ-40</t>
  </si>
  <si>
    <t>SPii-18</t>
  </si>
  <si>
    <t>SJ-41</t>
  </si>
  <si>
    <t>SPii-19</t>
  </si>
  <si>
    <t>SJ-42</t>
  </si>
  <si>
    <t>SPii-20</t>
  </si>
  <si>
    <t>SJ-43</t>
  </si>
  <si>
    <t>SPii-21</t>
  </si>
  <si>
    <t>SJ-44</t>
  </si>
  <si>
    <t>SPii-22</t>
  </si>
  <si>
    <t>SJ-45</t>
  </si>
  <si>
    <t>SPii-23</t>
  </si>
  <si>
    <t>SJ-46</t>
  </si>
  <si>
    <t>SPii-24</t>
  </si>
  <si>
    <t>SJ-47</t>
  </si>
  <si>
    <t>SPii-25</t>
  </si>
  <si>
    <t>SJ-48</t>
  </si>
  <si>
    <t>SPii-26</t>
  </si>
  <si>
    <t>SJ-49</t>
  </si>
  <si>
    <t>SPii-27</t>
  </si>
  <si>
    <t>SJ-50</t>
  </si>
  <si>
    <t>SPii-28</t>
  </si>
  <si>
    <t>SJ-51</t>
  </si>
  <si>
    <t>SPii-29</t>
  </si>
  <si>
    <t>SJ-52</t>
  </si>
  <si>
    <t>SPii-30</t>
  </si>
  <si>
    <t>SJ-53</t>
  </si>
  <si>
    <t>SPii-31</t>
  </si>
  <si>
    <t>SJ-54</t>
  </si>
  <si>
    <t>SPii-32</t>
  </si>
  <si>
    <t>SJ-55</t>
  </si>
  <si>
    <t>SPii-33</t>
  </si>
  <si>
    <t>SJ-56</t>
  </si>
  <si>
    <t>SPii-34</t>
  </si>
  <si>
    <t>SJ-57</t>
  </si>
  <si>
    <t>SPii-35</t>
  </si>
  <si>
    <t>SJ-58</t>
  </si>
  <si>
    <t>SPii-36</t>
  </si>
  <si>
    <t>SJ-59</t>
  </si>
  <si>
    <t>SPii-37</t>
  </si>
  <si>
    <t>SJ-60</t>
  </si>
  <si>
    <t>SPii-38</t>
  </si>
  <si>
    <t>SJ-61</t>
  </si>
  <si>
    <t>SPii-39</t>
  </si>
  <si>
    <t>SJ-62</t>
  </si>
  <si>
    <t>SPii-40</t>
  </si>
  <si>
    <t>SJ-63</t>
  </si>
  <si>
    <t>SPii-41</t>
  </si>
  <si>
    <t>SJ-64</t>
  </si>
  <si>
    <t>SPii-42</t>
  </si>
  <si>
    <t>SJ-65</t>
  </si>
  <si>
    <t>SPii-43</t>
  </si>
  <si>
    <t>Part IV-Summary - Summary of Economic Benefits Claims</t>
  </si>
  <si>
    <t>Total of Category 1 and Category 2 (through first three Contract Years)</t>
  </si>
  <si>
    <t>Expected Dollars</t>
  </si>
  <si>
    <t>Expected Dollars/MW</t>
  </si>
  <si>
    <t>Disadvantaged Community Commitments</t>
  </si>
  <si>
    <t>Category 1 - Long-Term Economic Benefits to New York State</t>
  </si>
  <si>
    <t>Full Contract Tenor</t>
  </si>
  <si>
    <t>Total Claims</t>
  </si>
  <si>
    <t>Total Disadvantaged Community Claims</t>
  </si>
  <si>
    <t>Through First Three Contract Years</t>
  </si>
  <si>
    <t>Category 2 - Short-Term Economic Benefits to New York State</t>
  </si>
  <si>
    <t>Commitment or Claim Description</t>
  </si>
  <si>
    <t>Category</t>
  </si>
  <si>
    <t>Metric</t>
  </si>
  <si>
    <t>Disadvantaged Community Applicability</t>
  </si>
  <si>
    <t>Jobs</t>
  </si>
  <si>
    <t>Spending</t>
  </si>
  <si>
    <t>Number of Jobs Created</t>
  </si>
  <si>
    <t>Number of Jobs Created (DAC Applicability)</t>
  </si>
  <si>
    <t>Expected Total Dollars (Total)</t>
  </si>
  <si>
    <t>Expected Total Dollars (DAC Applicability)</t>
  </si>
  <si>
    <t>Cat. 1 Jobs</t>
  </si>
  <si>
    <t>#</t>
  </si>
  <si>
    <t>Cat. 1 Payments</t>
  </si>
  <si>
    <t>$</t>
  </si>
  <si>
    <t>Cat. 2 Jobs</t>
  </si>
  <si>
    <t>Cat. 2 Payments</t>
  </si>
  <si>
    <t>Summary of Activity</t>
  </si>
  <si>
    <t>Totals:</t>
  </si>
  <si>
    <t>Number of Jobs Created (Total)</t>
  </si>
  <si>
    <t>RFP Release Date Through Year 3 (Total)</t>
  </si>
  <si>
    <t>RFP Release Date Through Year 3 (DAC Applicability)</t>
  </si>
  <si>
    <t>Years 4 through end of Contract Tenor (Total)</t>
  </si>
  <si>
    <t>Years 4 through end of Contract Tenor (DAC Applicability)</t>
  </si>
  <si>
    <t>Year 3 Definition: Within ninety (90) days of the third anniversary of the commencement of the Contract Delivery Term.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</si>
</sst>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_(&quot;$&quot;* \(#,##0\);_(&quot;$&quot;* &quot;-&quot;_);_(@_)"/>
    <numFmt numFmtId="44" formatCode="_(&quot;$&quot;* #,##0.00_);_(&quot;$&quot;* \(#,##0.00\);_(&quot;$&quot;* &quot;-&quot;??_);_(@_)"/>
    <numFmt numFmtId="164" formatCode="0.0%"/>
    <numFmt numFmtId="165" formatCode="0.0"/>
    <numFmt numFmtId="166" formatCode="0.00_);\(0.00\)"/>
  </numFmts>
  <fonts count="31" x14ac:knownFonts="1">
    <font>
      <sz val="11"/>
      <color theme="1"/>
      <name val="Calibri"/>
      <family val="2"/>
      <scheme val="minor"/>
    </font>
    <font>
      <b/>
      <sz val="11"/>
      <color theme="1"/>
      <name val="Calibri"/>
      <family val="2"/>
      <scheme val="minor"/>
    </font>
    <font>
      <sz val="11"/>
      <color rgb="FF4F81BD"/>
      <name val="Calibri"/>
      <family val="2"/>
      <scheme val="minor"/>
    </font>
    <font>
      <sz val="11"/>
      <color rgb="FF000000"/>
      <name val="Calibri"/>
      <family val="2"/>
      <scheme val="minor"/>
    </font>
    <font>
      <b/>
      <sz val="14"/>
      <color rgb="FF000000"/>
      <name val="Calibri"/>
      <family val="2"/>
      <scheme val="minor"/>
    </font>
    <font>
      <b/>
      <sz val="12"/>
      <color rgb="FF000000"/>
      <name val="Calibri"/>
      <family val="2"/>
      <scheme val="minor"/>
    </font>
    <font>
      <i/>
      <sz val="11"/>
      <color theme="1"/>
      <name val="Calibri"/>
      <family val="2"/>
      <scheme val="minor"/>
    </font>
    <font>
      <i/>
      <sz val="11"/>
      <color rgb="FFFF0000"/>
      <name val="Calibri"/>
      <family val="2"/>
      <scheme val="minor"/>
    </font>
    <font>
      <u/>
      <sz val="11"/>
      <color theme="10"/>
      <name val="Calibri"/>
      <family val="2"/>
      <scheme val="minor"/>
    </font>
    <font>
      <sz val="12"/>
      <name val="Calibri"/>
      <family val="2"/>
      <scheme val="minor"/>
    </font>
    <font>
      <sz val="8"/>
      <name val="Calibri"/>
      <family val="2"/>
      <scheme val="minor"/>
    </font>
    <font>
      <b/>
      <i/>
      <sz val="11"/>
      <color theme="1"/>
      <name val="Calibri"/>
      <family val="2"/>
      <scheme val="minor"/>
    </font>
    <font>
      <sz val="11"/>
      <color theme="1"/>
      <name val="Calibri"/>
      <family val="2"/>
      <scheme val="minor"/>
    </font>
    <font>
      <b/>
      <sz val="11"/>
      <color rgb="FFFF0000"/>
      <name val="Calibri"/>
      <family val="2"/>
      <scheme val="minor"/>
    </font>
    <font>
      <sz val="11"/>
      <color rgb="FFFF0000"/>
      <name val="Calibri"/>
      <family val="2"/>
      <scheme val="minor"/>
    </font>
    <font>
      <b/>
      <sz val="11"/>
      <color rgb="FF000000"/>
      <name val="Calibri"/>
      <family val="2"/>
      <scheme val="minor"/>
    </font>
    <font>
      <sz val="11"/>
      <name val="Calibri"/>
      <family val="2"/>
      <scheme val="minor"/>
    </font>
    <font>
      <b/>
      <sz val="9"/>
      <color theme="1"/>
      <name val="Calibri"/>
      <family val="2"/>
      <scheme val="minor"/>
    </font>
    <font>
      <sz val="9"/>
      <color theme="1"/>
      <name val="Calibri"/>
      <family val="2"/>
      <scheme val="minor"/>
    </font>
    <font>
      <i/>
      <sz val="11"/>
      <color rgb="FF000000"/>
      <name val="Calibri"/>
      <family val="2"/>
      <scheme val="minor"/>
    </font>
    <font>
      <b/>
      <sz val="9"/>
      <color rgb="FF000000"/>
      <name val="Calibri"/>
      <family val="2"/>
      <scheme val="minor"/>
    </font>
    <font>
      <sz val="9"/>
      <color rgb="FF000000"/>
      <name val="Calibri"/>
      <family val="2"/>
      <scheme val="minor"/>
    </font>
    <font>
      <sz val="10"/>
      <color theme="1"/>
      <name val="Arial"/>
      <family val="2"/>
    </font>
    <font>
      <b/>
      <sz val="10"/>
      <name val="Arial"/>
      <family val="2"/>
      <charset val="238"/>
    </font>
    <font>
      <b/>
      <sz val="11"/>
      <name val="Calibri"/>
      <family val="2"/>
      <scheme val="minor"/>
    </font>
    <font>
      <sz val="11"/>
      <color rgb="FFC00000"/>
      <name val="Calibri"/>
      <family val="2"/>
      <scheme val="minor"/>
    </font>
    <font>
      <b/>
      <i/>
      <sz val="11"/>
      <color rgb="FFA20000"/>
      <name val="Calibri"/>
      <family val="2"/>
      <scheme val="minor"/>
    </font>
    <font>
      <i/>
      <sz val="11"/>
      <color rgb="FF870000"/>
      <name val="Calibri"/>
      <family val="2"/>
      <scheme val="minor"/>
    </font>
    <font>
      <sz val="11"/>
      <color rgb="FF00376D"/>
      <name val="Calibri"/>
      <family val="2"/>
      <scheme val="minor"/>
    </font>
    <font>
      <b/>
      <sz val="11"/>
      <color rgb="FFA20000"/>
      <name val="Calibri"/>
      <family val="2"/>
      <scheme val="minor"/>
    </font>
    <font>
      <u/>
      <sz val="11"/>
      <color rgb="FF000000"/>
      <name val="Calibri"/>
      <family val="2"/>
      <scheme val="minor"/>
    </font>
  </fonts>
  <fills count="18">
    <fill>
      <patternFill patternType="none"/>
    </fill>
    <fill>
      <patternFill patternType="gray125"/>
    </fill>
    <fill>
      <patternFill patternType="solid">
        <fgColor rgb="FFDCE6F1"/>
        <bgColor rgb="FF000000"/>
      </patternFill>
    </fill>
    <fill>
      <patternFill patternType="solid">
        <fgColor rgb="FFFFFFFF"/>
        <bgColor rgb="FF000000"/>
      </patternFill>
    </fill>
    <fill>
      <patternFill patternType="solid">
        <fgColor theme="0"/>
        <bgColor rgb="FF000000"/>
      </patternFill>
    </fill>
    <fill>
      <patternFill patternType="solid">
        <fgColor theme="0"/>
        <bgColor indexed="64"/>
      </patternFill>
    </fill>
    <fill>
      <patternFill patternType="solid">
        <fgColor theme="9" tint="0.79998168889431442"/>
        <bgColor indexed="64"/>
      </patternFill>
    </fill>
    <fill>
      <patternFill patternType="solid">
        <fgColor theme="8" tint="0.59999389629810485"/>
        <bgColor rgb="FF000000"/>
      </patternFill>
    </fill>
    <fill>
      <patternFill patternType="solid">
        <fgColor theme="8" tint="0.59999389629810485"/>
        <bgColor indexed="64"/>
      </patternFill>
    </fill>
    <fill>
      <patternFill patternType="solid">
        <fgColor theme="8" tint="0.79998168889431442"/>
        <bgColor indexed="64"/>
      </patternFill>
    </fill>
    <fill>
      <patternFill patternType="solid">
        <fgColor theme="5" tint="0.79998168889431442"/>
        <bgColor rgb="FF000000"/>
      </patternFill>
    </fill>
    <fill>
      <patternFill patternType="solid">
        <fgColor theme="5" tint="0.79998168889431442"/>
        <bgColor indexed="64"/>
      </patternFill>
    </fill>
    <fill>
      <patternFill patternType="solid">
        <fgColor theme="4" tint="0.79998168889431442"/>
        <bgColor rgb="FF000000"/>
      </patternFill>
    </fill>
    <fill>
      <patternFill patternType="solid">
        <fgColor theme="4" tint="0.79998168889431442"/>
        <bgColor indexed="64"/>
      </patternFill>
    </fill>
    <fill>
      <patternFill patternType="solid">
        <fgColor theme="7" tint="0.79998168889431442"/>
        <bgColor rgb="FF000000"/>
      </patternFill>
    </fill>
    <fill>
      <patternFill patternType="solid">
        <fgColor theme="7" tint="0.79998168889431442"/>
        <bgColor indexed="64"/>
      </patternFill>
    </fill>
    <fill>
      <patternFill patternType="solid">
        <fgColor theme="9" tint="0.79998168889431442"/>
        <bgColor rgb="FF000000"/>
      </patternFill>
    </fill>
    <fill>
      <patternFill patternType="solid">
        <fgColor theme="0" tint="-0.14996795556505021"/>
        <bgColor indexed="64"/>
      </patternFill>
    </fill>
  </fills>
  <borders count="5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thin">
        <color indexed="64"/>
      </top>
      <bottom style="medium">
        <color indexed="64"/>
      </bottom>
      <diagonal/>
    </border>
    <border>
      <left/>
      <right/>
      <top style="thin">
        <color rgb="FF7F7F7F"/>
      </top>
      <bottom style="thin">
        <color rgb="FF7F7F7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s>
  <cellStyleXfs count="6">
    <xf numFmtId="0" fontId="0" fillId="0" borderId="0"/>
    <xf numFmtId="0" fontId="8" fillId="0" borderId="0" applyNumberFormat="0" applyFill="0" applyBorder="0" applyAlignment="0" applyProtection="0"/>
    <xf numFmtId="9" fontId="12" fillId="0" borderId="0" applyFont="0" applyFill="0" applyBorder="0" applyAlignment="0" applyProtection="0"/>
    <xf numFmtId="44" fontId="12" fillId="0" borderId="0" applyFont="0" applyFill="0" applyBorder="0" applyAlignment="0" applyProtection="0"/>
    <xf numFmtId="2" fontId="22" fillId="17" borderId="0">
      <alignment horizontal="left" vertical="center"/>
    </xf>
    <xf numFmtId="3" fontId="23" fillId="0" borderId="29">
      <alignment horizontal="left" vertical="center"/>
    </xf>
  </cellStyleXfs>
  <cellXfs count="402">
    <xf numFmtId="0" fontId="0" fillId="0" borderId="0" xfId="0"/>
    <xf numFmtId="0" fontId="3" fillId="0" borderId="0" xfId="0" applyFont="1"/>
    <xf numFmtId="0" fontId="3" fillId="3" borderId="4" xfId="0" applyFont="1" applyFill="1" applyBorder="1"/>
    <xf numFmtId="0" fontId="3" fillId="3" borderId="8" xfId="0" applyFont="1" applyFill="1" applyBorder="1"/>
    <xf numFmtId="0" fontId="3" fillId="4" borderId="1" xfId="0" applyFont="1" applyFill="1" applyBorder="1"/>
    <xf numFmtId="0" fontId="3" fillId="4" borderId="2" xfId="0" applyFont="1" applyFill="1" applyBorder="1"/>
    <xf numFmtId="0" fontId="3" fillId="4" borderId="3" xfId="0" applyFont="1" applyFill="1" applyBorder="1"/>
    <xf numFmtId="0" fontId="3" fillId="4" borderId="4" xfId="0" applyFont="1" applyFill="1" applyBorder="1"/>
    <xf numFmtId="0" fontId="3" fillId="4" borderId="8" xfId="0" applyFont="1" applyFill="1" applyBorder="1"/>
    <xf numFmtId="0" fontId="3" fillId="4" borderId="6" xfId="0" applyFont="1" applyFill="1" applyBorder="1"/>
    <xf numFmtId="0" fontId="3" fillId="4" borderId="9" xfId="0" applyFont="1" applyFill="1" applyBorder="1"/>
    <xf numFmtId="0" fontId="3" fillId="4" borderId="10" xfId="0" applyFont="1" applyFill="1" applyBorder="1"/>
    <xf numFmtId="0" fontId="6" fillId="5" borderId="7" xfId="0" applyFont="1" applyFill="1" applyBorder="1" applyAlignment="1">
      <alignment horizontal="center"/>
    </xf>
    <xf numFmtId="0" fontId="0" fillId="0" borderId="0" xfId="0" applyAlignment="1">
      <alignment horizontal="center"/>
    </xf>
    <xf numFmtId="0" fontId="7" fillId="2" borderId="0" xfId="0" applyFont="1" applyFill="1"/>
    <xf numFmtId="0" fontId="2" fillId="2" borderId="0" xfId="0" applyFont="1" applyFill="1" applyAlignment="1">
      <alignment horizontal="center"/>
    </xf>
    <xf numFmtId="0" fontId="3" fillId="4" borderId="2" xfId="0" applyFont="1" applyFill="1" applyBorder="1" applyAlignment="1">
      <alignment horizontal="center"/>
    </xf>
    <xf numFmtId="0" fontId="0" fillId="5" borderId="0" xfId="0" applyFill="1" applyAlignment="1">
      <alignment horizontal="center"/>
    </xf>
    <xf numFmtId="0" fontId="3" fillId="2" borderId="0" xfId="0" applyFont="1" applyFill="1" applyAlignment="1">
      <alignment horizontal="center"/>
    </xf>
    <xf numFmtId="0" fontId="0" fillId="5" borderId="10" xfId="0" applyFill="1" applyBorder="1"/>
    <xf numFmtId="0" fontId="6" fillId="0" borderId="7" xfId="0" applyFont="1" applyBorder="1" applyAlignment="1">
      <alignment horizontal="left"/>
    </xf>
    <xf numFmtId="0" fontId="6" fillId="0" borderId="7" xfId="0" applyFont="1" applyBorder="1" applyAlignment="1">
      <alignment horizontal="center"/>
    </xf>
    <xf numFmtId="42" fontId="6" fillId="0" borderId="7" xfId="0" applyNumberFormat="1" applyFont="1" applyBorder="1"/>
    <xf numFmtId="42" fontId="0" fillId="6" borderId="7" xfId="0" applyNumberFormat="1" applyFill="1" applyBorder="1" applyProtection="1">
      <protection locked="0"/>
    </xf>
    <xf numFmtId="42" fontId="0" fillId="5" borderId="7" xfId="0" applyNumberFormat="1" applyFill="1" applyBorder="1"/>
    <xf numFmtId="0" fontId="6" fillId="5" borderId="7" xfId="0" applyFont="1" applyFill="1" applyBorder="1" applyAlignment="1">
      <alignment horizontal="left"/>
    </xf>
    <xf numFmtId="42" fontId="6" fillId="5" borderId="7" xfId="0" applyNumberFormat="1" applyFont="1" applyFill="1" applyBorder="1"/>
    <xf numFmtId="42" fontId="0" fillId="0" borderId="7" xfId="0" applyNumberFormat="1" applyBorder="1"/>
    <xf numFmtId="42" fontId="0" fillId="6" borderId="13" xfId="0" applyNumberFormat="1" applyFill="1" applyBorder="1" applyProtection="1">
      <protection locked="0"/>
    </xf>
    <xf numFmtId="42" fontId="0" fillId="5" borderId="13" xfId="0" applyNumberFormat="1" applyFill="1" applyBorder="1"/>
    <xf numFmtId="42" fontId="1" fillId="5" borderId="0" xfId="0" applyNumberFormat="1" applyFont="1" applyFill="1" applyAlignment="1">
      <alignment horizontal="center" vertical="center"/>
    </xf>
    <xf numFmtId="0" fontId="13" fillId="5" borderId="0" xfId="0" applyFont="1" applyFill="1"/>
    <xf numFmtId="0" fontId="0" fillId="6" borderId="7" xfId="0" applyFill="1" applyBorder="1" applyAlignment="1" applyProtection="1">
      <alignment horizontal="left" wrapText="1"/>
      <protection locked="0"/>
    </xf>
    <xf numFmtId="0" fontId="0" fillId="6" borderId="13" xfId="0" applyFill="1" applyBorder="1" applyAlignment="1" applyProtection="1">
      <alignment horizontal="left" wrapText="1"/>
      <protection locked="0"/>
    </xf>
    <xf numFmtId="10" fontId="6" fillId="0" borderId="7" xfId="0" applyNumberFormat="1" applyFont="1" applyBorder="1" applyAlignment="1">
      <alignment horizontal="center"/>
    </xf>
    <xf numFmtId="10" fontId="0" fillId="6" borderId="7" xfId="0" applyNumberFormat="1" applyFill="1" applyBorder="1" applyAlignment="1" applyProtection="1">
      <alignment horizontal="center"/>
      <protection locked="0"/>
    </xf>
    <xf numFmtId="10" fontId="0" fillId="6" borderId="13" xfId="0" applyNumberFormat="1" applyFill="1" applyBorder="1" applyAlignment="1" applyProtection="1">
      <alignment horizontal="center"/>
      <protection locked="0"/>
    </xf>
    <xf numFmtId="1" fontId="0" fillId="6" borderId="7" xfId="0" applyNumberFormat="1" applyFill="1" applyBorder="1" applyAlignment="1" applyProtection="1">
      <alignment horizontal="center"/>
      <protection locked="0"/>
    </xf>
    <xf numFmtId="0" fontId="3" fillId="2" borderId="4" xfId="0" applyFont="1" applyFill="1" applyBorder="1"/>
    <xf numFmtId="0" fontId="3" fillId="2" borderId="0" xfId="0" applyFont="1" applyFill="1"/>
    <xf numFmtId="0" fontId="1" fillId="5" borderId="7" xfId="0" applyFont="1" applyFill="1" applyBorder="1" applyAlignment="1">
      <alignment horizontal="center" wrapText="1"/>
    </xf>
    <xf numFmtId="0" fontId="0" fillId="8" borderId="0" xfId="0" applyFill="1"/>
    <xf numFmtId="0" fontId="7" fillId="7" borderId="0" xfId="0" applyFont="1" applyFill="1"/>
    <xf numFmtId="0" fontId="3" fillId="4" borderId="0" xfId="0" applyFont="1" applyFill="1"/>
    <xf numFmtId="0" fontId="3" fillId="3" borderId="0" xfId="0" applyFont="1" applyFill="1"/>
    <xf numFmtId="0" fontId="3" fillId="4" borderId="7" xfId="0" applyFont="1" applyFill="1" applyBorder="1"/>
    <xf numFmtId="0" fontId="3" fillId="4" borderId="7" xfId="0" applyFont="1" applyFill="1" applyBorder="1" applyAlignment="1">
      <alignment horizontal="center"/>
    </xf>
    <xf numFmtId="0" fontId="18" fillId="11" borderId="7" xfId="0" applyFont="1" applyFill="1" applyBorder="1" applyAlignment="1">
      <alignment wrapText="1"/>
    </xf>
    <xf numFmtId="0" fontId="18" fillId="11" borderId="7" xfId="0" applyFont="1" applyFill="1" applyBorder="1" applyAlignment="1">
      <alignment horizontal="center"/>
    </xf>
    <xf numFmtId="165" fontId="18" fillId="11" borderId="7" xfId="0" applyNumberFormat="1" applyFont="1" applyFill="1" applyBorder="1" applyAlignment="1">
      <alignment horizontal="center"/>
    </xf>
    <xf numFmtId="0" fontId="18" fillId="13" borderId="7" xfId="0" applyFont="1" applyFill="1" applyBorder="1" applyAlignment="1">
      <alignment wrapText="1"/>
    </xf>
    <xf numFmtId="0" fontId="18" fillId="13" borderId="7" xfId="0" applyFont="1" applyFill="1" applyBorder="1" applyAlignment="1">
      <alignment horizontal="center"/>
    </xf>
    <xf numFmtId="165" fontId="18" fillId="13" borderId="7" xfId="0" applyNumberFormat="1" applyFont="1" applyFill="1" applyBorder="1" applyAlignment="1">
      <alignment horizontal="center"/>
    </xf>
    <xf numFmtId="0" fontId="18" fillId="15" borderId="7" xfId="0" applyFont="1" applyFill="1" applyBorder="1" applyAlignment="1">
      <alignment horizontal="center"/>
    </xf>
    <xf numFmtId="165" fontId="18" fillId="15" borderId="14" xfId="0" applyNumberFormat="1" applyFont="1" applyFill="1" applyBorder="1" applyAlignment="1">
      <alignment horizontal="center"/>
    </xf>
    <xf numFmtId="0" fontId="18" fillId="15" borderId="11" xfId="0" applyFont="1" applyFill="1" applyBorder="1" applyAlignment="1">
      <alignment wrapText="1"/>
    </xf>
    <xf numFmtId="0" fontId="18" fillId="15" borderId="7" xfId="0" applyFont="1" applyFill="1" applyBorder="1" applyAlignment="1">
      <alignment wrapText="1"/>
    </xf>
    <xf numFmtId="0" fontId="18" fillId="6" borderId="7" xfId="0" applyFont="1" applyFill="1" applyBorder="1" applyAlignment="1">
      <alignment horizontal="center"/>
    </xf>
    <xf numFmtId="0" fontId="18" fillId="6" borderId="11" xfId="0" applyFont="1" applyFill="1" applyBorder="1" applyAlignment="1">
      <alignment wrapText="1"/>
    </xf>
    <xf numFmtId="0" fontId="18" fillId="6" borderId="7" xfId="0" applyFont="1" applyFill="1" applyBorder="1" applyAlignment="1">
      <alignment wrapText="1"/>
    </xf>
    <xf numFmtId="165" fontId="18" fillId="6" borderId="7" xfId="0" applyNumberFormat="1" applyFont="1" applyFill="1" applyBorder="1" applyAlignment="1">
      <alignment horizontal="center"/>
    </xf>
    <xf numFmtId="0" fontId="18" fillId="0" borderId="0" xfId="0" applyFont="1" applyAlignment="1">
      <alignment wrapText="1"/>
    </xf>
    <xf numFmtId="0" fontId="18" fillId="0" borderId="0" xfId="0" applyFont="1" applyAlignment="1">
      <alignment horizontal="center"/>
    </xf>
    <xf numFmtId="9" fontId="18" fillId="13" borderId="7" xfId="2" applyFont="1" applyFill="1" applyBorder="1" applyAlignment="1">
      <alignment wrapText="1"/>
    </xf>
    <xf numFmtId="9" fontId="18" fillId="11" borderId="7" xfId="2" applyFont="1" applyFill="1" applyBorder="1" applyAlignment="1">
      <alignment wrapText="1"/>
    </xf>
    <xf numFmtId="9" fontId="18" fillId="15" borderId="7" xfId="2" applyFont="1" applyFill="1" applyBorder="1" applyAlignment="1">
      <alignment wrapText="1"/>
    </xf>
    <xf numFmtId="9" fontId="18" fillId="6" borderId="7" xfId="2" applyFont="1" applyFill="1" applyBorder="1" applyAlignment="1">
      <alignment wrapText="1"/>
    </xf>
    <xf numFmtId="44" fontId="18" fillId="13" borderId="7" xfId="3" applyFont="1" applyFill="1" applyBorder="1" applyAlignment="1">
      <alignment horizontal="center"/>
    </xf>
    <xf numFmtId="44" fontId="18" fillId="11" borderId="7" xfId="3" applyFont="1" applyFill="1" applyBorder="1" applyAlignment="1">
      <alignment horizontal="center"/>
    </xf>
    <xf numFmtId="44" fontId="18" fillId="15" borderId="7" xfId="3" applyFont="1" applyFill="1" applyBorder="1" applyAlignment="1">
      <alignment horizontal="center"/>
    </xf>
    <xf numFmtId="44" fontId="18" fillId="6" borderId="7" xfId="3" applyFont="1" applyFill="1" applyBorder="1" applyAlignment="1">
      <alignment horizontal="center"/>
    </xf>
    <xf numFmtId="0" fontId="18" fillId="6" borderId="24" xfId="0" applyFont="1" applyFill="1" applyBorder="1" applyAlignment="1">
      <alignment wrapText="1"/>
    </xf>
    <xf numFmtId="0" fontId="18" fillId="6" borderId="21" xfId="0" applyFont="1" applyFill="1" applyBorder="1" applyAlignment="1">
      <alignment horizontal="center"/>
    </xf>
    <xf numFmtId="9" fontId="18" fillId="6" borderId="21" xfId="2" applyFont="1" applyFill="1" applyBorder="1" applyAlignment="1">
      <alignment wrapText="1"/>
    </xf>
    <xf numFmtId="0" fontId="18" fillId="6" borderId="21" xfId="0" applyFont="1" applyFill="1" applyBorder="1" applyAlignment="1">
      <alignment wrapText="1"/>
    </xf>
    <xf numFmtId="165" fontId="18" fillId="6" borderId="21" xfId="0" applyNumberFormat="1" applyFont="1" applyFill="1" applyBorder="1" applyAlignment="1">
      <alignment horizontal="center"/>
    </xf>
    <xf numFmtId="44" fontId="18" fillId="6" borderId="21" xfId="3" applyFont="1" applyFill="1" applyBorder="1" applyAlignment="1">
      <alignment horizontal="center"/>
    </xf>
    <xf numFmtId="0" fontId="18" fillId="13" borderId="16" xfId="0" applyFont="1" applyFill="1" applyBorder="1" applyAlignment="1">
      <alignment wrapText="1"/>
    </xf>
    <xf numFmtId="0" fontId="18" fillId="13" borderId="16" xfId="0" applyFont="1" applyFill="1" applyBorder="1" applyAlignment="1">
      <alignment horizontal="center"/>
    </xf>
    <xf numFmtId="9" fontId="18" fillId="13" borderId="16" xfId="2" applyFont="1" applyFill="1" applyBorder="1" applyAlignment="1">
      <alignment wrapText="1"/>
    </xf>
    <xf numFmtId="165" fontId="18" fillId="13" borderId="16" xfId="0" applyNumberFormat="1" applyFont="1" applyFill="1" applyBorder="1" applyAlignment="1">
      <alignment horizontal="center"/>
    </xf>
    <xf numFmtId="0" fontId="18" fillId="13" borderId="21" xfId="0" applyFont="1" applyFill="1" applyBorder="1" applyAlignment="1">
      <alignment wrapText="1"/>
    </xf>
    <xf numFmtId="0" fontId="18" fillId="13" borderId="21" xfId="0" applyFont="1" applyFill="1" applyBorder="1" applyAlignment="1">
      <alignment horizontal="center"/>
    </xf>
    <xf numFmtId="9" fontId="18" fillId="13" borderId="21" xfId="2" applyFont="1" applyFill="1" applyBorder="1" applyAlignment="1">
      <alignment wrapText="1"/>
    </xf>
    <xf numFmtId="165" fontId="18" fillId="13" borderId="21" xfId="0" applyNumberFormat="1" applyFont="1" applyFill="1" applyBorder="1" applyAlignment="1">
      <alignment horizontal="center"/>
    </xf>
    <xf numFmtId="44" fontId="18" fillId="13" borderId="21" xfId="3" applyFont="1" applyFill="1" applyBorder="1" applyAlignment="1">
      <alignment horizontal="center"/>
    </xf>
    <xf numFmtId="0" fontId="18" fillId="11" borderId="16" xfId="0" applyFont="1" applyFill="1" applyBorder="1" applyAlignment="1">
      <alignment wrapText="1"/>
    </xf>
    <xf numFmtId="0" fontId="18" fillId="11" borderId="16" xfId="0" applyFont="1" applyFill="1" applyBorder="1" applyAlignment="1">
      <alignment horizontal="center"/>
    </xf>
    <xf numFmtId="9" fontId="18" fillId="11" borderId="16" xfId="2" applyFont="1" applyFill="1" applyBorder="1" applyAlignment="1">
      <alignment wrapText="1"/>
    </xf>
    <xf numFmtId="165" fontId="18" fillId="11" borderId="16" xfId="0" applyNumberFormat="1" applyFont="1" applyFill="1" applyBorder="1" applyAlignment="1">
      <alignment horizontal="center"/>
    </xf>
    <xf numFmtId="44" fontId="18" fillId="11" borderId="16" xfId="3" applyFont="1" applyFill="1" applyBorder="1" applyAlignment="1">
      <alignment horizontal="center"/>
    </xf>
    <xf numFmtId="0" fontId="18" fillId="11" borderId="21" xfId="0" applyFont="1" applyFill="1" applyBorder="1" applyAlignment="1">
      <alignment wrapText="1"/>
    </xf>
    <xf numFmtId="0" fontId="18" fillId="11" borderId="21" xfId="0" applyFont="1" applyFill="1" applyBorder="1" applyAlignment="1">
      <alignment horizontal="center"/>
    </xf>
    <xf numFmtId="9" fontId="18" fillId="11" borderId="21" xfId="2" applyFont="1" applyFill="1" applyBorder="1" applyAlignment="1">
      <alignment wrapText="1"/>
    </xf>
    <xf numFmtId="165" fontId="18" fillId="11" borderId="21" xfId="0" applyNumberFormat="1" applyFont="1" applyFill="1" applyBorder="1" applyAlignment="1">
      <alignment horizontal="center"/>
    </xf>
    <xf numFmtId="44" fontId="18" fillId="11" borderId="21" xfId="3" applyFont="1" applyFill="1" applyBorder="1" applyAlignment="1">
      <alignment horizontal="center"/>
    </xf>
    <xf numFmtId="0" fontId="18" fillId="15" borderId="23" xfId="0" applyFont="1" applyFill="1" applyBorder="1" applyAlignment="1">
      <alignment wrapText="1"/>
    </xf>
    <xf numFmtId="0" fontId="18" fillId="15" borderId="16" xfId="0" applyFont="1" applyFill="1" applyBorder="1" applyAlignment="1">
      <alignment horizontal="center"/>
    </xf>
    <xf numFmtId="9" fontId="18" fillId="15" borderId="16" xfId="2" applyFont="1" applyFill="1" applyBorder="1" applyAlignment="1">
      <alignment wrapText="1"/>
    </xf>
    <xf numFmtId="0" fontId="18" fillId="15" borderId="16" xfId="0" applyFont="1" applyFill="1" applyBorder="1" applyAlignment="1">
      <alignment wrapText="1"/>
    </xf>
    <xf numFmtId="165" fontId="18" fillId="15" borderId="16" xfId="0" applyNumberFormat="1" applyFont="1" applyFill="1" applyBorder="1" applyAlignment="1">
      <alignment horizontal="center"/>
    </xf>
    <xf numFmtId="44" fontId="18" fillId="15" borderId="16" xfId="3" applyFont="1" applyFill="1" applyBorder="1" applyAlignment="1">
      <alignment horizontal="center"/>
    </xf>
    <xf numFmtId="0" fontId="18" fillId="15" borderId="24" xfId="0" applyFont="1" applyFill="1" applyBorder="1" applyAlignment="1">
      <alignment wrapText="1"/>
    </xf>
    <xf numFmtId="0" fontId="18" fillId="15" borderId="21" xfId="0" applyFont="1" applyFill="1" applyBorder="1" applyAlignment="1">
      <alignment horizontal="center"/>
    </xf>
    <xf numFmtId="0" fontId="18" fillId="15" borderId="21" xfId="0" applyFont="1" applyFill="1" applyBorder="1" applyAlignment="1">
      <alignment wrapText="1"/>
    </xf>
    <xf numFmtId="165" fontId="18" fillId="15" borderId="22" xfId="0" applyNumberFormat="1" applyFont="1" applyFill="1" applyBorder="1" applyAlignment="1">
      <alignment horizontal="center"/>
    </xf>
    <xf numFmtId="44" fontId="18" fillId="15" borderId="21" xfId="3" applyFont="1" applyFill="1" applyBorder="1" applyAlignment="1">
      <alignment horizontal="center"/>
    </xf>
    <xf numFmtId="0" fontId="18" fillId="6" borderId="23" xfId="0" applyFont="1" applyFill="1" applyBorder="1" applyAlignment="1">
      <alignment wrapText="1"/>
    </xf>
    <xf numFmtId="0" fontId="18" fillId="6" borderId="16" xfId="0" applyFont="1" applyFill="1" applyBorder="1" applyAlignment="1">
      <alignment horizontal="center"/>
    </xf>
    <xf numFmtId="9" fontId="18" fillId="6" borderId="16" xfId="2" applyFont="1" applyFill="1" applyBorder="1" applyAlignment="1">
      <alignment wrapText="1"/>
    </xf>
    <xf numFmtId="0" fontId="18" fillId="6" borderId="16" xfId="0" applyFont="1" applyFill="1" applyBorder="1" applyAlignment="1">
      <alignment wrapText="1"/>
    </xf>
    <xf numFmtId="165" fontId="18" fillId="6" borderId="16" xfId="0" applyNumberFormat="1" applyFont="1" applyFill="1" applyBorder="1" applyAlignment="1">
      <alignment horizontal="center"/>
    </xf>
    <xf numFmtId="44" fontId="18" fillId="6" borderId="16" xfId="3" applyFont="1" applyFill="1" applyBorder="1" applyAlignment="1">
      <alignment horizontal="center"/>
    </xf>
    <xf numFmtId="42" fontId="1" fillId="5" borderId="0" xfId="0" applyNumberFormat="1" applyFont="1" applyFill="1"/>
    <xf numFmtId="42" fontId="1" fillId="5" borderId="7" xfId="0" applyNumberFormat="1" applyFont="1" applyFill="1" applyBorder="1" applyAlignment="1">
      <alignment horizontal="center"/>
    </xf>
    <xf numFmtId="0" fontId="1" fillId="5" borderId="13" xfId="0" applyFont="1" applyFill="1" applyBorder="1" applyAlignment="1">
      <alignment horizontal="center"/>
    </xf>
    <xf numFmtId="42" fontId="1" fillId="5" borderId="13" xfId="0" applyNumberFormat="1" applyFont="1" applyFill="1" applyBorder="1" applyAlignment="1">
      <alignment horizontal="center"/>
    </xf>
    <xf numFmtId="0" fontId="1" fillId="5" borderId="0" xfId="0" applyFont="1" applyFill="1" applyAlignment="1">
      <alignment horizontal="center" wrapText="1"/>
    </xf>
    <xf numFmtId="164" fontId="1" fillId="5" borderId="0" xfId="2" applyNumberFormat="1" applyFont="1" applyFill="1" applyBorder="1" applyAlignment="1">
      <alignment horizontal="center" vertical="center"/>
    </xf>
    <xf numFmtId="42" fontId="6" fillId="0" borderId="14" xfId="0" applyNumberFormat="1" applyFont="1" applyBorder="1"/>
    <xf numFmtId="0" fontId="3" fillId="4" borderId="13" xfId="0" applyFont="1" applyFill="1" applyBorder="1" applyAlignment="1">
      <alignment horizontal="center"/>
    </xf>
    <xf numFmtId="42" fontId="3" fillId="4" borderId="7" xfId="0" applyNumberFormat="1" applyFont="1" applyFill="1" applyBorder="1" applyAlignment="1">
      <alignment horizontal="center"/>
    </xf>
    <xf numFmtId="0" fontId="0" fillId="5" borderId="8" xfId="0" applyFill="1" applyBorder="1"/>
    <xf numFmtId="0" fontId="0" fillId="0" borderId="18" xfId="0" applyBorder="1"/>
    <xf numFmtId="0" fontId="3" fillId="4" borderId="18" xfId="0" applyFont="1" applyFill="1" applyBorder="1"/>
    <xf numFmtId="0" fontId="0" fillId="9" borderId="0" xfId="0" applyFill="1"/>
    <xf numFmtId="42" fontId="0" fillId="5" borderId="7" xfId="0" applyNumberFormat="1" applyFill="1" applyBorder="1" applyAlignment="1">
      <alignment horizontal="center"/>
    </xf>
    <xf numFmtId="0" fontId="0" fillId="6" borderId="7" xfId="0" applyFill="1" applyBorder="1" applyAlignment="1" applyProtection="1">
      <alignment horizontal="center"/>
      <protection locked="0"/>
    </xf>
    <xf numFmtId="0" fontId="18" fillId="0" borderId="0" xfId="0" applyFont="1"/>
    <xf numFmtId="0" fontId="21" fillId="12" borderId="15" xfId="0" applyFont="1" applyFill="1" applyBorder="1" applyAlignment="1">
      <alignment horizontal="center"/>
    </xf>
    <xf numFmtId="0" fontId="21" fillId="12" borderId="18" xfId="0" applyFont="1" applyFill="1" applyBorder="1" applyAlignment="1">
      <alignment horizontal="center"/>
    </xf>
    <xf numFmtId="0" fontId="21" fillId="12" borderId="20" xfId="0" applyFont="1" applyFill="1" applyBorder="1" applyAlignment="1">
      <alignment horizontal="center"/>
    </xf>
    <xf numFmtId="0" fontId="21" fillId="10" borderId="15" xfId="0" applyFont="1" applyFill="1" applyBorder="1" applyAlignment="1">
      <alignment horizontal="center"/>
    </xf>
    <xf numFmtId="0" fontId="21" fillId="10" borderId="18" xfId="0" applyFont="1" applyFill="1" applyBorder="1" applyAlignment="1">
      <alignment horizontal="center"/>
    </xf>
    <xf numFmtId="0" fontId="21" fillId="10" borderId="20" xfId="0" applyFont="1" applyFill="1" applyBorder="1" applyAlignment="1">
      <alignment horizontal="center"/>
    </xf>
    <xf numFmtId="0" fontId="21" fillId="14" borderId="15" xfId="0" applyFont="1" applyFill="1" applyBorder="1" applyAlignment="1">
      <alignment horizontal="center"/>
    </xf>
    <xf numFmtId="0" fontId="21" fillId="14" borderId="18" xfId="0" applyFont="1" applyFill="1" applyBorder="1" applyAlignment="1">
      <alignment horizontal="center"/>
    </xf>
    <xf numFmtId="0" fontId="21" fillId="14" borderId="20" xfId="0" applyFont="1" applyFill="1" applyBorder="1" applyAlignment="1">
      <alignment horizontal="center"/>
    </xf>
    <xf numFmtId="0" fontId="21" fillId="16" borderId="15" xfId="0" applyFont="1" applyFill="1" applyBorder="1" applyAlignment="1">
      <alignment horizontal="center"/>
    </xf>
    <xf numFmtId="0" fontId="21" fillId="16" borderId="18" xfId="0" applyFont="1" applyFill="1" applyBorder="1" applyAlignment="1">
      <alignment horizontal="center"/>
    </xf>
    <xf numFmtId="0" fontId="21" fillId="16" borderId="20" xfId="0" applyFont="1" applyFill="1" applyBorder="1" applyAlignment="1">
      <alignment horizontal="center"/>
    </xf>
    <xf numFmtId="0" fontId="21" fillId="0" borderId="0" xfId="0" applyFont="1" applyAlignment="1">
      <alignment horizontal="center"/>
    </xf>
    <xf numFmtId="0" fontId="16" fillId="4" borderId="20" xfId="0" applyFont="1" applyFill="1" applyBorder="1"/>
    <xf numFmtId="0" fontId="15" fillId="4" borderId="15" xfId="0" applyFont="1" applyFill="1" applyBorder="1"/>
    <xf numFmtId="0" fontId="19" fillId="4" borderId="18" xfId="0" applyFont="1" applyFill="1" applyBorder="1" applyAlignment="1">
      <alignment horizontal="left" indent="1"/>
    </xf>
    <xf numFmtId="0" fontId="3" fillId="4" borderId="18" xfId="0" applyFont="1" applyFill="1" applyBorder="1" applyAlignment="1">
      <alignment horizontal="left" indent="2"/>
    </xf>
    <xf numFmtId="0" fontId="15" fillId="4" borderId="18" xfId="0" applyFont="1" applyFill="1" applyBorder="1"/>
    <xf numFmtId="0" fontId="3" fillId="4" borderId="20" xfId="0" applyFont="1" applyFill="1" applyBorder="1" applyAlignment="1">
      <alignment horizontal="left" indent="2"/>
    </xf>
    <xf numFmtId="0" fontId="6" fillId="0" borderId="14" xfId="0" applyFont="1" applyBorder="1" applyAlignment="1">
      <alignment horizontal="left"/>
    </xf>
    <xf numFmtId="10" fontId="6" fillId="0" borderId="14" xfId="0" applyNumberFormat="1" applyFont="1" applyBorder="1" applyAlignment="1">
      <alignment horizontal="center"/>
    </xf>
    <xf numFmtId="0" fontId="6" fillId="0" borderId="14" xfId="0" applyFont="1" applyBorder="1" applyAlignment="1">
      <alignment horizontal="center"/>
    </xf>
    <xf numFmtId="42" fontId="1" fillId="5" borderId="4" xfId="0" applyNumberFormat="1" applyFont="1" applyFill="1" applyBorder="1"/>
    <xf numFmtId="0" fontId="3" fillId="4" borderId="5" xfId="0" applyFont="1" applyFill="1" applyBorder="1"/>
    <xf numFmtId="0" fontId="3" fillId="4" borderId="5" xfId="0" applyFont="1" applyFill="1" applyBorder="1" applyAlignment="1">
      <alignment horizontal="center"/>
    </xf>
    <xf numFmtId="10" fontId="6" fillId="5" borderId="7" xfId="0" applyNumberFormat="1" applyFont="1" applyFill="1" applyBorder="1" applyAlignment="1">
      <alignment horizontal="center"/>
    </xf>
    <xf numFmtId="2" fontId="0" fillId="6" borderId="7" xfId="0" applyNumberFormat="1" applyFill="1" applyBorder="1" applyAlignment="1" applyProtection="1">
      <alignment horizontal="center"/>
      <protection locked="0"/>
    </xf>
    <xf numFmtId="42" fontId="3" fillId="4" borderId="5" xfId="0" applyNumberFormat="1" applyFont="1" applyFill="1" applyBorder="1" applyAlignment="1">
      <alignment horizontal="center"/>
    </xf>
    <xf numFmtId="0" fontId="17" fillId="5" borderId="0" xfId="0" applyFont="1" applyFill="1" applyAlignment="1">
      <alignment horizontal="center" wrapText="1"/>
    </xf>
    <xf numFmtId="166" fontId="18" fillId="13" borderId="14" xfId="3" applyNumberFormat="1" applyFont="1" applyFill="1" applyBorder="1" applyAlignment="1">
      <alignment horizontal="center"/>
    </xf>
    <xf numFmtId="44" fontId="18" fillId="13" borderId="37" xfId="3" applyFont="1" applyFill="1" applyBorder="1" applyAlignment="1">
      <alignment horizontal="center"/>
    </xf>
    <xf numFmtId="2" fontId="18" fillId="11" borderId="14" xfId="3" applyNumberFormat="1" applyFont="1" applyFill="1" applyBorder="1" applyAlignment="1">
      <alignment horizontal="center"/>
    </xf>
    <xf numFmtId="44" fontId="18" fillId="11" borderId="37" xfId="3" applyFont="1" applyFill="1" applyBorder="1" applyAlignment="1">
      <alignment horizontal="center"/>
    </xf>
    <xf numFmtId="2" fontId="18" fillId="15" borderId="14" xfId="3" applyNumberFormat="1" applyFont="1" applyFill="1" applyBorder="1" applyAlignment="1">
      <alignment horizontal="center"/>
    </xf>
    <xf numFmtId="44" fontId="18" fillId="15" borderId="37" xfId="3" applyFont="1" applyFill="1" applyBorder="1" applyAlignment="1">
      <alignment horizontal="center"/>
    </xf>
    <xf numFmtId="2" fontId="18" fillId="15" borderId="21" xfId="3" applyNumberFormat="1" applyFont="1" applyFill="1" applyBorder="1" applyAlignment="1">
      <alignment horizontal="center"/>
    </xf>
    <xf numFmtId="2" fontId="18" fillId="6" borderId="14" xfId="3" applyNumberFormat="1" applyFont="1" applyFill="1" applyBorder="1" applyAlignment="1">
      <alignment horizontal="center"/>
    </xf>
    <xf numFmtId="44" fontId="18" fillId="6" borderId="37" xfId="3" applyFont="1" applyFill="1" applyBorder="1" applyAlignment="1">
      <alignment horizontal="center"/>
    </xf>
    <xf numFmtId="0" fontId="4" fillId="4" borderId="0" xfId="0" applyFont="1" applyFill="1" applyAlignment="1">
      <alignment horizontal="center"/>
    </xf>
    <xf numFmtId="0" fontId="5" fillId="5" borderId="0" xfId="0" applyFont="1" applyFill="1" applyAlignment="1">
      <alignment horizontal="center"/>
    </xf>
    <xf numFmtId="0" fontId="3" fillId="4" borderId="0" xfId="0" applyFont="1" applyFill="1" applyAlignment="1">
      <alignment wrapText="1"/>
    </xf>
    <xf numFmtId="0" fontId="3" fillId="4" borderId="27" xfId="0" applyFont="1" applyFill="1" applyBorder="1"/>
    <xf numFmtId="0" fontId="3" fillId="4" borderId="34" xfId="0" applyFont="1" applyFill="1" applyBorder="1"/>
    <xf numFmtId="0" fontId="3" fillId="4" borderId="35" xfId="0" applyFont="1" applyFill="1" applyBorder="1"/>
    <xf numFmtId="0" fontId="3" fillId="4" borderId="33" xfId="0" applyFont="1" applyFill="1" applyBorder="1"/>
    <xf numFmtId="0" fontId="3" fillId="4" borderId="36" xfId="0" applyFont="1" applyFill="1" applyBorder="1"/>
    <xf numFmtId="0" fontId="0" fillId="5" borderId="30" xfId="0" applyFill="1" applyBorder="1"/>
    <xf numFmtId="0" fontId="0" fillId="5" borderId="31" xfId="0" applyFill="1" applyBorder="1"/>
    <xf numFmtId="0" fontId="0" fillId="5" borderId="32" xfId="0" applyFill="1" applyBorder="1"/>
    <xf numFmtId="0" fontId="3" fillId="7" borderId="0" xfId="0" applyFont="1" applyFill="1"/>
    <xf numFmtId="0" fontId="2" fillId="7" borderId="0" xfId="0" applyFont="1" applyFill="1"/>
    <xf numFmtId="0" fontId="0" fillId="5" borderId="0" xfId="0" applyFill="1"/>
    <xf numFmtId="0" fontId="1" fillId="5" borderId="0" xfId="0" applyFont="1" applyFill="1"/>
    <xf numFmtId="0" fontId="4" fillId="3" borderId="0" xfId="0" applyFont="1" applyFill="1" applyAlignment="1">
      <alignment horizontal="center"/>
    </xf>
    <xf numFmtId="0" fontId="1" fillId="5" borderId="7" xfId="0" applyFont="1" applyFill="1" applyBorder="1" applyAlignment="1">
      <alignment horizontal="center"/>
    </xf>
    <xf numFmtId="0" fontId="0" fillId="5" borderId="9" xfId="0" applyFill="1" applyBorder="1" applyAlignment="1">
      <alignment horizontal="center"/>
    </xf>
    <xf numFmtId="0" fontId="13" fillId="5" borderId="0" xfId="0" applyFont="1" applyFill="1" applyAlignment="1">
      <alignment horizontal="center"/>
    </xf>
    <xf numFmtId="0" fontId="4" fillId="3" borderId="0" xfId="0" applyFont="1" applyFill="1"/>
    <xf numFmtId="0" fontId="5" fillId="3" borderId="0" xfId="0" applyFont="1" applyFill="1"/>
    <xf numFmtId="0" fontId="14" fillId="7" borderId="0" xfId="0" applyFont="1" applyFill="1" applyAlignment="1">
      <alignment wrapText="1"/>
    </xf>
    <xf numFmtId="2" fontId="0" fillId="6" borderId="7" xfId="2" applyNumberFormat="1" applyFont="1" applyFill="1" applyBorder="1" applyAlignment="1" applyProtection="1">
      <alignment horizontal="center"/>
      <protection locked="0"/>
    </xf>
    <xf numFmtId="0" fontId="1" fillId="5" borderId="5" xfId="0" applyFont="1" applyFill="1" applyBorder="1" applyAlignment="1">
      <alignment horizontal="right"/>
    </xf>
    <xf numFmtId="0" fontId="1" fillId="5" borderId="11" xfId="0" applyFont="1" applyFill="1" applyBorder="1" applyAlignment="1">
      <alignment horizontal="right"/>
    </xf>
    <xf numFmtId="0" fontId="1" fillId="5" borderId="1" xfId="0" applyFont="1" applyFill="1" applyBorder="1" applyAlignment="1">
      <alignment horizontal="right"/>
    </xf>
    <xf numFmtId="0" fontId="1" fillId="5" borderId="3" xfId="0" applyFont="1" applyFill="1" applyBorder="1" applyAlignment="1">
      <alignment horizontal="right"/>
    </xf>
    <xf numFmtId="0" fontId="1" fillId="5" borderId="7" xfId="0" applyFont="1" applyFill="1" applyBorder="1" applyAlignment="1">
      <alignment horizontal="right"/>
    </xf>
    <xf numFmtId="0" fontId="1" fillId="5" borderId="13" xfId="0" applyFont="1" applyFill="1" applyBorder="1" applyAlignment="1">
      <alignment horizontal="right"/>
    </xf>
    <xf numFmtId="0" fontId="24" fillId="5" borderId="5" xfId="0" applyFont="1" applyFill="1" applyBorder="1" applyAlignment="1">
      <alignment horizontal="center"/>
    </xf>
    <xf numFmtId="0" fontId="17" fillId="5" borderId="9" xfId="0" applyFont="1" applyFill="1" applyBorder="1" applyAlignment="1">
      <alignment horizontal="right"/>
    </xf>
    <xf numFmtId="0" fontId="17" fillId="5" borderId="12" xfId="0" applyFont="1" applyFill="1" applyBorder="1" applyAlignment="1">
      <alignment horizontal="right"/>
    </xf>
    <xf numFmtId="0" fontId="27" fillId="2" borderId="0" xfId="0" applyFont="1" applyFill="1"/>
    <xf numFmtId="2" fontId="0" fillId="6" borderId="7" xfId="2" applyNumberFormat="1" applyFont="1" applyFill="1" applyBorder="1" applyProtection="1">
      <protection locked="0"/>
    </xf>
    <xf numFmtId="0" fontId="26" fillId="5" borderId="0" xfId="0" applyFont="1" applyFill="1"/>
    <xf numFmtId="0" fontId="26" fillId="5" borderId="0" xfId="0" applyFont="1" applyFill="1" applyAlignment="1">
      <alignment vertical="center"/>
    </xf>
    <xf numFmtId="0" fontId="25" fillId="4" borderId="4" xfId="0" applyFont="1" applyFill="1" applyBorder="1"/>
    <xf numFmtId="0" fontId="0" fillId="5" borderId="9" xfId="0" applyFill="1" applyBorder="1" applyAlignment="1">
      <alignment horizontal="left"/>
    </xf>
    <xf numFmtId="0" fontId="0" fillId="5" borderId="12" xfId="0" applyFill="1" applyBorder="1" applyAlignment="1">
      <alignment horizontal="left"/>
    </xf>
    <xf numFmtId="0" fontId="1" fillId="5" borderId="42" xfId="0" applyFont="1" applyFill="1" applyBorder="1" applyAlignment="1">
      <alignment horizontal="center" wrapText="1"/>
    </xf>
    <xf numFmtId="42" fontId="3" fillId="4" borderId="42" xfId="0" applyNumberFormat="1" applyFont="1" applyFill="1" applyBorder="1" applyAlignment="1">
      <alignment horizontal="center"/>
    </xf>
    <xf numFmtId="42" fontId="0" fillId="5" borderId="42" xfId="0" applyNumberFormat="1" applyFill="1" applyBorder="1" applyAlignment="1">
      <alignment horizontal="center"/>
    </xf>
    <xf numFmtId="0" fontId="1" fillId="5" borderId="44" xfId="0" applyFont="1" applyFill="1" applyBorder="1" applyAlignment="1">
      <alignment horizontal="center"/>
    </xf>
    <xf numFmtId="42" fontId="0" fillId="5" borderId="5" xfId="0" applyNumberFormat="1" applyFill="1" applyBorder="1" applyAlignment="1">
      <alignment horizontal="center"/>
    </xf>
    <xf numFmtId="0" fontId="1" fillId="5" borderId="47" xfId="0" applyFont="1" applyFill="1" applyBorder="1" applyAlignment="1">
      <alignment horizontal="right"/>
    </xf>
    <xf numFmtId="0" fontId="1" fillId="5" borderId="48" xfId="0" applyFont="1" applyFill="1" applyBorder="1" applyAlignment="1">
      <alignment horizontal="right"/>
    </xf>
    <xf numFmtId="0" fontId="1" fillId="5" borderId="8" xfId="0" applyFont="1" applyFill="1" applyBorder="1" applyAlignment="1">
      <alignment horizontal="center"/>
    </xf>
    <xf numFmtId="0" fontId="1" fillId="5" borderId="10" xfId="0" applyFont="1" applyFill="1" applyBorder="1" applyAlignment="1">
      <alignment horizontal="right"/>
    </xf>
    <xf numFmtId="0" fontId="1" fillId="5" borderId="9" xfId="0" applyFont="1" applyFill="1" applyBorder="1" applyAlignment="1">
      <alignment horizontal="right"/>
    </xf>
    <xf numFmtId="0" fontId="1" fillId="5" borderId="2" xfId="0" applyFont="1" applyFill="1" applyBorder="1" applyAlignment="1">
      <alignment horizontal="center" wrapText="1"/>
    </xf>
    <xf numFmtId="0" fontId="30" fillId="2" borderId="0" xfId="0" applyFont="1" applyFill="1"/>
    <xf numFmtId="0" fontId="1" fillId="0" borderId="5" xfId="0" applyFont="1" applyBorder="1" applyAlignment="1">
      <alignment horizontal="center" wrapText="1"/>
    </xf>
    <xf numFmtId="42" fontId="1" fillId="5" borderId="14" xfId="0" applyNumberFormat="1" applyFont="1" applyFill="1" applyBorder="1" applyAlignment="1">
      <alignment horizontal="center"/>
    </xf>
    <xf numFmtId="0" fontId="1" fillId="5" borderId="9" xfId="0" applyFont="1" applyFill="1" applyBorder="1" applyAlignment="1">
      <alignment horizontal="center"/>
    </xf>
    <xf numFmtId="0" fontId="1" fillId="5" borderId="10" xfId="0" applyFont="1" applyFill="1" applyBorder="1" applyAlignment="1">
      <alignment horizontal="center"/>
    </xf>
    <xf numFmtId="0" fontId="24" fillId="5" borderId="4" xfId="0" applyFont="1" applyFill="1" applyBorder="1" applyAlignment="1">
      <alignment horizontal="center"/>
    </xf>
    <xf numFmtId="0" fontId="24" fillId="5" borderId="0" xfId="0" applyFont="1" applyFill="1" applyAlignment="1">
      <alignment horizontal="center"/>
    </xf>
    <xf numFmtId="0" fontId="1" fillId="5" borderId="4" xfId="0" applyFont="1" applyFill="1" applyBorder="1" applyAlignment="1">
      <alignment horizontal="right"/>
    </xf>
    <xf numFmtId="42" fontId="1" fillId="0" borderId="7" xfId="0" applyNumberFormat="1" applyFont="1" applyBorder="1" applyAlignment="1">
      <alignment horizontal="center" wrapText="1"/>
    </xf>
    <xf numFmtId="42" fontId="1" fillId="0" borderId="13" xfId="0" applyNumberFormat="1" applyFont="1" applyBorder="1" applyAlignment="1">
      <alignment horizontal="center"/>
    </xf>
    <xf numFmtId="0" fontId="1" fillId="5" borderId="8" xfId="0" applyFont="1" applyFill="1" applyBorder="1" applyAlignment="1">
      <alignment horizontal="center" wrapText="1"/>
    </xf>
    <xf numFmtId="0" fontId="17" fillId="5" borderId="2" xfId="0" applyFont="1" applyFill="1" applyBorder="1" applyAlignment="1">
      <alignment horizontal="right"/>
    </xf>
    <xf numFmtId="0" fontId="18" fillId="0" borderId="36" xfId="0" applyFont="1" applyBorder="1"/>
    <xf numFmtId="0" fontId="17" fillId="0" borderId="0" xfId="0" applyFont="1" applyAlignment="1">
      <alignment horizontal="right"/>
    </xf>
    <xf numFmtId="0" fontId="17" fillId="0" borderId="36" xfId="0" applyFont="1" applyBorder="1" applyAlignment="1">
      <alignment horizontal="right"/>
    </xf>
    <xf numFmtId="0" fontId="17" fillId="0" borderId="0" xfId="0" applyFont="1" applyAlignment="1">
      <alignment horizontal="center"/>
    </xf>
    <xf numFmtId="0" fontId="17" fillId="0" borderId="0" xfId="0" applyFont="1" applyAlignment="1">
      <alignment horizontal="center" wrapText="1"/>
    </xf>
    <xf numFmtId="44" fontId="18" fillId="0" borderId="0" xfId="3" applyFont="1" applyFill="1" applyBorder="1" applyAlignment="1">
      <alignment horizontal="center"/>
    </xf>
    <xf numFmtId="0" fontId="18" fillId="0" borderId="0" xfId="0" applyFont="1" applyAlignment="1">
      <alignment horizontal="left" wrapText="1"/>
    </xf>
    <xf numFmtId="44" fontId="18" fillId="13" borderId="14" xfId="3" applyFont="1" applyFill="1" applyBorder="1" applyAlignment="1">
      <alignment horizontal="center"/>
    </xf>
    <xf numFmtId="44" fontId="18" fillId="11" borderId="14" xfId="3" applyFont="1" applyFill="1" applyBorder="1" applyAlignment="1">
      <alignment horizontal="center"/>
    </xf>
    <xf numFmtId="44" fontId="18" fillId="15" borderId="14" xfId="3" applyFont="1" applyFill="1" applyBorder="1" applyAlignment="1">
      <alignment horizontal="center"/>
    </xf>
    <xf numFmtId="44" fontId="18" fillId="6" borderId="14" xfId="3" applyFont="1" applyFill="1" applyBorder="1" applyAlignment="1">
      <alignment horizontal="center"/>
    </xf>
    <xf numFmtId="44" fontId="18" fillId="6" borderId="26" xfId="3" applyFont="1" applyFill="1" applyBorder="1" applyAlignment="1">
      <alignment horizontal="center"/>
    </xf>
    <xf numFmtId="42" fontId="3" fillId="0" borderId="5" xfId="0" applyNumberFormat="1" applyFont="1" applyBorder="1" applyAlignment="1">
      <alignment horizontal="center"/>
    </xf>
    <xf numFmtId="42" fontId="3" fillId="0" borderId="7" xfId="0" applyNumberFormat="1" applyFont="1" applyBorder="1" applyAlignment="1">
      <alignment horizontal="center"/>
    </xf>
    <xf numFmtId="42" fontId="3" fillId="0" borderId="42" xfId="0" applyNumberFormat="1" applyFont="1" applyBorder="1" applyAlignment="1">
      <alignment horizontal="center"/>
    </xf>
    <xf numFmtId="0" fontId="24" fillId="5" borderId="8" xfId="0" applyFont="1" applyFill="1" applyBorder="1" applyAlignment="1">
      <alignment horizontal="center"/>
    </xf>
    <xf numFmtId="0" fontId="1" fillId="0" borderId="12" xfId="0" applyFont="1" applyBorder="1" applyAlignment="1">
      <alignment horizontal="right"/>
    </xf>
    <xf numFmtId="42" fontId="1" fillId="0" borderId="14" xfId="0" applyNumberFormat="1" applyFont="1" applyBorder="1" applyAlignment="1">
      <alignment horizontal="center"/>
    </xf>
    <xf numFmtId="2" fontId="3" fillId="2" borderId="0" xfId="0" applyNumberFormat="1" applyFont="1" applyFill="1"/>
    <xf numFmtId="42" fontId="6" fillId="0" borderId="5" xfId="0" applyNumberFormat="1" applyFont="1" applyBorder="1"/>
    <xf numFmtId="0" fontId="1" fillId="0" borderId="2" xfId="0" applyFont="1" applyBorder="1" applyAlignment="1">
      <alignment horizontal="right"/>
    </xf>
    <xf numFmtId="2" fontId="0" fillId="6" borderId="14" xfId="2" applyNumberFormat="1" applyFont="1" applyFill="1" applyBorder="1" applyAlignment="1" applyProtection="1">
      <alignment horizontal="center"/>
      <protection locked="0"/>
    </xf>
    <xf numFmtId="2" fontId="0" fillId="6" borderId="5" xfId="2" applyNumberFormat="1" applyFont="1" applyFill="1" applyBorder="1" applyAlignment="1" applyProtection="1">
      <alignment horizontal="center"/>
      <protection locked="0"/>
    </xf>
    <xf numFmtId="2" fontId="0" fillId="6" borderId="1" xfId="2" applyNumberFormat="1" applyFont="1" applyFill="1" applyBorder="1" applyAlignment="1" applyProtection="1">
      <alignment horizontal="center"/>
      <protection locked="0"/>
    </xf>
    <xf numFmtId="42" fontId="1" fillId="0" borderId="7" xfId="0" applyNumberFormat="1" applyFont="1" applyBorder="1" applyAlignment="1">
      <alignment horizontal="center"/>
    </xf>
    <xf numFmtId="0" fontId="1" fillId="0" borderId="7" xfId="0" applyFont="1" applyBorder="1" applyAlignment="1">
      <alignment horizontal="center"/>
    </xf>
    <xf numFmtId="0" fontId="1" fillId="0" borderId="13" xfId="0" applyFont="1" applyBorder="1" applyAlignment="1">
      <alignment horizontal="center"/>
    </xf>
    <xf numFmtId="0" fontId="1" fillId="0" borderId="5" xfId="0" applyFont="1" applyBorder="1" applyAlignment="1">
      <alignment horizontal="center"/>
    </xf>
    <xf numFmtId="0" fontId="1" fillId="0" borderId="1" xfId="0" applyFont="1" applyBorder="1" applyAlignment="1">
      <alignment horizontal="center" wrapText="1"/>
    </xf>
    <xf numFmtId="42" fontId="3" fillId="0" borderId="37" xfId="0" applyNumberFormat="1" applyFont="1" applyBorder="1" applyAlignment="1">
      <alignment horizontal="center"/>
    </xf>
    <xf numFmtId="42" fontId="0" fillId="0" borderId="21" xfId="0" applyNumberFormat="1" applyBorder="1" applyAlignment="1">
      <alignment horizontal="center" wrapText="1"/>
    </xf>
    <xf numFmtId="42" fontId="0" fillId="0" borderId="39" xfId="0" applyNumberFormat="1" applyBorder="1" applyAlignment="1">
      <alignment horizontal="center" wrapText="1"/>
    </xf>
    <xf numFmtId="42" fontId="3" fillId="0" borderId="21" xfId="0" applyNumberFormat="1" applyFont="1" applyBorder="1" applyAlignment="1">
      <alignment horizontal="center"/>
    </xf>
    <xf numFmtId="42" fontId="3" fillId="0" borderId="39" xfId="0" applyNumberFormat="1" applyFont="1" applyBorder="1" applyAlignment="1">
      <alignment horizontal="center"/>
    </xf>
    <xf numFmtId="44" fontId="18" fillId="13" borderId="5" xfId="3" applyFont="1" applyFill="1" applyBorder="1" applyAlignment="1">
      <alignment horizontal="center"/>
    </xf>
    <xf numFmtId="166" fontId="18" fillId="13" borderId="10" xfId="3" applyNumberFormat="1" applyFont="1" applyFill="1" applyBorder="1" applyAlignment="1">
      <alignment horizontal="center"/>
    </xf>
    <xf numFmtId="166" fontId="18" fillId="13" borderId="11" xfId="3" applyNumberFormat="1" applyFont="1" applyFill="1" applyBorder="1" applyAlignment="1">
      <alignment horizontal="center"/>
    </xf>
    <xf numFmtId="166" fontId="18" fillId="13" borderId="24" xfId="3" applyNumberFormat="1" applyFont="1" applyFill="1" applyBorder="1" applyAlignment="1">
      <alignment horizontal="center"/>
    </xf>
    <xf numFmtId="166" fontId="18" fillId="13" borderId="16" xfId="3" applyNumberFormat="1" applyFont="1" applyFill="1" applyBorder="1" applyAlignment="1">
      <alignment horizontal="center"/>
    </xf>
    <xf numFmtId="2" fontId="18" fillId="15" borderId="26" xfId="3" applyNumberFormat="1" applyFont="1" applyFill="1" applyBorder="1" applyAlignment="1">
      <alignment horizontal="center"/>
    </xf>
    <xf numFmtId="2" fontId="18" fillId="6" borderId="6" xfId="3" applyNumberFormat="1" applyFont="1" applyFill="1" applyBorder="1" applyAlignment="1">
      <alignment horizontal="center"/>
    </xf>
    <xf numFmtId="2" fontId="18" fillId="6" borderId="4" xfId="3" applyNumberFormat="1" applyFont="1" applyFill="1" applyBorder="1" applyAlignment="1">
      <alignment horizontal="center"/>
    </xf>
    <xf numFmtId="2" fontId="18" fillId="6" borderId="37" xfId="3" applyNumberFormat="1" applyFont="1" applyFill="1" applyBorder="1" applyAlignment="1">
      <alignment horizontal="center"/>
    </xf>
    <xf numFmtId="2" fontId="18" fillId="6" borderId="16" xfId="3" applyNumberFormat="1" applyFont="1" applyFill="1" applyBorder="1" applyAlignment="1">
      <alignment horizontal="center"/>
    </xf>
    <xf numFmtId="2" fontId="18" fillId="6" borderId="22" xfId="3" applyNumberFormat="1" applyFont="1" applyFill="1" applyBorder="1" applyAlignment="1">
      <alignment horizontal="center"/>
    </xf>
    <xf numFmtId="166" fontId="18" fillId="13" borderId="26" xfId="3" applyNumberFormat="1" applyFont="1" applyFill="1" applyBorder="1" applyAlignment="1">
      <alignment horizontal="center"/>
    </xf>
    <xf numFmtId="2" fontId="18" fillId="11" borderId="6" xfId="3" applyNumberFormat="1" applyFont="1" applyFill="1" applyBorder="1" applyAlignment="1">
      <alignment horizontal="center"/>
    </xf>
    <xf numFmtId="2" fontId="18" fillId="11" borderId="37" xfId="3" applyNumberFormat="1" applyFont="1" applyFill="1" applyBorder="1" applyAlignment="1">
      <alignment horizontal="center"/>
    </xf>
    <xf numFmtId="2" fontId="18" fillId="11" borderId="16" xfId="3" applyNumberFormat="1" applyFont="1" applyFill="1" applyBorder="1" applyAlignment="1">
      <alignment horizontal="center"/>
    </xf>
    <xf numFmtId="2" fontId="18" fillId="11" borderId="22" xfId="3" applyNumberFormat="1" applyFont="1" applyFill="1" applyBorder="1" applyAlignment="1">
      <alignment horizontal="center"/>
    </xf>
    <xf numFmtId="0" fontId="18" fillId="0" borderId="45" xfId="0" applyFont="1" applyBorder="1"/>
    <xf numFmtId="0" fontId="17" fillId="0" borderId="23" xfId="0" applyFont="1" applyBorder="1" applyAlignment="1">
      <alignment horizontal="right" wrapText="1"/>
    </xf>
    <xf numFmtId="0" fontId="17" fillId="5" borderId="23" xfId="0" applyFont="1" applyFill="1" applyBorder="1" applyAlignment="1">
      <alignment horizontal="center" wrapText="1"/>
    </xf>
    <xf numFmtId="0" fontId="17" fillId="5" borderId="17" xfId="0" applyFont="1" applyFill="1" applyBorder="1" applyAlignment="1">
      <alignment horizontal="center" wrapText="1"/>
    </xf>
    <xf numFmtId="44" fontId="18" fillId="13" borderId="6" xfId="3" applyFont="1" applyFill="1" applyBorder="1" applyAlignment="1">
      <alignment horizontal="center"/>
    </xf>
    <xf numFmtId="165" fontId="18" fillId="0" borderId="14" xfId="0" applyNumberFormat="1" applyFont="1" applyBorder="1" applyAlignment="1">
      <alignment horizontal="center"/>
    </xf>
    <xf numFmtId="165" fontId="18" fillId="0" borderId="7" xfId="0" applyNumberFormat="1" applyFont="1" applyBorder="1" applyAlignment="1">
      <alignment horizontal="center"/>
    </xf>
    <xf numFmtId="44" fontId="18" fillId="0" borderId="14" xfId="3" applyFont="1" applyFill="1" applyBorder="1" applyAlignment="1">
      <alignment horizontal="center"/>
    </xf>
    <xf numFmtId="44" fontId="18" fillId="0" borderId="7" xfId="3" applyFont="1" applyFill="1" applyBorder="1" applyAlignment="1">
      <alignment horizontal="center"/>
    </xf>
    <xf numFmtId="44" fontId="18" fillId="0" borderId="49" xfId="3" applyFont="1" applyFill="1" applyBorder="1" applyAlignment="1">
      <alignment horizontal="center"/>
    </xf>
    <xf numFmtId="44" fontId="18" fillId="0" borderId="19" xfId="3" applyFont="1" applyFill="1" applyBorder="1" applyAlignment="1">
      <alignment horizontal="center"/>
    </xf>
    <xf numFmtId="42" fontId="3" fillId="0" borderId="5" xfId="0" applyNumberFormat="1" applyFont="1" applyBorder="1" applyAlignment="1">
      <alignment horizontal="center" wrapText="1"/>
    </xf>
    <xf numFmtId="0" fontId="3" fillId="2" borderId="0" xfId="0" applyFont="1" applyFill="1" applyAlignment="1">
      <alignment horizontal="left"/>
    </xf>
    <xf numFmtId="42" fontId="3" fillId="0" borderId="7" xfId="0" applyNumberFormat="1" applyFont="1" applyBorder="1" applyAlignment="1">
      <alignment horizontal="center" wrapText="1"/>
    </xf>
    <xf numFmtId="42" fontId="3" fillId="0" borderId="42" xfId="0" applyNumberFormat="1" applyFont="1" applyBorder="1" applyAlignment="1">
      <alignment horizontal="center" wrapText="1"/>
    </xf>
    <xf numFmtId="0" fontId="8" fillId="5" borderId="40" xfId="1" applyFill="1" applyBorder="1" applyAlignment="1">
      <alignment wrapText="1"/>
    </xf>
    <xf numFmtId="0" fontId="8" fillId="5" borderId="41" xfId="1" applyFill="1" applyBorder="1"/>
    <xf numFmtId="0" fontId="1" fillId="5" borderId="5" xfId="0" applyFont="1" applyFill="1" applyBorder="1" applyAlignment="1">
      <alignment horizontal="centerContinuous"/>
    </xf>
    <xf numFmtId="0" fontId="1" fillId="5" borderId="12" xfId="0" applyFont="1" applyFill="1" applyBorder="1" applyAlignment="1">
      <alignment horizontal="centerContinuous"/>
    </xf>
    <xf numFmtId="0" fontId="1" fillId="5" borderId="11" xfId="0" applyFont="1" applyFill="1" applyBorder="1" applyAlignment="1">
      <alignment horizontal="centerContinuous"/>
    </xf>
    <xf numFmtId="0" fontId="1" fillId="5" borderId="14" xfId="0" applyFont="1" applyFill="1" applyBorder="1" applyAlignment="1">
      <alignment vertical="center" wrapText="1"/>
    </xf>
    <xf numFmtId="0" fontId="1" fillId="5" borderId="6" xfId="0" applyFont="1" applyFill="1" applyBorder="1" applyAlignment="1">
      <alignment vertical="center" wrapText="1"/>
    </xf>
    <xf numFmtId="0" fontId="1" fillId="5" borderId="13" xfId="0" applyFont="1" applyFill="1" applyBorder="1" applyAlignment="1">
      <alignment horizontal="center" vertical="top" wrapText="1"/>
    </xf>
    <xf numFmtId="0" fontId="1" fillId="5" borderId="26" xfId="0" applyFont="1" applyFill="1" applyBorder="1" applyAlignment="1">
      <alignment horizontal="center" vertical="top" wrapText="1"/>
    </xf>
    <xf numFmtId="0" fontId="1" fillId="5" borderId="14" xfId="0" applyFont="1" applyFill="1" applyBorder="1" applyAlignment="1">
      <alignment horizontal="center" vertical="top" wrapText="1"/>
    </xf>
    <xf numFmtId="0" fontId="1" fillId="5" borderId="8" xfId="0" applyFont="1" applyFill="1" applyBorder="1" applyAlignment="1">
      <alignment horizontal="center" vertical="top" wrapText="1"/>
    </xf>
    <xf numFmtId="0" fontId="1" fillId="5" borderId="10" xfId="0" applyFont="1" applyFill="1" applyBorder="1" applyAlignment="1">
      <alignment horizontal="center" vertical="top" wrapText="1"/>
    </xf>
    <xf numFmtId="0" fontId="1" fillId="5" borderId="2" xfId="0" applyFont="1" applyFill="1" applyBorder="1" applyAlignment="1">
      <alignment horizontal="centerContinuous"/>
    </xf>
    <xf numFmtId="0" fontId="1" fillId="5" borderId="6" xfId="0" applyFont="1" applyFill="1" applyBorder="1" applyAlignment="1">
      <alignment horizontal="centerContinuous"/>
    </xf>
    <xf numFmtId="0" fontId="1" fillId="5" borderId="9" xfId="0" applyFont="1" applyFill="1" applyBorder="1" applyAlignment="1">
      <alignment horizontal="centerContinuous"/>
    </xf>
    <xf numFmtId="0" fontId="1" fillId="5" borderId="3" xfId="0" applyFont="1" applyFill="1" applyBorder="1" applyAlignment="1">
      <alignment horizontal="center" vertical="top" wrapText="1"/>
    </xf>
    <xf numFmtId="0" fontId="1" fillId="5" borderId="7" xfId="0" applyFont="1" applyFill="1" applyBorder="1" applyAlignment="1">
      <alignment horizontal="centerContinuous"/>
    </xf>
    <xf numFmtId="0" fontId="1" fillId="5" borderId="13" xfId="0" applyFont="1" applyFill="1" applyBorder="1" applyAlignment="1">
      <alignment horizontal="centerContinuous"/>
    </xf>
    <xf numFmtId="0" fontId="1" fillId="5" borderId="13" xfId="0" quotePrefix="1" applyFont="1" applyFill="1" applyBorder="1" applyAlignment="1">
      <alignment wrapText="1"/>
    </xf>
    <xf numFmtId="0" fontId="1" fillId="5" borderId="14" xfId="0" applyFont="1" applyFill="1" applyBorder="1" applyAlignment="1">
      <alignment wrapText="1"/>
    </xf>
    <xf numFmtId="0" fontId="1" fillId="5" borderId="1" xfId="0" applyFont="1" applyFill="1" applyBorder="1" applyAlignment="1">
      <alignment wrapText="1"/>
    </xf>
    <xf numFmtId="0" fontId="1" fillId="5" borderId="6" xfId="0" applyFont="1" applyFill="1" applyBorder="1" applyAlignment="1">
      <alignment wrapText="1"/>
    </xf>
    <xf numFmtId="0" fontId="1" fillId="5" borderId="13" xfId="0" applyFont="1" applyFill="1" applyBorder="1" applyAlignment="1">
      <alignment wrapText="1"/>
    </xf>
    <xf numFmtId="0" fontId="1" fillId="5" borderId="3" xfId="0" applyFont="1" applyFill="1" applyBorder="1" applyAlignment="1">
      <alignment wrapText="1"/>
    </xf>
    <xf numFmtId="0" fontId="1" fillId="5" borderId="10" xfId="0" applyFont="1" applyFill="1" applyBorder="1" applyAlignment="1">
      <alignment wrapText="1"/>
    </xf>
    <xf numFmtId="0" fontId="11" fillId="9" borderId="5" xfId="0" applyFont="1" applyFill="1" applyBorder="1"/>
    <xf numFmtId="0" fontId="11" fillId="9" borderId="12" xfId="0" applyFont="1" applyFill="1" applyBorder="1"/>
    <xf numFmtId="0" fontId="11" fillId="9" borderId="9" xfId="0" applyFont="1" applyFill="1" applyBorder="1"/>
    <xf numFmtId="0" fontId="11" fillId="9" borderId="11" xfId="0" applyFont="1" applyFill="1" applyBorder="1"/>
    <xf numFmtId="0" fontId="15" fillId="4" borderId="45" xfId="0" applyFont="1" applyFill="1" applyBorder="1" applyAlignment="1">
      <alignment horizontal="centerContinuous"/>
    </xf>
    <xf numFmtId="0" fontId="15" fillId="4" borderId="46" xfId="0" applyFont="1" applyFill="1" applyBorder="1" applyAlignment="1">
      <alignment horizontal="centerContinuous"/>
    </xf>
    <xf numFmtId="0" fontId="15" fillId="4" borderId="43" xfId="0" applyFont="1" applyFill="1" applyBorder="1" applyAlignment="1">
      <alignment horizontal="centerContinuous"/>
    </xf>
    <xf numFmtId="0" fontId="4" fillId="3" borderId="0" xfId="0" applyFont="1" applyFill="1" applyAlignment="1">
      <alignment horizontal="centerContinuous"/>
    </xf>
    <xf numFmtId="0" fontId="5" fillId="3" borderId="0" xfId="0" applyFont="1" applyFill="1" applyAlignment="1">
      <alignment horizontal="centerContinuous"/>
    </xf>
    <xf numFmtId="0" fontId="2" fillId="2" borderId="0" xfId="0" applyFont="1" applyFill="1"/>
    <xf numFmtId="0" fontId="9" fillId="4" borderId="2" xfId="0" applyFont="1" applyFill="1" applyBorder="1"/>
    <xf numFmtId="0" fontId="0" fillId="5" borderId="6" xfId="0" applyFill="1" applyBorder="1"/>
    <xf numFmtId="0" fontId="0" fillId="5" borderId="9" xfId="0" applyFill="1" applyBorder="1"/>
    <xf numFmtId="0" fontId="0" fillId="5" borderId="4" xfId="0" applyFill="1" applyBorder="1"/>
    <xf numFmtId="0" fontId="1" fillId="0" borderId="7" xfId="0" applyFont="1" applyBorder="1" applyAlignment="1">
      <alignment horizontal="center" wrapText="1"/>
    </xf>
    <xf numFmtId="0" fontId="1" fillId="5" borderId="5" xfId="0" applyFont="1" applyFill="1" applyBorder="1" applyAlignment="1">
      <alignment horizontal="center"/>
    </xf>
    <xf numFmtId="0" fontId="1" fillId="5" borderId="12" xfId="0" applyFont="1" applyFill="1" applyBorder="1" applyAlignment="1">
      <alignment horizontal="center"/>
    </xf>
    <xf numFmtId="0" fontId="1" fillId="5" borderId="11" xfId="0" applyFont="1" applyFill="1" applyBorder="1" applyAlignment="1">
      <alignment horizontal="center"/>
    </xf>
    <xf numFmtId="0" fontId="1" fillId="0" borderId="13" xfId="0" applyFont="1" applyBorder="1" applyAlignment="1">
      <alignment horizontal="center" wrapText="1"/>
    </xf>
    <xf numFmtId="0" fontId="29" fillId="5" borderId="0" xfId="0" applyFont="1" applyFill="1" applyAlignment="1">
      <alignment horizontal="center"/>
    </xf>
    <xf numFmtId="0" fontId="1" fillId="5" borderId="0" xfId="0" applyFont="1" applyFill="1" applyAlignment="1">
      <alignment horizontal="right"/>
    </xf>
    <xf numFmtId="0" fontId="1" fillId="5" borderId="8" xfId="0" applyFont="1" applyFill="1" applyBorder="1" applyAlignment="1">
      <alignment horizontal="right"/>
    </xf>
    <xf numFmtId="0" fontId="24" fillId="5" borderId="11" xfId="0" applyFont="1" applyFill="1" applyBorder="1" applyAlignment="1">
      <alignment horizontal="center"/>
    </xf>
    <xf numFmtId="0" fontId="5" fillId="3" borderId="0" xfId="0" applyFont="1" applyFill="1" applyAlignment="1">
      <alignment horizontal="center"/>
    </xf>
    <xf numFmtId="0" fontId="1" fillId="5" borderId="0" xfId="0" applyFont="1" applyFill="1" applyAlignment="1">
      <alignment horizontal="center"/>
    </xf>
    <xf numFmtId="0" fontId="0" fillId="5" borderId="0" xfId="0" applyFill="1" applyAlignment="1">
      <alignment horizontal="left" wrapText="1"/>
    </xf>
    <xf numFmtId="0" fontId="17" fillId="5" borderId="16" xfId="0" applyFont="1" applyFill="1" applyBorder="1" applyAlignment="1">
      <alignment horizontal="center" wrapText="1"/>
    </xf>
    <xf numFmtId="0" fontId="17" fillId="5" borderId="21" xfId="0" applyFont="1" applyFill="1" applyBorder="1" applyAlignment="1">
      <alignment horizontal="center" wrapText="1"/>
    </xf>
    <xf numFmtId="0" fontId="17" fillId="5" borderId="22" xfId="0" applyFont="1" applyFill="1" applyBorder="1" applyAlignment="1">
      <alignment horizontal="center" wrapText="1"/>
    </xf>
    <xf numFmtId="0" fontId="2" fillId="2" borderId="0" xfId="0" applyFont="1" applyFill="1"/>
    <xf numFmtId="0" fontId="9" fillId="4" borderId="2" xfId="0" applyFont="1" applyFill="1" applyBorder="1"/>
    <xf numFmtId="0" fontId="5" fillId="3" borderId="0" xfId="0" applyFont="1" applyFill="1" applyAlignment="1">
      <alignment horizontal="center"/>
    </xf>
    <xf numFmtId="0" fontId="28" fillId="7" borderId="0" xfId="0" applyFont="1" applyFill="1"/>
    <xf numFmtId="0" fontId="15" fillId="4" borderId="1" xfId="0" applyFont="1" applyFill="1" applyBorder="1" applyAlignment="1">
      <alignment horizontal="center"/>
    </xf>
    <xf numFmtId="0" fontId="15" fillId="4" borderId="4" xfId="0" applyFont="1" applyFill="1" applyBorder="1" applyAlignment="1">
      <alignment horizontal="center"/>
    </xf>
    <xf numFmtId="0" fontId="15" fillId="4" borderId="6" xfId="0" applyFont="1" applyFill="1" applyBorder="1" applyAlignment="1">
      <alignment horizontal="center"/>
    </xf>
    <xf numFmtId="0" fontId="1" fillId="0" borderId="14" xfId="0" applyFont="1" applyBorder="1" applyAlignment="1">
      <alignment horizontal="center" wrapText="1"/>
    </xf>
    <xf numFmtId="0" fontId="1" fillId="0" borderId="7" xfId="0" applyFont="1" applyBorder="1" applyAlignment="1">
      <alignment horizontal="center" wrapText="1"/>
    </xf>
    <xf numFmtId="0" fontId="1" fillId="0" borderId="6" xfId="0" applyFont="1" applyBorder="1" applyAlignment="1">
      <alignment horizontal="center" wrapText="1"/>
    </xf>
    <xf numFmtId="0" fontId="1" fillId="5" borderId="5" xfId="0" applyFont="1" applyFill="1" applyBorder="1" applyAlignment="1">
      <alignment horizontal="center" wrapText="1"/>
    </xf>
    <xf numFmtId="0" fontId="1" fillId="5" borderId="12" xfId="0" applyFont="1" applyFill="1" applyBorder="1" applyAlignment="1">
      <alignment horizontal="center" wrapText="1"/>
    </xf>
    <xf numFmtId="0" fontId="1" fillId="5" borderId="11" xfId="0" applyFont="1" applyFill="1" applyBorder="1" applyAlignment="1">
      <alignment horizontal="center" wrapText="1"/>
    </xf>
    <xf numFmtId="0" fontId="1" fillId="5" borderId="5" xfId="0" applyFont="1" applyFill="1" applyBorder="1" applyAlignment="1">
      <alignment horizontal="center"/>
    </xf>
    <xf numFmtId="0" fontId="1" fillId="5" borderId="12" xfId="0" applyFont="1" applyFill="1" applyBorder="1" applyAlignment="1">
      <alignment horizontal="center"/>
    </xf>
    <xf numFmtId="0" fontId="1" fillId="5" borderId="11" xfId="0" applyFont="1" applyFill="1" applyBorder="1" applyAlignment="1">
      <alignment horizontal="center"/>
    </xf>
    <xf numFmtId="0" fontId="1" fillId="5" borderId="2" xfId="0" applyFont="1" applyFill="1" applyBorder="1" applyAlignment="1">
      <alignment horizontal="center"/>
    </xf>
    <xf numFmtId="0" fontId="1" fillId="5" borderId="3" xfId="0" applyFont="1" applyFill="1" applyBorder="1" applyAlignment="1">
      <alignment horizontal="center"/>
    </xf>
    <xf numFmtId="0" fontId="15" fillId="4" borderId="5" xfId="0" applyFont="1" applyFill="1" applyBorder="1" applyAlignment="1">
      <alignment horizontal="center"/>
    </xf>
    <xf numFmtId="0" fontId="1" fillId="5" borderId="13" xfId="0" applyFont="1" applyFill="1" applyBorder="1" applyAlignment="1">
      <alignment horizontal="center" wrapText="1"/>
    </xf>
    <xf numFmtId="0" fontId="1" fillId="5" borderId="14" xfId="0" applyFont="1" applyFill="1" applyBorder="1" applyAlignment="1">
      <alignment horizontal="center" wrapText="1"/>
    </xf>
    <xf numFmtId="0" fontId="15" fillId="4" borderId="7" xfId="0" applyFont="1" applyFill="1" applyBorder="1" applyAlignment="1">
      <alignment horizontal="center"/>
    </xf>
    <xf numFmtId="0" fontId="15" fillId="4" borderId="13" xfId="0" applyFont="1" applyFill="1" applyBorder="1" applyAlignment="1">
      <alignment horizontal="center"/>
    </xf>
    <xf numFmtId="0" fontId="1" fillId="0" borderId="13" xfId="0" applyFont="1" applyBorder="1" applyAlignment="1">
      <alignment horizontal="center" wrapText="1"/>
    </xf>
    <xf numFmtId="0" fontId="29" fillId="5" borderId="0" xfId="0" applyFont="1" applyFill="1" applyAlignment="1">
      <alignment horizontal="center"/>
    </xf>
    <xf numFmtId="0" fontId="1" fillId="5" borderId="0" xfId="0" applyFont="1" applyFill="1" applyAlignment="1">
      <alignment horizontal="right"/>
    </xf>
    <xf numFmtId="0" fontId="1" fillId="5" borderId="8" xfId="0" applyFont="1" applyFill="1" applyBorder="1" applyAlignment="1">
      <alignment horizontal="right"/>
    </xf>
    <xf numFmtId="0" fontId="24" fillId="5" borderId="13" xfId="0" applyFont="1" applyFill="1" applyBorder="1" applyAlignment="1">
      <alignment horizontal="center" wrapText="1"/>
    </xf>
    <xf numFmtId="0" fontId="24" fillId="5" borderId="14" xfId="0" applyFont="1" applyFill="1" applyBorder="1" applyAlignment="1">
      <alignment horizontal="center" wrapText="1"/>
    </xf>
    <xf numFmtId="0" fontId="24" fillId="5" borderId="1" xfId="0" applyFont="1" applyFill="1" applyBorder="1" applyAlignment="1">
      <alignment horizontal="center"/>
    </xf>
    <xf numFmtId="0" fontId="24" fillId="5" borderId="2" xfId="0" applyFont="1" applyFill="1" applyBorder="1" applyAlignment="1">
      <alignment horizontal="center"/>
    </xf>
    <xf numFmtId="0" fontId="24" fillId="5" borderId="12" xfId="0" applyFont="1" applyFill="1" applyBorder="1" applyAlignment="1">
      <alignment horizontal="center"/>
    </xf>
    <xf numFmtId="0" fontId="24" fillId="5" borderId="11" xfId="0" applyFont="1" applyFill="1" applyBorder="1" applyAlignment="1">
      <alignment horizontal="center"/>
    </xf>
    <xf numFmtId="0" fontId="20" fillId="4" borderId="15" xfId="0" applyFont="1" applyFill="1" applyBorder="1" applyAlignment="1">
      <alignment horizontal="center"/>
    </xf>
    <xf numFmtId="0" fontId="20" fillId="4" borderId="20" xfId="0" applyFont="1" applyFill="1" applyBorder="1" applyAlignment="1">
      <alignment horizontal="center"/>
    </xf>
    <xf numFmtId="0" fontId="17" fillId="5" borderId="16" xfId="0" applyFont="1" applyFill="1" applyBorder="1" applyAlignment="1">
      <alignment horizontal="center" wrapText="1"/>
    </xf>
    <xf numFmtId="0" fontId="17" fillId="5" borderId="21" xfId="0" applyFont="1" applyFill="1" applyBorder="1" applyAlignment="1">
      <alignment horizontal="center" wrapText="1"/>
    </xf>
    <xf numFmtId="0" fontId="17" fillId="5" borderId="25" xfId="0" applyFont="1" applyFill="1" applyBorder="1" applyAlignment="1">
      <alignment horizontal="center"/>
    </xf>
    <xf numFmtId="0" fontId="17" fillId="5" borderId="22" xfId="0" applyFont="1" applyFill="1" applyBorder="1" applyAlignment="1">
      <alignment horizontal="center"/>
    </xf>
    <xf numFmtId="0" fontId="17" fillId="5" borderId="16" xfId="0" applyFont="1" applyFill="1" applyBorder="1" applyAlignment="1">
      <alignment horizontal="center"/>
    </xf>
    <xf numFmtId="0" fontId="17" fillId="5" borderId="21" xfId="0" applyFont="1" applyFill="1" applyBorder="1" applyAlignment="1">
      <alignment horizontal="center"/>
    </xf>
    <xf numFmtId="0" fontId="18" fillId="5" borderId="38" xfId="0" applyFont="1" applyFill="1" applyBorder="1" applyAlignment="1">
      <alignment horizontal="center" wrapText="1"/>
    </xf>
    <xf numFmtId="0" fontId="18" fillId="5" borderId="28" xfId="0" applyFont="1" applyFill="1" applyBorder="1" applyAlignment="1">
      <alignment horizontal="center" wrapText="1"/>
    </xf>
    <xf numFmtId="0" fontId="18" fillId="5" borderId="39" xfId="0" applyFont="1" applyFill="1" applyBorder="1" applyAlignment="1">
      <alignment horizontal="center" wrapText="1"/>
    </xf>
    <xf numFmtId="0" fontId="17" fillId="5" borderId="3" xfId="0" applyFont="1" applyFill="1" applyBorder="1" applyAlignment="1">
      <alignment horizontal="center" wrapText="1"/>
    </xf>
    <xf numFmtId="0" fontId="17" fillId="5" borderId="50" xfId="0" applyFont="1" applyFill="1" applyBorder="1" applyAlignment="1">
      <alignment horizontal="center" wrapText="1"/>
    </xf>
    <xf numFmtId="0" fontId="17" fillId="5" borderId="13" xfId="0" applyFont="1" applyFill="1" applyBorder="1" applyAlignment="1">
      <alignment horizontal="center" wrapText="1"/>
    </xf>
    <xf numFmtId="0" fontId="17" fillId="5" borderId="22" xfId="0" applyFont="1" applyFill="1" applyBorder="1" applyAlignment="1">
      <alignment horizontal="center" wrapText="1"/>
    </xf>
    <xf numFmtId="0" fontId="17" fillId="5" borderId="5" xfId="0" applyFont="1" applyFill="1" applyBorder="1" applyAlignment="1">
      <alignment horizontal="center"/>
    </xf>
    <xf numFmtId="0" fontId="17" fillId="5" borderId="12" xfId="0" applyFont="1" applyFill="1" applyBorder="1" applyAlignment="1">
      <alignment horizontal="center"/>
    </xf>
    <xf numFmtId="0" fontId="17" fillId="5" borderId="27" xfId="0" applyFont="1" applyFill="1" applyBorder="1" applyAlignment="1">
      <alignment horizontal="center"/>
    </xf>
    <xf numFmtId="0" fontId="17" fillId="5" borderId="34" xfId="0" applyFont="1" applyFill="1" applyBorder="1" applyAlignment="1">
      <alignment horizontal="center"/>
    </xf>
    <xf numFmtId="0" fontId="17" fillId="5" borderId="35" xfId="0" applyFont="1" applyFill="1" applyBorder="1" applyAlignment="1">
      <alignment horizontal="center"/>
    </xf>
    <xf numFmtId="0" fontId="17" fillId="5" borderId="7" xfId="0" applyFont="1" applyFill="1" applyBorder="1" applyAlignment="1">
      <alignment horizontal="center"/>
    </xf>
  </cellXfs>
  <cellStyles count="6">
    <cellStyle name="Currency" xfId="3" builtinId="4"/>
    <cellStyle name="Hyperlink" xfId="1" builtinId="8"/>
    <cellStyle name="Normal" xfId="0" builtinId="0"/>
    <cellStyle name="Percent" xfId="2" builtinId="5"/>
    <cellStyle name="phx-HL-cell" xfId="4" xr:uid="{8389FED8-4618-42D8-90BB-5C4E0F93DD5F}"/>
    <cellStyle name="phx-HL-row" xfId="5" xr:uid="{ED297146-279D-4C93-A72D-6A55923A36AD}"/>
  </cellStyles>
  <dxfs count="16">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b/>
        <i val="0"/>
        <color rgb="FFFF0000"/>
      </font>
      <fill>
        <patternFill>
          <bgColor theme="0" tint="-0.24994659260841701"/>
        </patternFill>
      </fill>
    </dxf>
    <dxf>
      <font>
        <b/>
        <i val="0"/>
        <color rgb="FFFFFF00"/>
      </font>
      <fill>
        <patternFill>
          <bgColor rgb="FFFF0000"/>
        </patternFill>
      </fill>
    </dxf>
    <dxf>
      <fill>
        <patternFill>
          <bgColor theme="0" tint="-0.24994659260841701"/>
        </patternFill>
      </fill>
    </dxf>
    <dxf>
      <font>
        <b/>
        <i val="0"/>
        <color rgb="FFFF0000"/>
      </font>
      <fill>
        <patternFill>
          <bgColor theme="0" tint="-0.24994659260841701"/>
        </patternFill>
      </fill>
    </dxf>
    <dxf>
      <font>
        <b/>
        <i val="0"/>
        <color rgb="FFFFFF00"/>
      </font>
      <fill>
        <patternFill>
          <bgColor rgb="FFFF0000"/>
        </patternFill>
      </fill>
    </dxf>
    <dxf>
      <font>
        <b/>
        <i val="0"/>
        <color rgb="FFFF0000"/>
      </font>
      <fill>
        <patternFill>
          <bgColor theme="0" tint="-0.24994659260841701"/>
        </patternFill>
      </fill>
    </dxf>
    <dxf>
      <font>
        <b/>
        <i val="0"/>
        <color rgb="FFFFFF00"/>
      </font>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DCE6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oneCellAnchor>
    <xdr:from>
      <xdr:col>1</xdr:col>
      <xdr:colOff>247651</xdr:colOff>
      <xdr:row>4</xdr:row>
      <xdr:rowOff>133342</xdr:rowOff>
    </xdr:from>
    <xdr:ext cx="4886324" cy="37033207"/>
    <xdr:sp macro="" textlink="">
      <xdr:nvSpPr>
        <xdr:cNvPr id="3939" name="TextBox 1">
          <a:extLst>
            <a:ext uri="{FF2B5EF4-FFF2-40B4-BE49-F238E27FC236}">
              <a16:creationId xmlns:a16="http://schemas.microsoft.com/office/drawing/2014/main" id="{D4D394BA-C6BA-40C6-A2CF-6FA4CC2E94B8}"/>
            </a:ext>
          </a:extLst>
        </xdr:cNvPr>
        <xdr:cNvSpPr txBox="1"/>
      </xdr:nvSpPr>
      <xdr:spPr>
        <a:xfrm>
          <a:off x="857251" y="962017"/>
          <a:ext cx="4886324" cy="370332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a:latin typeface="+mn-lt"/>
            </a:rPr>
            <a:t>User Guide</a:t>
          </a:r>
        </a:p>
        <a:p>
          <a:endParaRPr lang="en-US" sz="1100">
            <a:latin typeface="+mn-lt"/>
          </a:endParaRPr>
        </a:p>
        <a:p>
          <a:r>
            <a:rPr lang="en-US" sz="1100">
              <a:latin typeface="+mn-lt"/>
            </a:rPr>
            <a:t>This Excel template is</a:t>
          </a:r>
          <a:r>
            <a:rPr lang="en-US" sz="1100" baseline="0">
              <a:latin typeface="+mn-lt"/>
            </a:rPr>
            <a:t> protected except for the data entry cells, which are shaded in light green. Hints appear in popup boxes when the cursor is on certain data entry cells. The template performs some validation checks and displays messages in red font in a column to the right of the data entry forms.</a:t>
          </a:r>
        </a:p>
        <a:p>
          <a:endParaRPr lang="en-US" sz="1100" baseline="0">
            <a:latin typeface="+mn-lt"/>
          </a:endParaRPr>
        </a:p>
        <a:p>
          <a:r>
            <a:rPr lang="en-US" sz="1100" u="sng" baseline="0">
              <a:latin typeface="+mn-lt"/>
            </a:rPr>
            <a:t>Part I - Summary Description of Control Status by Parcel</a:t>
          </a:r>
          <a:br>
            <a:rPr lang="en-US" sz="1100" baseline="0">
              <a:latin typeface="+mn-lt"/>
            </a:rPr>
          </a:br>
          <a:r>
            <a:rPr lang="en-US" sz="1100" baseline="0">
              <a:latin typeface="+mn-lt"/>
            </a:rPr>
            <a:t>Enter the Proposer Name in Cell E7, Developer / Sponsor Name in Cell E8 (if different from Proposer), Bid Facility Name in Cell </a:t>
          </a:r>
          <a:r>
            <a:rPr lang="en-US" sz="1100" baseline="0">
              <a:solidFill>
                <a:sysClr val="windowText" lastClr="000000"/>
              </a:solidFill>
              <a:latin typeface="+mn-lt"/>
            </a:rPr>
            <a:t>E9, NYGATS ID in Cell E10, Application ID in Cell E11. For each row, enter the Primary Site Component in Column D, any other Site Components located on the parcel in Column E (can be left blank if none), the Site Owner in Column F, the Tax ID / Assessor's Parcel Number in Column G (see note below), the County in Column H, the Map Reference (associated with a number provided on the submitted site layout map) in Column I, the number of acres in Column J, and the Control Status in Column K.</a:t>
          </a:r>
        </a:p>
        <a:p>
          <a:endParaRPr lang="en-US" sz="1100" baseline="0">
            <a:solidFill>
              <a:sysClr val="windowText" lastClr="000000"/>
            </a:solidFill>
            <a:latin typeface="+mn-lt"/>
          </a:endParaRPr>
        </a:p>
        <a:p>
          <a:r>
            <a:rPr lang="en-US" sz="1100">
              <a:solidFill>
                <a:sysClr val="windowText" lastClr="000000"/>
              </a:solidFill>
              <a:effectLst/>
              <a:latin typeface="+mn-lt"/>
              <a:ea typeface="+mn-ea"/>
              <a:cs typeface="+mn-cs"/>
            </a:rPr>
            <a:t>Include all land that the operating or proposed Bid Facility generator, collector lines, POI, and interconnection right-of-way sites occupy or will occupy. If an Alternate Bid Proposal for a different Nameplate</a:t>
          </a:r>
          <a:r>
            <a:rPr lang="en-US" sz="1100" baseline="0">
              <a:solidFill>
                <a:sysClr val="windowText" lastClr="000000"/>
              </a:solidFill>
              <a:effectLst/>
              <a:latin typeface="+mn-lt"/>
              <a:ea typeface="+mn-ea"/>
              <a:cs typeface="+mn-cs"/>
            </a:rPr>
            <a:t> Capacity is submitted, the entries in Part I must reflect the </a:t>
          </a:r>
          <a:r>
            <a:rPr lang="en-US" sz="1100">
              <a:solidFill>
                <a:sysClr val="windowText" lastClr="000000"/>
              </a:solidFill>
              <a:effectLst/>
              <a:latin typeface="+mn-lt"/>
              <a:ea typeface="+mn-ea"/>
              <a:cs typeface="+mn-cs"/>
            </a:rPr>
            <a:t>largest potential footprint</a:t>
          </a:r>
          <a:r>
            <a:rPr lang="en-US" sz="1100" baseline="0">
              <a:solidFill>
                <a:sysClr val="windowText" lastClr="000000"/>
              </a:solidFill>
              <a:effectLst/>
              <a:latin typeface="+mn-lt"/>
              <a:ea typeface="+mn-ea"/>
              <a:cs typeface="+mn-cs"/>
            </a:rPr>
            <a:t> for the Bid Facility. The Primary Site Component field options should be treated as:</a:t>
          </a:r>
        </a:p>
        <a:p>
          <a:endParaRPr lang="en-US" sz="1100" baseline="0">
            <a:solidFill>
              <a:sysClr val="windowText" lastClr="000000"/>
            </a:solidFill>
            <a:effectLst/>
            <a:latin typeface="+mn-lt"/>
            <a:ea typeface="+mn-ea"/>
            <a:cs typeface="+mn-cs"/>
          </a:endParaRPr>
        </a:p>
        <a:p>
          <a:pPr marL="171450" indent="-171450">
            <a:buFont typeface="Arial" panose="020B0604020202020204" pitchFamily="34" charset="0"/>
            <a:buChar char="•"/>
          </a:pPr>
          <a:r>
            <a:rPr lang="en-US" sz="1100" baseline="0">
              <a:solidFill>
                <a:sysClr val="windowText" lastClr="000000"/>
              </a:solidFill>
              <a:effectLst/>
              <a:latin typeface="+mn-lt"/>
              <a:ea typeface="+mn-ea"/>
              <a:cs typeface="+mn-cs"/>
            </a:rPr>
            <a:t>Generator: The parcel(s) to be used to site generating equipment (solar modules, wind turbines, etc.) </a:t>
          </a:r>
        </a:p>
        <a:p>
          <a:pPr marL="171450" indent="-171450">
            <a:buFont typeface="Arial" panose="020B0604020202020204" pitchFamily="34" charset="0"/>
            <a:buChar char="•"/>
          </a:pPr>
          <a:r>
            <a:rPr lang="en-US" sz="1100" baseline="0">
              <a:solidFill>
                <a:sysClr val="windowText" lastClr="000000"/>
              </a:solidFill>
              <a:effectLst/>
              <a:latin typeface="+mn-lt"/>
              <a:ea typeface="+mn-ea"/>
              <a:cs typeface="+mn-cs"/>
            </a:rPr>
            <a:t>Collector Line: The parcel(s) to be used to connect non-contiguous Generator parcels prior to the POI.</a:t>
          </a:r>
        </a:p>
        <a:p>
          <a:pPr marL="171450" indent="-171450">
            <a:buFont typeface="Arial" panose="020B0604020202020204" pitchFamily="34" charset="0"/>
            <a:buChar char="•"/>
          </a:pPr>
          <a:r>
            <a:rPr lang="en-US" sz="1100" baseline="0">
              <a:solidFill>
                <a:sysClr val="windowText" lastClr="000000"/>
              </a:solidFill>
              <a:effectLst/>
              <a:latin typeface="+mn-lt"/>
              <a:ea typeface="+mn-ea"/>
              <a:cs typeface="+mn-cs"/>
            </a:rPr>
            <a:t>POI: The parcel(s) at which the Bid Facility will connect to the electric grid (i.e. the revenue grade meter).</a:t>
          </a:r>
        </a:p>
        <a:p>
          <a:pPr marL="171450" indent="-171450">
            <a:buFont typeface="Arial" panose="020B0604020202020204" pitchFamily="34" charset="0"/>
            <a:buChar char="•"/>
          </a:pPr>
          <a:r>
            <a:rPr lang="en-US" sz="1100" baseline="0">
              <a:solidFill>
                <a:sysClr val="windowText" lastClr="000000"/>
              </a:solidFill>
              <a:effectLst/>
              <a:latin typeface="+mn-lt"/>
              <a:ea typeface="+mn-ea"/>
              <a:cs typeface="+mn-cs"/>
            </a:rPr>
            <a:t>Right-of-Way to POI: The parcel(s) to be used for the generator tie-in line to reach the POI from the Generator. </a:t>
          </a:r>
        </a:p>
        <a:p>
          <a:endParaRPr lang="en-US" sz="1100" baseline="0">
            <a:solidFill>
              <a:sysClr val="windowText" lastClr="000000"/>
            </a:solidFill>
            <a:effectLst/>
            <a:latin typeface="+mn-lt"/>
            <a:ea typeface="+mn-ea"/>
            <a:cs typeface="+mn-cs"/>
          </a:endParaRPr>
        </a:p>
        <a:p>
          <a:r>
            <a:rPr lang="en-US" sz="1100" baseline="0">
              <a:solidFill>
                <a:sysClr val="windowText" lastClr="000000"/>
              </a:solidFill>
              <a:effectLst/>
              <a:latin typeface="+mn-lt"/>
              <a:ea typeface="+mn-ea"/>
              <a:cs typeface="+mn-cs"/>
            </a:rPr>
            <a:t>Each parcel should be entered only once. Upon completion, please confirm that the value in Cell J23 correctly reflects the total acreage.</a:t>
          </a:r>
        </a:p>
        <a:p>
          <a:endParaRPr lang="en-US" sz="1100" baseline="0">
            <a:solidFill>
              <a:schemeClr val="tx1"/>
            </a:solidFill>
            <a:effectLst/>
            <a:latin typeface="+mn-lt"/>
            <a:ea typeface="+mn-ea"/>
            <a:cs typeface="+mn-cs"/>
          </a:endParaRPr>
        </a:p>
        <a:p>
          <a:r>
            <a:rPr lang="en-US" sz="1100">
              <a:solidFill>
                <a:schemeClr val="tx1"/>
              </a:solidFill>
              <a:effectLst/>
              <a:latin typeface="+mn-lt"/>
              <a:ea typeface="+mn-ea"/>
              <a:cs typeface="+mn-cs"/>
            </a:rPr>
            <a:t>Use the relevant Assessor's Parcel Numbers (APN) directory for the Bid Facility's appropriate Jurisdiction to determine accurate parcel numbers for the generator and right-of-way sites. For projects in New York, refer to (see links to the right):</a:t>
          </a:r>
        </a:p>
        <a:p>
          <a:r>
            <a:rPr lang="en-US" sz="1100">
              <a:solidFill>
                <a:schemeClr val="tx1"/>
              </a:solidFill>
              <a:effectLst/>
              <a:latin typeface="+mn-lt"/>
              <a:ea typeface="+mn-ea"/>
              <a:cs typeface="+mn-cs"/>
            </a:rPr>
            <a:t>https://www.tax.ny.gov/pit/property/assess/local/</a:t>
          </a:r>
        </a:p>
        <a:p>
          <a:r>
            <a:rPr lang="en-US" sz="1100">
              <a:solidFill>
                <a:schemeClr val="tx1"/>
              </a:solidFill>
              <a:effectLst/>
              <a:latin typeface="+mn-lt"/>
              <a:ea typeface="+mn-ea"/>
              <a:cs typeface="+mn-cs"/>
            </a:rPr>
            <a:t>https://gis.ny.gov/parcels/</a:t>
          </a:r>
        </a:p>
        <a:p>
          <a:endParaRPr lang="en-US" sz="1100">
            <a:solidFill>
              <a:schemeClr val="tx1"/>
            </a:solidFill>
            <a:effectLst/>
            <a:latin typeface="+mn-lt"/>
            <a:ea typeface="+mn-ea"/>
            <a:cs typeface="+mn-cs"/>
          </a:endParaRPr>
        </a:p>
        <a:p>
          <a:r>
            <a:rPr lang="en-US" sz="1100" u="sng">
              <a:solidFill>
                <a:schemeClr val="tx1"/>
              </a:solidFill>
              <a:effectLst/>
              <a:latin typeface="+mn-lt"/>
              <a:ea typeface="+mn-ea"/>
              <a:cs typeface="+mn-cs"/>
            </a:rPr>
            <a:t>Part II - Permits and Approvals List</a:t>
          </a:r>
        </a:p>
        <a:p>
          <a:pPr marL="0" indent="0">
            <a:buFontTx/>
            <a:buNone/>
          </a:pPr>
          <a:r>
            <a:rPr lang="en-US" sz="1100">
              <a:solidFill>
                <a:schemeClr val="tx1"/>
              </a:solidFill>
              <a:effectLst/>
              <a:latin typeface="+mn-lt"/>
              <a:ea typeface="+mn-ea"/>
              <a:cs typeface="+mn-cs"/>
            </a:rPr>
            <a:t>Review the Permits and Approvals list (beginning in cell P12).</a:t>
          </a:r>
        </a:p>
        <a:p>
          <a:pPr marL="0" indent="0">
            <a:buFontTx/>
            <a:buNone/>
          </a:pPr>
          <a:r>
            <a:rPr lang="en-US" sz="1100">
              <a:solidFill>
                <a:schemeClr val="tx1"/>
              </a:solidFill>
              <a:effectLst/>
              <a:latin typeface="+mn-lt"/>
              <a:ea typeface="+mn-ea"/>
              <a:cs typeface="+mn-cs"/>
            </a:rPr>
            <a:t>List</a:t>
          </a:r>
          <a:r>
            <a:rPr lang="en-US" sz="1100" baseline="0">
              <a:solidFill>
                <a:schemeClr val="tx1"/>
              </a:solidFill>
              <a:effectLst/>
              <a:latin typeface="+mn-lt"/>
              <a:ea typeface="+mn-ea"/>
              <a:cs typeface="+mn-cs"/>
            </a:rPr>
            <a:t> all</a:t>
          </a:r>
          <a:r>
            <a:rPr lang="en-US" sz="1100">
              <a:solidFill>
                <a:schemeClr val="tx1"/>
              </a:solidFill>
              <a:effectLst/>
              <a:latin typeface="+mn-lt"/>
              <a:ea typeface="+mn-ea"/>
              <a:cs typeface="+mn-cs"/>
            </a:rPr>
            <a:t> potentially applicable permits and approvals under</a:t>
          </a:r>
          <a:r>
            <a:rPr lang="en-US" sz="1100" baseline="0">
              <a:solidFill>
                <a:schemeClr val="tx1"/>
              </a:solidFill>
              <a:effectLst/>
              <a:latin typeface="+mn-lt"/>
              <a:ea typeface="+mn-ea"/>
              <a:cs typeface="+mn-cs"/>
            </a:rPr>
            <a:t> </a:t>
          </a:r>
          <a:r>
            <a:rPr lang="en-US" sz="1100">
              <a:solidFill>
                <a:schemeClr val="tx1"/>
              </a:solidFill>
              <a:effectLst/>
              <a:latin typeface="+mn-lt"/>
              <a:ea typeface="+mn-ea"/>
              <a:cs typeface="+mn-cs"/>
            </a:rPr>
            <a:t>Permit Name (in Column F) by selecting</a:t>
          </a:r>
          <a:r>
            <a:rPr lang="en-US" sz="1100" baseline="0">
              <a:solidFill>
                <a:schemeClr val="tx1"/>
              </a:solidFill>
              <a:effectLst/>
              <a:latin typeface="+mn-lt"/>
              <a:ea typeface="+mn-ea"/>
              <a:cs typeface="+mn-cs"/>
            </a:rPr>
            <a:t> from the dropdown list.</a:t>
          </a:r>
          <a:r>
            <a:rPr lang="en-US" sz="1100" b="1" i="0" u="none" strike="noStrike" baseline="0">
              <a:solidFill>
                <a:schemeClr val="tx1"/>
              </a:solidFill>
              <a:effectLst/>
              <a:latin typeface="+mn-lt"/>
              <a:ea typeface="+mn-ea"/>
              <a:cs typeface="+mn-cs"/>
            </a:rPr>
            <a:t> </a:t>
          </a:r>
          <a:r>
            <a:rPr lang="en-US" sz="1100" baseline="0">
              <a:solidFill>
                <a:schemeClr val="tx1"/>
              </a:solidFill>
              <a:effectLst/>
              <a:latin typeface="+mn-lt"/>
              <a:ea typeface="+mn-ea"/>
              <a:cs typeface="+mn-cs"/>
            </a:rPr>
            <a:t>If a permit is not listed in the dropdown, please select "Other" and enter the name, AHJ, and other requested information in the Description (in Column M). </a:t>
          </a:r>
        </a:p>
        <a:p>
          <a:pPr marL="0" indent="0">
            <a:buFontTx/>
            <a:buNone/>
          </a:pPr>
          <a:r>
            <a:rPr lang="en-US" sz="1100">
              <a:solidFill>
                <a:schemeClr val="tx1"/>
              </a:solidFill>
              <a:effectLst/>
              <a:latin typeface="+mn-lt"/>
              <a:ea typeface="+mn-ea"/>
              <a:cs typeface="+mn-cs"/>
            </a:rPr>
            <a:t>For permits and approvals</a:t>
          </a:r>
          <a:r>
            <a:rPr lang="en-US" sz="1100" baseline="0">
              <a:solidFill>
                <a:schemeClr val="tx1"/>
              </a:solidFill>
              <a:effectLst/>
              <a:latin typeface="+mn-lt"/>
              <a:ea typeface="+mn-ea"/>
              <a:cs typeface="+mn-cs"/>
            </a:rPr>
            <a:t> that are in the dropdown list, the jurisdiction (in Column E) and Agency/AHJ (in Column G) will auto-populate. If these values need to be modified, please make a note of the modification in the description (in Column M)</a:t>
          </a:r>
        </a:p>
        <a:p>
          <a:pPr marL="0" indent="0">
            <a:buFontTx/>
            <a:buNone/>
          </a:pPr>
          <a:r>
            <a:rPr lang="en-US" sz="1100">
              <a:solidFill>
                <a:schemeClr val="tx1"/>
              </a:solidFill>
              <a:effectLst/>
              <a:latin typeface="+mn-lt"/>
              <a:ea typeface="+mn-ea"/>
              <a:cs typeface="+mn-cs"/>
            </a:rPr>
            <a:t>Select the status in Column H.</a:t>
          </a:r>
        </a:p>
        <a:p>
          <a:pPr marL="0" indent="0">
            <a:buFontTx/>
            <a:buNone/>
          </a:pPr>
          <a:r>
            <a:rPr lang="en-US" sz="1100">
              <a:solidFill>
                <a:schemeClr val="tx1"/>
              </a:solidFill>
              <a:effectLst/>
              <a:latin typeface="+mn-lt"/>
              <a:ea typeface="+mn-ea"/>
              <a:cs typeface="+mn-cs"/>
            </a:rPr>
            <a:t>Enter the date</a:t>
          </a:r>
          <a:r>
            <a:rPr lang="en-US" sz="1100" baseline="0">
              <a:solidFill>
                <a:schemeClr val="tx1"/>
              </a:solidFill>
              <a:effectLst/>
              <a:latin typeface="+mn-lt"/>
              <a:ea typeface="+mn-ea"/>
              <a:cs typeface="+mn-cs"/>
            </a:rPr>
            <a:t> submitted in Column I (MM/DD/YYYY).</a:t>
          </a:r>
        </a:p>
        <a:p>
          <a:pPr marL="0" indent="0">
            <a:buFontTx/>
            <a:buNone/>
          </a:pPr>
          <a:r>
            <a:rPr lang="en-US" sz="1100" baseline="0">
              <a:solidFill>
                <a:schemeClr val="tx1"/>
              </a:solidFill>
              <a:effectLst/>
              <a:latin typeface="+mn-lt"/>
              <a:ea typeface="+mn-ea"/>
              <a:cs typeface="+mn-cs"/>
            </a:rPr>
            <a:t>Enter the date of anticipated approval in Column J (e.g. Q3 2026, December 2026)</a:t>
          </a:r>
        </a:p>
        <a:p>
          <a:pPr marL="0" indent="0">
            <a:buFontTx/>
            <a:buNone/>
          </a:pPr>
          <a:r>
            <a:rPr lang="en-US" sz="1100" baseline="0">
              <a:solidFill>
                <a:schemeClr val="tx1"/>
              </a:solidFill>
              <a:effectLst/>
              <a:latin typeface="+mn-lt"/>
              <a:ea typeface="+mn-ea"/>
              <a:cs typeface="+mn-cs"/>
            </a:rPr>
            <a:t>Enter the expiration date (if applicable) in Column K (MM/DD/YYYY).</a:t>
          </a:r>
        </a:p>
        <a:p>
          <a:pPr marL="0" indent="0">
            <a:buFontTx/>
            <a:buNone/>
          </a:pPr>
          <a:r>
            <a:rPr lang="en-US" sz="1100" baseline="0">
              <a:solidFill>
                <a:schemeClr val="tx1"/>
              </a:solidFill>
              <a:effectLst/>
              <a:latin typeface="+mn-lt"/>
              <a:ea typeface="+mn-ea"/>
              <a:cs typeface="+mn-cs"/>
            </a:rPr>
            <a:t>Enter the next step(s) in Column L.</a:t>
          </a:r>
        </a:p>
        <a:p>
          <a:pPr marL="0" indent="0">
            <a:buFontTx/>
            <a:buNone/>
          </a:pPr>
          <a:r>
            <a:rPr lang="en-US" sz="1100" baseline="0">
              <a:solidFill>
                <a:schemeClr val="tx1"/>
              </a:solidFill>
              <a:effectLst/>
              <a:latin typeface="+mn-lt"/>
              <a:ea typeface="+mn-ea"/>
              <a:cs typeface="+mn-cs"/>
            </a:rPr>
            <a:t>Enter a description  of the permit or approval in Column M. If the selecting Other, please enter the name, AHJ, and other information in Column M. If any information needs to be changed from the pre-set data dropdown, please select make a note of this here.</a:t>
          </a:r>
          <a:endParaRPr lang="en-US" sz="1100">
            <a:solidFill>
              <a:schemeClr val="tx1"/>
            </a:solidFill>
            <a:effectLst/>
            <a:latin typeface="+mn-lt"/>
            <a:ea typeface="+mn-ea"/>
            <a:cs typeface="+mn-cs"/>
          </a:endParaRPr>
        </a:p>
        <a:p>
          <a:endParaRPr lang="en-US" sz="1100" baseline="0">
            <a:solidFill>
              <a:schemeClr val="tx1"/>
            </a:solidFill>
            <a:effectLst/>
            <a:latin typeface="+mn-lt"/>
            <a:ea typeface="+mn-ea"/>
            <a:cs typeface="+mn-cs"/>
          </a:endParaRPr>
        </a:p>
        <a:p>
          <a:r>
            <a:rPr lang="en-US" sz="1100" u="sng" baseline="0">
              <a:solidFill>
                <a:schemeClr val="tx1"/>
              </a:solidFill>
              <a:effectLst/>
              <a:latin typeface="+mn-lt"/>
              <a:ea typeface="+mn-ea"/>
              <a:cs typeface="+mn-cs"/>
            </a:rPr>
            <a:t>Part III - Project Development and Financing Experience</a:t>
          </a:r>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Select the Bid Facility Technology from the dropdown menu in Cell E11.</a:t>
          </a:r>
        </a:p>
        <a:p>
          <a:r>
            <a:rPr lang="en-US" sz="1100" baseline="0">
              <a:solidFill>
                <a:schemeClr val="tx1"/>
              </a:solidFill>
              <a:effectLst/>
              <a:latin typeface="+mn-lt"/>
              <a:ea typeface="+mn-ea"/>
              <a:cs typeface="+mn-cs"/>
            </a:rPr>
            <a:t>Enter up to 15 projects in Rows 16 through 30. Only identify projects other than the proposed Bid Facility.</a:t>
          </a:r>
        </a:p>
        <a:p>
          <a:r>
            <a:rPr lang="en-US" sz="1100" baseline="0">
              <a:solidFill>
                <a:schemeClr val="tx1"/>
              </a:solidFill>
              <a:effectLst/>
              <a:latin typeface="+mn-lt"/>
              <a:ea typeface="+mn-ea"/>
              <a:cs typeface="+mn-cs"/>
            </a:rPr>
            <a:t>Columns D through R are required for each entry (COD only required in Column O for Operating Facilities). Enter the State or Province as a two-letter abbreviation.</a:t>
          </a:r>
        </a:p>
        <a:p>
          <a:r>
            <a:rPr lang="en-US" sz="1100" baseline="0">
              <a:solidFill>
                <a:schemeClr val="tx1"/>
              </a:solidFill>
              <a:effectLst/>
              <a:latin typeface="+mn-lt"/>
              <a:ea typeface="+mn-ea"/>
              <a:cs typeface="+mn-cs"/>
            </a:rPr>
            <a:t>An indication of Areas of Responsibility in Columns S through X is required for each entry.</a:t>
          </a:r>
        </a:p>
        <a:p>
          <a:r>
            <a:rPr lang="en-US" sz="1100" baseline="0">
              <a:solidFill>
                <a:schemeClr val="tx1"/>
              </a:solidFill>
              <a:effectLst/>
              <a:latin typeface="+mn-lt"/>
              <a:ea typeface="+mn-ea"/>
              <a:cs typeface="+mn-cs"/>
            </a:rPr>
            <a:t>Enter additional information regarding project financing in Columns Y and Z.</a:t>
          </a:r>
        </a:p>
        <a:p>
          <a:r>
            <a:rPr lang="en-US" sz="1100" baseline="0">
              <a:solidFill>
                <a:schemeClr val="tx1"/>
              </a:solidFill>
              <a:effectLst/>
              <a:latin typeface="+mn-lt"/>
              <a:ea typeface="+mn-ea"/>
              <a:cs typeface="+mn-cs"/>
            </a:rPr>
            <a:t>Interconnection Jurisdiction options are:</a:t>
          </a:r>
        </a:p>
        <a:p>
          <a:pPr marL="171450" indent="-171450">
            <a:buFont typeface="Arial" panose="020B0604020202020204" pitchFamily="34" charset="0"/>
            <a:buChar char="•"/>
          </a:pPr>
          <a:r>
            <a:rPr lang="en-US" sz="1100" baseline="0">
              <a:solidFill>
                <a:schemeClr val="tx1"/>
              </a:solidFill>
              <a:effectLst/>
              <a:latin typeface="+mn-lt"/>
              <a:ea typeface="+mn-ea"/>
              <a:cs typeface="+mn-cs"/>
            </a:rPr>
            <a:t>Large-FERC: Facilities 20 MW capacity or greater, controlled by NYISO or a similar interconnection authority in adjacent U.S. control area</a:t>
          </a:r>
        </a:p>
        <a:p>
          <a:pPr marL="171450" indent="-171450">
            <a:buFont typeface="Arial" panose="020B0604020202020204" pitchFamily="34" charset="0"/>
            <a:buChar char="•"/>
          </a:pPr>
          <a:r>
            <a:rPr lang="en-US" sz="1100" baseline="0">
              <a:solidFill>
                <a:schemeClr val="tx1"/>
              </a:solidFill>
              <a:effectLst/>
              <a:latin typeface="+mn-lt"/>
              <a:ea typeface="+mn-ea"/>
              <a:cs typeface="+mn-cs"/>
            </a:rPr>
            <a:t>Small-FERC: Facilities less than 20 MW capacity or greater, controlled by NYISO or a similar interconnection authority in adjacent U.S. control</a:t>
          </a:r>
        </a:p>
        <a:p>
          <a:pPr marL="171450" indent="-171450">
            <a:buFont typeface="Arial" panose="020B0604020202020204" pitchFamily="34" charset="0"/>
            <a:buChar char="•"/>
          </a:pPr>
          <a:r>
            <a:rPr lang="en-US" sz="1100" baseline="0">
              <a:solidFill>
                <a:schemeClr val="tx1"/>
              </a:solidFill>
              <a:effectLst/>
              <a:latin typeface="+mn-lt"/>
              <a:ea typeface="+mn-ea"/>
              <a:cs typeface="+mn-cs"/>
            </a:rPr>
            <a:t>Small-Non-FERC: Facilities less than 20 MW capacity that are not visible to / controlled by NYISO or a similar adjacent U.S. control area</a:t>
          </a:r>
        </a:p>
        <a:p>
          <a:pPr marL="171450" indent="-171450">
            <a:buFont typeface="Arial" panose="020B0604020202020204" pitchFamily="34" charset="0"/>
            <a:buChar char="•"/>
          </a:pPr>
          <a:r>
            <a:rPr lang="en-US" sz="1100" baseline="0">
              <a:solidFill>
                <a:schemeClr val="tx1"/>
              </a:solidFill>
              <a:effectLst/>
              <a:latin typeface="+mn-lt"/>
              <a:ea typeface="+mn-ea"/>
              <a:cs typeface="+mn-cs"/>
            </a:rPr>
            <a:t>Canada/Other: All facilities located in Canada or not defined by other provided interconnection jurisdictions</a:t>
          </a:r>
        </a:p>
        <a:p>
          <a:pPr marL="171450" indent="-171450">
            <a:buFont typeface="Arial" panose="020B0604020202020204" pitchFamily="34" charset="0"/>
            <a:buChar char="•"/>
          </a:pPr>
          <a:r>
            <a:rPr lang="en-US" sz="1100" baseline="0">
              <a:solidFill>
                <a:schemeClr val="tx1"/>
              </a:solidFill>
              <a:effectLst/>
              <a:latin typeface="+mn-lt"/>
              <a:ea typeface="+mn-ea"/>
              <a:cs typeface="+mn-cs"/>
            </a:rPr>
            <a:t>Behind-the-Meter: All behind-the-meter generation facilities</a:t>
          </a:r>
        </a:p>
        <a:p>
          <a:endParaRPr lang="en-US" sz="1100" u="sng" baseline="0">
            <a:solidFill>
              <a:schemeClr val="tx1"/>
            </a:solidFill>
            <a:effectLst/>
            <a:latin typeface="+mn-lt"/>
            <a:ea typeface="+mn-ea"/>
            <a:cs typeface="+mn-cs"/>
          </a:endParaRPr>
        </a:p>
        <a:p>
          <a:r>
            <a:rPr lang="en-US" sz="1100" u="sng" baseline="0">
              <a:solidFill>
                <a:schemeClr val="tx1"/>
              </a:solidFill>
              <a:effectLst/>
              <a:latin typeface="+mn-lt"/>
              <a:ea typeface="+mn-ea"/>
              <a:cs typeface="+mn-cs"/>
            </a:rPr>
            <a:t>Part IV-1 - Economic Benefits Category 1</a:t>
          </a:r>
        </a:p>
        <a:p>
          <a:r>
            <a:rPr lang="en-US" sz="1100" baseline="0">
              <a:solidFill>
                <a:schemeClr val="tx1"/>
              </a:solidFill>
              <a:effectLst/>
              <a:latin typeface="+mn-lt"/>
              <a:ea typeface="+mn-ea"/>
              <a:cs typeface="+mn-cs"/>
            </a:rPr>
            <a:t>Enter the Base Bid Proposal Contract </a:t>
          </a:r>
          <a:r>
            <a:rPr lang="en-US" sz="1100" baseline="0">
              <a:solidFill>
                <a:sysClr val="windowText" lastClr="000000"/>
              </a:solidFill>
              <a:effectLst/>
              <a:latin typeface="+mn-lt"/>
              <a:ea typeface="+mn-ea"/>
              <a:cs typeface="+mn-cs"/>
            </a:rPr>
            <a:t>Tenor (whole year value) between a minimum of one year and a maximum of the lesser of the Maximum Contract Tenor provided in the Notice of Qualification (see Section 3.4 of RESRFP25-1) and 20 years in Cell H12. </a:t>
          </a:r>
        </a:p>
        <a:p>
          <a:r>
            <a:rPr lang="en-US" sz="1100" baseline="0">
              <a:solidFill>
                <a:sysClr val="windowText" lastClr="000000"/>
              </a:solidFill>
              <a:effectLst/>
              <a:latin typeface="+mn-lt"/>
              <a:ea typeface="+mn-ea"/>
              <a:cs typeface="+mn-cs"/>
            </a:rPr>
            <a:t>Enter the Base Bid Proposal Bid Capacity in Cell H13.</a:t>
          </a:r>
        </a:p>
        <a:p>
          <a:r>
            <a:rPr lang="en-US" sz="1100" baseline="0">
              <a:solidFill>
                <a:sysClr val="windowText" lastClr="000000"/>
              </a:solidFill>
              <a:effectLst/>
              <a:latin typeface="+mn-lt"/>
              <a:ea typeface="+mn-ea"/>
              <a:cs typeface="+mn-cs"/>
            </a:rPr>
            <a:t>Indicate whether Alternate Proposal 1 is offered in Cell H14.</a:t>
          </a:r>
        </a:p>
        <a:p>
          <a:r>
            <a:rPr lang="en-US" sz="1100" baseline="0">
              <a:solidFill>
                <a:sysClr val="windowText" lastClr="000000"/>
              </a:solidFill>
              <a:effectLst/>
              <a:latin typeface="+mn-lt"/>
              <a:ea typeface="+mn-ea"/>
              <a:cs typeface="+mn-cs"/>
            </a:rPr>
            <a:t>If Alternate Proposal 1 is offered, enter the Contract Tenor in Cell H15.</a:t>
          </a:r>
        </a:p>
        <a:p>
          <a:r>
            <a:rPr lang="en-US" sz="1100" baseline="0">
              <a:solidFill>
                <a:sysClr val="windowText" lastClr="000000"/>
              </a:solidFill>
              <a:effectLst/>
              <a:latin typeface="+mn-lt"/>
              <a:ea typeface="+mn-ea"/>
              <a:cs typeface="+mn-cs"/>
            </a:rPr>
            <a:t>If Alternate Proposal 1 is offered, enter the Bid Capacity in Cell H16.</a:t>
          </a:r>
        </a:p>
        <a:p>
          <a:r>
            <a:rPr lang="en-US" sz="1100" baseline="0">
              <a:solidFill>
                <a:schemeClr val="tx1"/>
              </a:solidFill>
              <a:effectLst/>
              <a:latin typeface="+mn-lt"/>
              <a:ea typeface="+mn-ea"/>
              <a:cs typeface="+mn-cs"/>
            </a:rPr>
            <a:t>If Alternate Proposal 1 is offered, indicate whether Alternate Proposal 2 is also offered in Cell H17.</a:t>
          </a:r>
          <a:endParaRPr lang="en-US">
            <a:effectLst/>
          </a:endParaRPr>
        </a:p>
        <a:p>
          <a:r>
            <a:rPr lang="en-US" sz="1100" baseline="0">
              <a:solidFill>
                <a:schemeClr val="tx1"/>
              </a:solidFill>
              <a:effectLst/>
              <a:latin typeface="+mn-lt"/>
              <a:ea typeface="+mn-ea"/>
              <a:cs typeface="+mn-cs"/>
            </a:rPr>
            <a:t>If Alternate Proposal 2 is offered, enter the Contract Tenor in Cell H18.</a:t>
          </a:r>
          <a:endParaRPr lang="en-US">
            <a:effectLst/>
          </a:endParaRPr>
        </a:p>
        <a:p>
          <a:r>
            <a:rPr lang="en-US" sz="1100" baseline="0">
              <a:solidFill>
                <a:schemeClr val="tx1"/>
              </a:solidFill>
              <a:effectLst/>
              <a:latin typeface="+mn-lt"/>
              <a:ea typeface="+mn-ea"/>
              <a:cs typeface="+mn-cs"/>
            </a:rPr>
            <a:t>If Alternate Proposal 2 is offered, enter the Bid Capacity in Cell H19.</a:t>
          </a:r>
          <a:endParaRPr lang="en-US">
            <a:effectLst/>
          </a:endParaRP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For Long-Term Employment (jobs lasting more than 3 years), enter Job Title in Column D, Disadvantaged Community Applicability in Column E (as a percentage of the total for the line item), Number of FTEs in Column F and Total Compensation for each of the specified time periods in Columns G through L. Columns K and/or L will be greyed out if different Contract Tenors are not offered.</a:t>
          </a:r>
        </a:p>
        <a:p>
          <a:r>
            <a:rPr lang="en-US" sz="1100" baseline="0">
              <a:solidFill>
                <a:schemeClr val="tx1"/>
              </a:solidFill>
              <a:effectLst/>
              <a:latin typeface="+mn-lt"/>
              <a:ea typeface="+mn-ea"/>
              <a:cs typeface="+mn-cs"/>
            </a:rPr>
            <a:t>If Alternate Proposal 1 is offered and has a different Bid Capacity than the Base Proposal, enter a multiplier to the values in the row that applies to the Alternate Bid Proposal in Column O. If Alternate Proposal 2 is offered and has a different Bid Capacity than the Base Proposal, enter a multiplier to the values in the row that applies to the Alternate Bid Proposal in Column P. A multiplier of 1.00 means that the amount of economic benefits is the same for both the Base and Alternate Proposal Bid Capacities. A multiplier of 1.1 would mean that the economic benefits are 10% higher for the Alternate Proposal Bid Capacity. A multiplier of 0.9 would mean that the economic benefits are 10% lower for the Alternate Bid Capacity.</a:t>
          </a:r>
        </a:p>
        <a:p>
          <a:r>
            <a:rPr lang="en-US" sz="1100" i="1" baseline="0">
              <a:solidFill>
                <a:schemeClr val="tx1"/>
              </a:solidFill>
              <a:effectLst/>
              <a:latin typeface="+mn-lt"/>
              <a:ea typeface="+mn-ea"/>
              <a:cs typeface="+mn-cs"/>
            </a:rPr>
            <a:t>Examples of such jobs include, but are not limited to, jobs associated with operations and maintenance, plant management, long-term project development, or similar.</a:t>
          </a:r>
        </a:p>
        <a:p>
          <a:endParaRPr lang="en-US" sz="110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For Long-Term Payments/Benefits (those lasting more than 3 years), enter  Description in Column S, Disadvantaged Community Applicability in Column T and Total Payments for each of the specified time periods in Columns U through Z. Columns Y and/or Z will be greyed out if different Contract Tenors are not offered.</a:t>
          </a:r>
          <a:endParaRPr lang="en-US">
            <a:effectLst/>
          </a:endParaRPr>
        </a:p>
        <a:p>
          <a:r>
            <a:rPr lang="en-US" sz="1100" baseline="0">
              <a:solidFill>
                <a:schemeClr val="tx1"/>
              </a:solidFill>
              <a:effectLst/>
              <a:latin typeface="+mn-lt"/>
              <a:ea typeface="+mn-ea"/>
              <a:cs typeface="+mn-cs"/>
            </a:rPr>
            <a:t>If Alternate Proposal 1 is offered and has a different Bid Capacity than the Base Proposal, enter a multiplier to the values in the row that applies to the Alternate Bid Proposal in Column AC. If Alternate Proposal 2 is offered and has a different Bid Capacity than the Base Proposal, enter a multiplier to the values in the row that applies to the Alternate Bid Proposal in Column AD. A multiplier of 1.00 means that the amount of economic benefits is the same for both the Base and Alternate Proposal Bid Capacities. A multiplier of 1.1 would mean that the economic benefits are 10% higher for the Alternate Proposal Bid Capacity. A multiplier of 0.9 would mean that the economic benefits are 10% lower for the Alternate Bid Capacity.</a:t>
          </a:r>
          <a:endParaRPr lang="en-US">
            <a:effectLst/>
          </a:endParaRPr>
        </a:p>
        <a:p>
          <a:r>
            <a:rPr lang="en-US" sz="1100" i="1" baseline="0">
              <a:solidFill>
                <a:schemeClr val="tx1"/>
              </a:solidFill>
              <a:effectLst/>
              <a:latin typeface="+mn-lt"/>
              <a:ea typeface="+mn-ea"/>
              <a:cs typeface="+mn-cs"/>
            </a:rPr>
            <a:t>Examples include, but are not limited to, establishment of a project office in New York State; new or increased local property tax payments to school districts, cities, towns, or other taxing jurisdictions; Payments in Lieu of Taxes (PILOT) agreements or other alternative taxing mechanisms and forms of compensation; host community payments, Community Benefit agreemente, mitigation/conservation payments, or other funds that will directly benefit the host community for more than three years, such as Proposer-funded projects that will not be linked to the Bid Facility (e.g. new building or infrastructure improvements to the host town(s), funds established in the host town to benefit local residents); and land purchase payments and payments for leases of land in New York.</a:t>
          </a:r>
        </a:p>
        <a:p>
          <a:pPr marL="0" marR="0" lvl="0" indent="0" defTabSz="914400" eaLnBrk="1" fontAlgn="auto" latinLnBrk="0" hangingPunct="1">
            <a:lnSpc>
              <a:spcPct val="100000"/>
            </a:lnSpc>
            <a:spcBef>
              <a:spcPts val="0"/>
            </a:spcBef>
            <a:spcAft>
              <a:spcPts val="0"/>
            </a:spcAft>
            <a:buClrTx/>
            <a:buSzTx/>
            <a:buFontTx/>
            <a:buNone/>
            <a:tabLst/>
            <a:defRPr/>
          </a:pPr>
          <a:endParaRPr lang="en-US" sz="1100" u="sng"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u="sng" baseline="0">
              <a:solidFill>
                <a:schemeClr val="tx1"/>
              </a:solidFill>
              <a:effectLst/>
              <a:latin typeface="+mn-lt"/>
              <a:ea typeface="+mn-ea"/>
              <a:cs typeface="+mn-cs"/>
            </a:rPr>
            <a:t>Part IV-2 - Economic Benefits Category 2</a:t>
          </a:r>
          <a:endParaRPr lang="en-US">
            <a:effectLst/>
          </a:endParaRPr>
        </a:p>
        <a:p>
          <a:r>
            <a:rPr lang="en-US" sz="1100" baseline="0">
              <a:solidFill>
                <a:schemeClr val="tx1"/>
              </a:solidFill>
              <a:effectLst/>
              <a:latin typeface="+mn-lt"/>
              <a:ea typeface="+mn-ea"/>
              <a:cs typeface="+mn-cs"/>
            </a:rPr>
            <a:t>For Short-Term Employment (jobs lasting less than 3 years), enter Job Title or Category in Column D, Disadvantaged Community Applicability in Column E (as a percentage of the total for the line item) and whether compensation is for Labor or Services in Column F.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If compensation is for Labor, enter the Number of Jobs for each specified time period in Columns G, J, M, P, S, and V, and the number of Weeks for each specified time period in Columns H, K, N. Q, T, and W. These entries are not required if the compensation is for Services. Columns S, T, V and/or W will be greyed out if Alternate Contract Tenors are not offered.</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Enter Total Compensation for each specified time period in Columns I, L, O, R, U, and X. This applies whether compensation is for Labor or for Services. Columns U and/or X will be greyed out if Alternate Contract Tenors are not offered.</a:t>
          </a:r>
        </a:p>
        <a:p>
          <a:r>
            <a:rPr lang="en-US" sz="1100" baseline="0">
              <a:solidFill>
                <a:schemeClr val="tx1"/>
              </a:solidFill>
              <a:effectLst/>
              <a:latin typeface="+mn-lt"/>
              <a:ea typeface="+mn-ea"/>
              <a:cs typeface="+mn-cs"/>
            </a:rPr>
            <a:t>If Alternate Proposal 1 is offered and has a different Bid Capacity than the Base Proposal, enter a multiplier to the values in the row that applies to the Alternate Bid Proposal in Column AB. If Alternate Proposal 2 is offered and has a different Bid Capacity than the Base Proposal, enter a multiplier to the values in the row that applies to the Alternate Bid Proposal in Column AC. A multiplier of 1.00 means that the amount of economic benefits is the same for both the Base and Alternate Proposal Bid Capacities. A multiplier of 1.1 would mean that the economic benefits are 10% higher for the Alternate Proposal Bid Capacity. A multiplier of 0.9 would mean that the economic benefits are 10% lower for the Alternate Bid Capacity.</a:t>
          </a:r>
          <a:endParaRPr lang="en-US">
            <a:effectLst/>
          </a:endParaRPr>
        </a:p>
        <a:p>
          <a:r>
            <a:rPr lang="en-US" sz="1100" i="1" baseline="0">
              <a:solidFill>
                <a:schemeClr val="tx1"/>
              </a:solidFill>
              <a:effectLst/>
              <a:latin typeface="+mn-lt"/>
              <a:ea typeface="+mn-ea"/>
              <a:cs typeface="+mn-cs"/>
            </a:rPr>
            <a:t>Examples of such jobs include, but are not limited to, </a:t>
          </a:r>
          <a:r>
            <a:rPr lang="en-US" sz="1100" i="1">
              <a:solidFill>
                <a:schemeClr val="tx1"/>
              </a:solidFill>
              <a:effectLst/>
              <a:latin typeface="+mn-lt"/>
              <a:ea typeface="+mn-ea"/>
              <a:cs typeface="+mn-cs"/>
            </a:rPr>
            <a:t>NYS construction, rail and port workers, contractors and laborers, engineering or environmental service providers, consultants, financial service advisors, legal service providers associated with the development and construction/modification of the Bid Facility</a:t>
          </a:r>
          <a:r>
            <a:rPr lang="en-US" sz="1100" i="1" baseline="0">
              <a:solidFill>
                <a:schemeClr val="tx1"/>
              </a:solidFill>
              <a:effectLst/>
              <a:latin typeface="+mn-lt"/>
              <a:ea typeface="+mn-ea"/>
              <a:cs typeface="+mn-cs"/>
            </a:rPr>
            <a:t>, ongoing operations and maintenance through the first 3 years of commercial operation, support for the establishment of a project office in New York State that are not already claimed as long-term economic benefits.</a:t>
          </a:r>
          <a:endParaRPr lang="en-US" sz="1100" i="0" baseline="0">
            <a:solidFill>
              <a:schemeClr val="tx1"/>
            </a:solidFill>
            <a:effectLst/>
            <a:latin typeface="+mn-lt"/>
            <a:ea typeface="+mn-ea"/>
            <a:cs typeface="+mn-cs"/>
          </a:endParaRPr>
        </a:p>
        <a:p>
          <a:endParaRPr lang="en-US" sz="1100" i="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i="0" baseline="0">
              <a:solidFill>
                <a:schemeClr val="tx1"/>
              </a:solidFill>
              <a:effectLst/>
              <a:latin typeface="+mn-lt"/>
              <a:ea typeface="+mn-ea"/>
              <a:cs typeface="+mn-cs"/>
            </a:rPr>
            <a:t>For Short-Term Payments/Benefits (those lasting less than 3 years), enter the Type of Expenditure in Column AF, Disadvantaged Community Applicability in Column AG (as a percentage of the total for the line item), and the Expenditures for each specified time period in Columns AH through AM. </a:t>
          </a:r>
          <a:r>
            <a:rPr lang="en-US" sz="1100" baseline="0">
              <a:solidFill>
                <a:schemeClr val="tx1"/>
              </a:solidFill>
              <a:effectLst/>
              <a:latin typeface="+mn-lt"/>
              <a:ea typeface="+mn-ea"/>
              <a:cs typeface="+mn-cs"/>
            </a:rPr>
            <a:t>Columns AL and/or AM will be greyed out if different Contract Tenors are not offered.</a:t>
          </a:r>
          <a:endParaRPr lang="en-US">
            <a:effectLst/>
          </a:endParaRPr>
        </a:p>
        <a:p>
          <a:r>
            <a:rPr lang="en-US" sz="1100" b="0" baseline="0">
              <a:solidFill>
                <a:schemeClr val="tx1"/>
              </a:solidFill>
              <a:effectLst/>
              <a:latin typeface="+mn-lt"/>
              <a:ea typeface="+mn-ea"/>
              <a:cs typeface="+mn-cs"/>
            </a:rPr>
            <a:t>Each claim may only be claimed once within sections </a:t>
          </a:r>
          <a:r>
            <a:rPr lang="en-US" sz="1100" b="0" i="1" baseline="0">
              <a:solidFill>
                <a:schemeClr val="tx1"/>
              </a:solidFill>
              <a:effectLst/>
              <a:latin typeface="+mn-lt"/>
              <a:ea typeface="+mn-ea"/>
              <a:cs typeface="+mn-cs"/>
            </a:rPr>
            <a:t>i </a:t>
          </a:r>
          <a:r>
            <a:rPr lang="en-US" sz="1100" b="0" i="0" u="none" baseline="0">
              <a:solidFill>
                <a:schemeClr val="tx1"/>
              </a:solidFill>
              <a:effectLst/>
              <a:latin typeface="+mn-lt"/>
              <a:ea typeface="+mn-ea"/>
              <a:cs typeface="+mn-cs"/>
            </a:rPr>
            <a:t>and</a:t>
          </a:r>
          <a:r>
            <a:rPr lang="en-US" sz="1100" b="0" i="1" baseline="0">
              <a:solidFill>
                <a:schemeClr val="tx1"/>
              </a:solidFill>
              <a:effectLst/>
              <a:latin typeface="+mn-lt"/>
              <a:ea typeface="+mn-ea"/>
              <a:cs typeface="+mn-cs"/>
            </a:rPr>
            <a:t> ii</a:t>
          </a:r>
          <a:r>
            <a:rPr lang="en-US" sz="1100" b="0" baseline="0">
              <a:solidFill>
                <a:schemeClr val="tx1"/>
              </a:solidFill>
              <a:effectLst/>
              <a:latin typeface="+mn-lt"/>
              <a:ea typeface="+mn-ea"/>
              <a:cs typeface="+mn-cs"/>
            </a:rPr>
            <a:t>. </a:t>
          </a:r>
        </a:p>
        <a:p>
          <a:r>
            <a:rPr lang="en-US" sz="1100" baseline="0">
              <a:solidFill>
                <a:schemeClr val="tx1"/>
              </a:solidFill>
              <a:effectLst/>
              <a:latin typeface="+mn-lt"/>
              <a:ea typeface="+mn-ea"/>
              <a:cs typeface="+mn-cs"/>
            </a:rPr>
            <a:t>If Alternate Proposal 1 is offered and has a different Bid Capacity than the Base Proposal, enter a multiplier to the values in the row that applies to the Alternate Bid Proposal in Column AP. If Alternate Proposal 2 is offered and has a different Bid Capacity than the Base Proposal, enter a multiplier to the values in the row that applies to the Alternate Bid Proposal in Column AQ. A multiplier of 1.00 means that the amount of economic benefits is the same for both the Base and Alternate Proposal Bid Capacities. A multiplier of 1.1 would mean that the economic benefits are 10% higher for the Alternate Proposal Bid Capacity. A multiplier of 0.9 would mean that the economic benefits are 10% lower for the Alternate Bid Capacity.</a:t>
          </a:r>
          <a:endParaRPr lang="en-US">
            <a:effectLst/>
          </a:endParaRPr>
        </a:p>
        <a:p>
          <a:r>
            <a:rPr lang="en-US" sz="1100" b="0" i="1" baseline="0">
              <a:solidFill>
                <a:schemeClr val="tx1"/>
              </a:solidFill>
              <a:effectLst/>
              <a:latin typeface="+mn-lt"/>
              <a:ea typeface="+mn-ea"/>
              <a:cs typeface="+mn-cs"/>
            </a:rPr>
            <a:t>i. Local Goods and Services: Examples include, but are not limited to, food, lodging, vehicles, and equipment.</a:t>
          </a:r>
        </a:p>
        <a:p>
          <a:r>
            <a:rPr lang="en-US" sz="1100" b="0" i="1" baseline="0">
              <a:solidFill>
                <a:schemeClr val="tx1"/>
              </a:solidFill>
              <a:effectLst/>
              <a:latin typeface="+mn-lt"/>
              <a:ea typeface="+mn-ea"/>
              <a:cs typeface="+mn-cs"/>
            </a:rPr>
            <a:t>ii. Materials sourced from within NYS: Examples include, but are not limited to, </a:t>
          </a:r>
        </a:p>
        <a:p>
          <a:r>
            <a:rPr lang="en-US" sz="1100" b="0" i="1" baseline="0">
              <a:solidFill>
                <a:schemeClr val="tx1"/>
              </a:solidFill>
              <a:effectLst/>
              <a:latin typeface="+mn-lt"/>
              <a:ea typeface="+mn-ea"/>
              <a:cs typeface="+mn-cs"/>
            </a:rPr>
            <a:t>gravel, steel, concrete and similar materials, purchases and use of equipment and products manufactured or assembled within New York, and/or the use of rental equipment or similar supplies sourced from within New York. Bid Facility components (e.g. wind turbines, solar panels) not  manufactured within New York are not eligible for eligible for consideration in this category or in any Economic Benefits category.</a:t>
          </a:r>
        </a:p>
        <a:p>
          <a:endParaRPr lang="en-US" sz="1100" i="0" baseline="0">
            <a:solidFill>
              <a:schemeClr val="tx1"/>
            </a:solidFill>
            <a:effectLst/>
            <a:latin typeface="+mn-lt"/>
            <a:ea typeface="+mn-ea"/>
            <a:cs typeface="+mn-cs"/>
          </a:endParaRPr>
        </a:p>
        <a:p>
          <a:r>
            <a:rPr lang="en-US" sz="1100" i="0" u="sng" baseline="0">
              <a:solidFill>
                <a:schemeClr val="tx1"/>
              </a:solidFill>
              <a:effectLst/>
              <a:latin typeface="+mn-lt"/>
              <a:ea typeface="+mn-ea"/>
              <a:cs typeface="+mn-cs"/>
            </a:rPr>
            <a:t>Part IV-Summary</a:t>
          </a:r>
        </a:p>
        <a:p>
          <a:r>
            <a:rPr lang="en-US" sz="1100" i="0" baseline="0">
              <a:solidFill>
                <a:schemeClr val="tx1"/>
              </a:solidFill>
              <a:effectLst/>
              <a:latin typeface="+mn-lt"/>
              <a:ea typeface="+mn-ea"/>
              <a:cs typeface="+mn-cs"/>
            </a:rPr>
            <a:t>No entries are required on this worksheet. A summary of the total claim values entered on Part IV-1 and Part IV-2 is presented.</a:t>
          </a:r>
        </a:p>
        <a:p>
          <a:endParaRPr lang="en-US" sz="1100" i="1" baseline="0">
            <a:solidFill>
              <a:schemeClr val="tx1"/>
            </a:solidFill>
            <a:effectLst/>
            <a:latin typeface="+mn-lt"/>
            <a:ea typeface="+mn-ea"/>
            <a:cs typeface="+mn-cs"/>
          </a:endParaRPr>
        </a:p>
        <a:p>
          <a:r>
            <a:rPr lang="en-US" sz="1100" i="0" u="sng" baseline="0">
              <a:solidFill>
                <a:schemeClr val="tx1"/>
              </a:solidFill>
              <a:effectLst/>
              <a:latin typeface="+mn-lt"/>
              <a:ea typeface="+mn-ea"/>
              <a:cs typeface="+mn-cs"/>
            </a:rPr>
            <a:t>Part V - Schedule and Tax Credit Key Milestones</a:t>
          </a:r>
        </a:p>
        <a:p>
          <a:r>
            <a:rPr lang="en-US" sz="1100" i="0" baseline="0">
              <a:solidFill>
                <a:schemeClr val="tx1"/>
              </a:solidFill>
              <a:effectLst/>
              <a:latin typeface="+mn-lt"/>
              <a:ea typeface="+mn-ea"/>
              <a:cs typeface="+mn-cs"/>
            </a:rPr>
            <a:t>Bid Facility Development Schedule:</a:t>
          </a:r>
        </a:p>
        <a:p>
          <a:r>
            <a:rPr lang="en-US" sz="1100" i="0" baseline="0">
              <a:solidFill>
                <a:schemeClr val="tx1"/>
              </a:solidFill>
              <a:effectLst/>
              <a:latin typeface="+mn-lt"/>
              <a:ea typeface="+mn-ea"/>
              <a:cs typeface="+mn-cs"/>
            </a:rPr>
            <a:t>For each milestone listed in Column C, indicate whether the milestone has been achieved in Column D, when it was or is expected to be achieved in Column E, and a description of the current status of meeting the milestone in Column F.</a:t>
          </a:r>
        </a:p>
        <a:p>
          <a:r>
            <a:rPr lang="en-US" sz="1100" i="0" baseline="0">
              <a:solidFill>
                <a:schemeClr val="tx1"/>
              </a:solidFill>
              <a:effectLst/>
              <a:latin typeface="+mn-lt"/>
              <a:ea typeface="+mn-ea"/>
              <a:cs typeface="+mn-cs"/>
            </a:rPr>
            <a:t>In Cell H19, indicate what percentage complete the permit set engineering drawings are.</a:t>
          </a:r>
        </a:p>
        <a:p>
          <a:endParaRPr lang="en-US" sz="1100" i="0" baseline="0">
            <a:solidFill>
              <a:schemeClr val="tx1"/>
            </a:solidFill>
            <a:effectLst/>
            <a:latin typeface="+mn-lt"/>
            <a:ea typeface="+mn-ea"/>
            <a:cs typeface="+mn-cs"/>
          </a:endParaRPr>
        </a:p>
        <a:p>
          <a:r>
            <a:rPr lang="en-US" sz="1100" i="0" baseline="0">
              <a:solidFill>
                <a:schemeClr val="tx1"/>
              </a:solidFill>
              <a:effectLst/>
              <a:latin typeface="+mn-lt"/>
              <a:ea typeface="+mn-ea"/>
              <a:cs typeface="+mn-cs"/>
            </a:rPr>
            <a:t>Federal Tax Credits - Key Milestones:</a:t>
          </a:r>
        </a:p>
        <a:p>
          <a:r>
            <a:rPr lang="en-US" sz="1100" i="0" baseline="0">
              <a:solidFill>
                <a:schemeClr val="tx1"/>
              </a:solidFill>
              <a:effectLst/>
              <a:latin typeface="+mn-lt"/>
              <a:ea typeface="+mn-ea"/>
              <a:cs typeface="+mn-cs"/>
            </a:rPr>
            <a:t>If the Proposer plans to qualify for federal tax credits, please recap the project's safe harbor approach in Cell L14.</a:t>
          </a:r>
        </a:p>
        <a:p>
          <a:r>
            <a:rPr lang="en-US" sz="1100" i="0" baseline="0">
              <a:solidFill>
                <a:schemeClr val="tx1"/>
              </a:solidFill>
              <a:effectLst/>
              <a:latin typeface="+mn-lt"/>
              <a:ea typeface="+mn-ea"/>
              <a:cs typeface="+mn-cs"/>
            </a:rPr>
            <a:t>For each milestone listed in the below table (starting in Cell J16), please enter the date that the project has, or expects to, achieve the milestone. In Column E include a description of the current status of this milestone, and an explanation of how these dates were established. </a:t>
          </a:r>
        </a:p>
      </xdr:txBody>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gis.ny.gov/parcels/" TargetMode="External"/><Relationship Id="rId1" Type="http://schemas.openxmlformats.org/officeDocument/2006/relationships/hyperlink" Target="https://www.tax.ny.gov/pit/property/assess/loca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AE20C-9012-431E-854D-6145F1585EAF}">
  <sheetPr codeName="Sheet1"/>
  <dimension ref="A1:L200"/>
  <sheetViews>
    <sheetView tabSelected="1" topLeftCell="A179" zoomScaleNormal="100" workbookViewId="0">
      <selection activeCell="E65" sqref="E65"/>
    </sheetView>
  </sheetViews>
  <sheetFormatPr defaultColWidth="9.140625" defaultRowHeight="15" x14ac:dyDescent="0.25"/>
  <cols>
    <col min="1" max="2" width="9.140625" style="41"/>
    <col min="3" max="3" width="61.140625" style="41" customWidth="1"/>
    <col min="4" max="4" width="9.140625" style="41"/>
    <col min="5" max="5" width="50.140625" style="41" customWidth="1"/>
    <col min="6" max="16384" width="9.140625" style="41"/>
  </cols>
  <sheetData>
    <row r="1" spans="1:12" ht="15.75" thickBot="1" x14ac:dyDescent="0.3">
      <c r="A1" s="351" t="s">
        <v>0</v>
      </c>
      <c r="B1" s="351"/>
      <c r="C1" s="179"/>
      <c r="D1" s="179"/>
      <c r="E1" s="179"/>
      <c r="F1" s="178"/>
      <c r="G1" s="178"/>
      <c r="H1" s="178"/>
      <c r="I1" s="178"/>
      <c r="J1" s="178"/>
      <c r="K1" s="178"/>
      <c r="L1" s="178"/>
    </row>
    <row r="2" spans="1:12" x14ac:dyDescent="0.25">
      <c r="A2" s="178"/>
      <c r="B2" s="170"/>
      <c r="C2" s="171"/>
      <c r="D2" s="172"/>
      <c r="E2" s="178"/>
      <c r="F2" s="178"/>
      <c r="G2" s="178"/>
      <c r="H2" s="178"/>
      <c r="I2" s="178"/>
      <c r="J2" s="178"/>
      <c r="K2" s="178"/>
      <c r="L2" s="178"/>
    </row>
    <row r="3" spans="1:12" ht="18.75" x14ac:dyDescent="0.3">
      <c r="A3" s="178"/>
      <c r="B3" s="173"/>
      <c r="C3" s="167" t="s">
        <v>1</v>
      </c>
      <c r="D3" s="174"/>
      <c r="E3" s="178"/>
      <c r="F3" s="178"/>
      <c r="G3" s="178"/>
      <c r="H3" s="178"/>
      <c r="I3" s="178"/>
      <c r="J3" s="178"/>
      <c r="K3" s="178"/>
      <c r="L3" s="178"/>
    </row>
    <row r="4" spans="1:12" ht="15.75" x14ac:dyDescent="0.25">
      <c r="A4" s="178"/>
      <c r="B4" s="173"/>
      <c r="C4" s="168" t="s">
        <v>2</v>
      </c>
      <c r="D4" s="174"/>
      <c r="E4" s="178"/>
      <c r="F4" s="178"/>
      <c r="G4" s="178"/>
      <c r="H4" s="178"/>
      <c r="I4" s="178"/>
      <c r="J4" s="178"/>
      <c r="K4" s="178"/>
      <c r="L4" s="178"/>
    </row>
    <row r="5" spans="1:12" x14ac:dyDescent="0.25">
      <c r="A5" s="178"/>
      <c r="B5" s="173"/>
      <c r="C5" s="43"/>
      <c r="D5" s="174"/>
      <c r="E5" s="178"/>
      <c r="F5" s="178"/>
      <c r="G5" s="178"/>
      <c r="H5" s="178"/>
      <c r="I5" s="178"/>
      <c r="J5" s="178"/>
      <c r="K5" s="178"/>
      <c r="L5" s="178"/>
    </row>
    <row r="6" spans="1:12" x14ac:dyDescent="0.25">
      <c r="A6" s="178"/>
      <c r="B6" s="173"/>
      <c r="C6" s="43"/>
      <c r="D6" s="174"/>
      <c r="E6" s="178"/>
      <c r="F6" s="178"/>
      <c r="G6" s="178"/>
      <c r="H6" s="178"/>
      <c r="I6" s="178"/>
      <c r="J6" s="178"/>
      <c r="K6" s="178"/>
      <c r="L6" s="178"/>
    </row>
    <row r="7" spans="1:12" x14ac:dyDescent="0.25">
      <c r="A7" s="178"/>
      <c r="B7" s="173"/>
      <c r="C7" s="43"/>
      <c r="D7" s="174"/>
      <c r="E7" s="178"/>
      <c r="F7" s="42"/>
      <c r="G7" s="178"/>
      <c r="H7" s="178"/>
      <c r="I7" s="178"/>
      <c r="J7" s="178"/>
      <c r="K7" s="178"/>
      <c r="L7" s="178"/>
    </row>
    <row r="8" spans="1:12" x14ac:dyDescent="0.25">
      <c r="A8" s="178"/>
      <c r="B8" s="173"/>
      <c r="C8" s="43"/>
      <c r="D8" s="174"/>
      <c r="E8" s="178"/>
      <c r="F8" s="178"/>
      <c r="G8" s="178"/>
      <c r="H8" s="178"/>
      <c r="I8" s="178"/>
      <c r="J8" s="178"/>
      <c r="K8" s="178"/>
      <c r="L8" s="178"/>
    </row>
    <row r="9" spans="1:12" x14ac:dyDescent="0.25">
      <c r="A9" s="178"/>
      <c r="B9" s="173"/>
      <c r="C9" s="43"/>
      <c r="D9" s="174"/>
      <c r="E9" s="178"/>
      <c r="F9" s="42"/>
      <c r="G9" s="178"/>
      <c r="H9" s="178"/>
      <c r="I9" s="178"/>
      <c r="J9" s="178"/>
      <c r="K9" s="178"/>
      <c r="L9" s="178"/>
    </row>
    <row r="10" spans="1:12" x14ac:dyDescent="0.25">
      <c r="A10" s="178"/>
      <c r="B10" s="173"/>
      <c r="C10" s="43"/>
      <c r="D10" s="174"/>
      <c r="E10" s="178"/>
      <c r="F10" s="42"/>
      <c r="G10" s="178"/>
      <c r="H10" s="178"/>
      <c r="I10" s="178"/>
      <c r="J10" s="178"/>
      <c r="K10" s="178"/>
      <c r="L10" s="178"/>
    </row>
    <row r="11" spans="1:12" x14ac:dyDescent="0.25">
      <c r="A11" s="178"/>
      <c r="B11" s="173"/>
      <c r="C11" s="43"/>
      <c r="D11" s="174"/>
      <c r="E11" s="178"/>
      <c r="F11" s="178"/>
      <c r="G11" s="178"/>
      <c r="H11" s="178"/>
      <c r="I11" s="178"/>
      <c r="J11" s="178"/>
      <c r="K11" s="178"/>
      <c r="L11" s="178"/>
    </row>
    <row r="12" spans="1:12" x14ac:dyDescent="0.25">
      <c r="A12" s="178"/>
      <c r="B12" s="173"/>
      <c r="C12" s="43"/>
      <c r="D12" s="174"/>
      <c r="E12" s="178"/>
      <c r="F12" s="178"/>
      <c r="G12" s="178"/>
      <c r="H12" s="178"/>
      <c r="I12" s="178"/>
      <c r="J12" s="178"/>
      <c r="K12" s="178"/>
      <c r="L12" s="178"/>
    </row>
    <row r="13" spans="1:12" x14ac:dyDescent="0.25">
      <c r="A13" s="178"/>
      <c r="B13" s="173"/>
      <c r="C13" s="43"/>
      <c r="D13" s="174"/>
      <c r="E13" s="178"/>
      <c r="F13" s="178"/>
      <c r="G13" s="178"/>
      <c r="H13" s="178"/>
      <c r="I13" s="178"/>
      <c r="J13" s="178"/>
      <c r="K13" s="178"/>
      <c r="L13" s="178"/>
    </row>
    <row r="14" spans="1:12" x14ac:dyDescent="0.25">
      <c r="A14" s="178"/>
      <c r="B14" s="173"/>
      <c r="C14" s="43"/>
      <c r="D14" s="174"/>
      <c r="E14" s="178"/>
      <c r="F14" s="178"/>
      <c r="G14" s="178"/>
      <c r="H14" s="178"/>
      <c r="I14" s="178"/>
      <c r="J14" s="178"/>
      <c r="K14" s="178"/>
      <c r="L14" s="178"/>
    </row>
    <row r="15" spans="1:12" x14ac:dyDescent="0.25">
      <c r="A15" s="178"/>
      <c r="B15" s="173"/>
      <c r="C15" s="43"/>
      <c r="D15" s="174"/>
      <c r="E15" s="178"/>
      <c r="F15" s="178"/>
      <c r="G15" s="178"/>
      <c r="H15" s="178"/>
      <c r="I15" s="178"/>
      <c r="J15" s="178"/>
      <c r="K15" s="178"/>
      <c r="L15" s="178"/>
    </row>
    <row r="16" spans="1:12" x14ac:dyDescent="0.25">
      <c r="A16" s="178"/>
      <c r="B16" s="173"/>
      <c r="C16" s="43"/>
      <c r="D16" s="174"/>
      <c r="E16" s="178"/>
      <c r="F16" s="178"/>
      <c r="G16" s="178"/>
      <c r="H16" s="178"/>
      <c r="I16" s="178"/>
      <c r="J16" s="178"/>
      <c r="K16" s="178"/>
      <c r="L16" s="178"/>
    </row>
    <row r="17" spans="1:12" x14ac:dyDescent="0.25">
      <c r="A17" s="178"/>
      <c r="B17" s="173"/>
      <c r="C17" s="43"/>
      <c r="D17" s="174"/>
      <c r="E17" s="178"/>
      <c r="F17" s="178"/>
      <c r="G17" s="178"/>
      <c r="H17" s="178"/>
      <c r="I17" s="178"/>
      <c r="J17" s="178"/>
      <c r="K17" s="178"/>
      <c r="L17" s="178"/>
    </row>
    <row r="18" spans="1:12" x14ac:dyDescent="0.25">
      <c r="A18" s="178"/>
      <c r="B18" s="173"/>
      <c r="C18" s="43"/>
      <c r="D18" s="174"/>
      <c r="E18" s="178"/>
      <c r="F18" s="178"/>
      <c r="G18" s="178"/>
      <c r="H18" s="178"/>
      <c r="I18" s="178"/>
      <c r="J18" s="178"/>
      <c r="K18" s="178"/>
      <c r="L18" s="178"/>
    </row>
    <row r="19" spans="1:12" x14ac:dyDescent="0.25">
      <c r="A19" s="178"/>
      <c r="B19" s="173"/>
      <c r="C19" s="43"/>
      <c r="D19" s="174"/>
      <c r="E19" s="178"/>
      <c r="F19" s="178"/>
      <c r="G19" s="178"/>
      <c r="H19" s="178"/>
      <c r="I19" s="178"/>
      <c r="J19" s="178"/>
      <c r="K19" s="178"/>
      <c r="L19" s="178"/>
    </row>
    <row r="20" spans="1:12" x14ac:dyDescent="0.25">
      <c r="A20" s="178"/>
      <c r="B20" s="173"/>
      <c r="C20" s="43"/>
      <c r="D20" s="174"/>
      <c r="E20" s="178"/>
      <c r="F20" s="178"/>
      <c r="G20" s="178"/>
      <c r="H20" s="178"/>
      <c r="I20" s="178"/>
      <c r="J20" s="178"/>
      <c r="K20" s="178"/>
      <c r="L20" s="178"/>
    </row>
    <row r="21" spans="1:12" x14ac:dyDescent="0.25">
      <c r="A21" s="178"/>
      <c r="B21" s="173"/>
      <c r="C21" s="43"/>
      <c r="D21" s="174"/>
      <c r="E21" s="178"/>
      <c r="F21" s="42"/>
      <c r="G21" s="178"/>
      <c r="H21" s="178"/>
      <c r="I21" s="178"/>
      <c r="J21" s="178"/>
      <c r="K21" s="178"/>
      <c r="L21" s="178"/>
    </row>
    <row r="22" spans="1:12" x14ac:dyDescent="0.25">
      <c r="A22" s="178"/>
      <c r="B22" s="173"/>
      <c r="C22" s="43"/>
      <c r="D22" s="174"/>
      <c r="E22" s="178"/>
      <c r="F22" s="42"/>
      <c r="G22" s="178"/>
      <c r="H22" s="178"/>
      <c r="I22" s="178"/>
      <c r="J22" s="178"/>
      <c r="K22" s="178"/>
      <c r="L22" s="178"/>
    </row>
    <row r="23" spans="1:12" x14ac:dyDescent="0.25">
      <c r="A23" s="178"/>
      <c r="B23" s="173"/>
      <c r="C23" s="43"/>
      <c r="D23" s="174"/>
      <c r="E23" s="178"/>
      <c r="F23" s="42"/>
      <c r="G23" s="178"/>
      <c r="H23" s="178"/>
      <c r="I23" s="178"/>
      <c r="J23" s="178"/>
      <c r="K23" s="178"/>
      <c r="L23" s="178"/>
    </row>
    <row r="24" spans="1:12" x14ac:dyDescent="0.25">
      <c r="A24" s="178"/>
      <c r="B24" s="173"/>
      <c r="C24" s="43"/>
      <c r="D24" s="174"/>
      <c r="E24" s="178"/>
      <c r="F24" s="42"/>
      <c r="G24" s="178"/>
      <c r="H24" s="178"/>
      <c r="I24" s="178"/>
      <c r="J24" s="178"/>
      <c r="K24" s="178"/>
      <c r="L24" s="178"/>
    </row>
    <row r="25" spans="1:12" x14ac:dyDescent="0.25">
      <c r="A25" s="178"/>
      <c r="B25" s="173"/>
      <c r="C25" s="43"/>
      <c r="D25" s="174"/>
      <c r="E25" s="178"/>
      <c r="F25" s="42"/>
      <c r="G25" s="178"/>
      <c r="H25" s="178"/>
      <c r="I25" s="178"/>
      <c r="J25" s="178"/>
      <c r="K25" s="178"/>
      <c r="L25" s="178"/>
    </row>
    <row r="26" spans="1:12" x14ac:dyDescent="0.25">
      <c r="A26" s="178"/>
      <c r="B26" s="173"/>
      <c r="C26" s="43"/>
      <c r="D26" s="174"/>
      <c r="E26" s="178"/>
      <c r="F26" s="42"/>
      <c r="G26" s="178"/>
      <c r="H26" s="178"/>
      <c r="I26" s="178"/>
      <c r="J26" s="178"/>
      <c r="K26" s="178"/>
      <c r="L26" s="178"/>
    </row>
    <row r="27" spans="1:12" x14ac:dyDescent="0.25">
      <c r="A27" s="178"/>
      <c r="B27" s="173"/>
      <c r="C27" s="43"/>
      <c r="D27" s="174"/>
      <c r="E27" s="178"/>
      <c r="F27" s="42"/>
      <c r="G27" s="178"/>
      <c r="H27" s="178"/>
      <c r="I27" s="178"/>
      <c r="J27" s="178"/>
      <c r="K27" s="178"/>
      <c r="L27" s="178"/>
    </row>
    <row r="28" spans="1:12" x14ac:dyDescent="0.25">
      <c r="A28" s="178"/>
      <c r="B28" s="173"/>
      <c r="C28" s="43"/>
      <c r="D28" s="174"/>
      <c r="E28" s="178"/>
      <c r="F28" s="42"/>
      <c r="G28" s="178"/>
      <c r="H28" s="178"/>
      <c r="I28" s="178"/>
      <c r="J28" s="178"/>
      <c r="K28" s="178"/>
      <c r="L28" s="178"/>
    </row>
    <row r="29" spans="1:12" x14ac:dyDescent="0.25">
      <c r="A29" s="178"/>
      <c r="B29" s="173"/>
      <c r="C29" s="43"/>
      <c r="D29" s="174"/>
      <c r="E29" s="178"/>
      <c r="F29" s="42"/>
      <c r="G29" s="178"/>
      <c r="H29" s="178"/>
      <c r="I29" s="178"/>
      <c r="J29" s="178"/>
      <c r="K29" s="178"/>
      <c r="L29" s="178"/>
    </row>
    <row r="30" spans="1:12" x14ac:dyDescent="0.25">
      <c r="A30" s="178"/>
      <c r="B30" s="173"/>
      <c r="C30" s="43"/>
      <c r="D30" s="174"/>
      <c r="E30" s="178"/>
      <c r="F30" s="42"/>
      <c r="G30" s="178"/>
      <c r="H30" s="178"/>
      <c r="I30" s="178"/>
      <c r="J30" s="178"/>
      <c r="K30" s="178"/>
      <c r="L30" s="178"/>
    </row>
    <row r="31" spans="1:12" x14ac:dyDescent="0.25">
      <c r="A31" s="178"/>
      <c r="B31" s="173"/>
      <c r="C31" s="43"/>
      <c r="D31" s="174"/>
      <c r="E31" s="178"/>
      <c r="F31" s="178"/>
      <c r="G31" s="178"/>
      <c r="H31" s="178"/>
      <c r="I31" s="178"/>
      <c r="J31" s="178"/>
      <c r="K31" s="178"/>
      <c r="L31" s="178"/>
    </row>
    <row r="32" spans="1:12" x14ac:dyDescent="0.25">
      <c r="A32" s="178"/>
      <c r="B32" s="173"/>
      <c r="C32" s="43"/>
      <c r="D32" s="174"/>
      <c r="E32" s="178"/>
      <c r="F32" s="178"/>
      <c r="G32" s="178"/>
      <c r="H32" s="178"/>
      <c r="I32" s="178"/>
      <c r="J32" s="178"/>
      <c r="K32" s="178"/>
      <c r="L32" s="178"/>
    </row>
    <row r="33" spans="1:12" x14ac:dyDescent="0.25">
      <c r="A33" s="178"/>
      <c r="B33" s="173"/>
      <c r="C33" s="43"/>
      <c r="D33" s="174"/>
      <c r="E33" s="178"/>
      <c r="F33" s="178"/>
      <c r="G33" s="178"/>
      <c r="H33" s="178"/>
      <c r="I33" s="178"/>
      <c r="J33" s="178"/>
      <c r="K33" s="178"/>
      <c r="L33" s="178"/>
    </row>
    <row r="34" spans="1:12" x14ac:dyDescent="0.25">
      <c r="A34" s="178"/>
      <c r="B34" s="173"/>
      <c r="C34" s="43"/>
      <c r="D34" s="174"/>
      <c r="E34" s="178"/>
      <c r="F34" s="178"/>
      <c r="G34" s="178"/>
      <c r="H34" s="178"/>
      <c r="I34" s="178"/>
      <c r="J34" s="178"/>
      <c r="K34" s="178"/>
      <c r="L34" s="178"/>
    </row>
    <row r="35" spans="1:12" x14ac:dyDescent="0.25">
      <c r="A35" s="178"/>
      <c r="B35" s="173"/>
      <c r="C35" s="43"/>
      <c r="D35" s="174"/>
      <c r="E35" s="178"/>
      <c r="F35" s="178"/>
      <c r="G35" s="178"/>
      <c r="H35" s="178"/>
      <c r="I35" s="178"/>
      <c r="J35" s="178"/>
      <c r="K35" s="178"/>
      <c r="L35" s="178"/>
    </row>
    <row r="36" spans="1:12" x14ac:dyDescent="0.25">
      <c r="A36" s="178"/>
      <c r="B36" s="173"/>
      <c r="C36" s="43"/>
      <c r="D36" s="174"/>
      <c r="E36" s="178"/>
      <c r="F36" s="178"/>
      <c r="G36" s="178"/>
      <c r="H36" s="178"/>
      <c r="I36" s="178"/>
      <c r="J36" s="178"/>
      <c r="K36" s="178"/>
      <c r="L36" s="178"/>
    </row>
    <row r="37" spans="1:12" x14ac:dyDescent="0.25">
      <c r="A37" s="178"/>
      <c r="B37" s="173"/>
      <c r="C37" s="43"/>
      <c r="D37" s="174"/>
      <c r="E37" s="178"/>
      <c r="F37" s="178"/>
      <c r="G37" s="178"/>
      <c r="H37" s="178"/>
      <c r="I37" s="178"/>
      <c r="J37" s="178"/>
      <c r="K37" s="178"/>
      <c r="L37" s="178"/>
    </row>
    <row r="38" spans="1:12" x14ac:dyDescent="0.25">
      <c r="A38" s="178"/>
      <c r="B38" s="173"/>
      <c r="C38" s="43"/>
      <c r="D38" s="174"/>
      <c r="E38" s="178"/>
      <c r="F38" s="178"/>
      <c r="G38" s="178"/>
      <c r="H38" s="178"/>
      <c r="I38" s="178"/>
      <c r="J38" s="178"/>
      <c r="K38" s="178"/>
      <c r="L38" s="178"/>
    </row>
    <row r="39" spans="1:12" ht="15.75" thickBot="1" x14ac:dyDescent="0.3">
      <c r="A39" s="178"/>
      <c r="B39" s="173"/>
      <c r="C39" s="43"/>
      <c r="D39" s="174"/>
      <c r="E39" s="178"/>
      <c r="F39" s="178"/>
      <c r="G39" s="178"/>
      <c r="H39" s="178"/>
      <c r="I39" s="178"/>
      <c r="J39" s="178"/>
      <c r="K39" s="178"/>
      <c r="L39" s="178"/>
    </row>
    <row r="40" spans="1:12" x14ac:dyDescent="0.25">
      <c r="A40" s="178"/>
      <c r="B40" s="173"/>
      <c r="C40" s="169"/>
      <c r="D40" s="174"/>
      <c r="E40" s="294" t="s">
        <v>3</v>
      </c>
      <c r="F40" s="188"/>
      <c r="G40" s="178"/>
      <c r="H40" s="178"/>
      <c r="I40" s="178"/>
      <c r="J40" s="178"/>
      <c r="K40" s="178"/>
      <c r="L40" s="178"/>
    </row>
    <row r="41" spans="1:12" ht="15.75" thickBot="1" x14ac:dyDescent="0.3">
      <c r="A41" s="178"/>
      <c r="B41" s="173"/>
      <c r="C41" s="169"/>
      <c r="D41" s="174"/>
      <c r="E41" s="295" t="s">
        <v>4</v>
      </c>
      <c r="F41" s="178"/>
      <c r="G41" s="178"/>
      <c r="H41" s="178"/>
      <c r="I41" s="178"/>
      <c r="J41" s="178"/>
      <c r="K41" s="178"/>
      <c r="L41" s="178"/>
    </row>
    <row r="42" spans="1:12" x14ac:dyDescent="0.25">
      <c r="A42" s="178"/>
      <c r="B42" s="173"/>
      <c r="C42" s="169"/>
      <c r="D42" s="174"/>
      <c r="E42" s="178"/>
      <c r="F42" s="178"/>
      <c r="G42" s="178"/>
      <c r="H42" s="178"/>
      <c r="I42" s="178"/>
      <c r="J42" s="178"/>
      <c r="K42" s="178"/>
      <c r="L42" s="178"/>
    </row>
    <row r="43" spans="1:12" x14ac:dyDescent="0.25">
      <c r="A43" s="178"/>
      <c r="B43" s="173"/>
      <c r="C43" s="169"/>
      <c r="D43" s="174"/>
      <c r="E43" s="178"/>
      <c r="F43" s="178"/>
      <c r="G43" s="178"/>
      <c r="H43" s="178"/>
      <c r="I43" s="178"/>
      <c r="J43" s="178"/>
      <c r="K43" s="178"/>
      <c r="L43" s="178"/>
    </row>
    <row r="44" spans="1:12" x14ac:dyDescent="0.25">
      <c r="A44" s="178"/>
      <c r="B44" s="173"/>
      <c r="C44" s="169"/>
      <c r="D44" s="174"/>
      <c r="E44" s="178"/>
      <c r="F44" s="178"/>
      <c r="G44" s="178"/>
      <c r="H44" s="178"/>
      <c r="I44" s="178"/>
      <c r="J44" s="178"/>
      <c r="K44" s="178"/>
      <c r="L44" s="178"/>
    </row>
    <row r="45" spans="1:12" x14ac:dyDescent="0.25">
      <c r="A45" s="178"/>
      <c r="B45" s="173"/>
      <c r="C45" s="43"/>
      <c r="D45" s="174"/>
      <c r="E45" s="178"/>
      <c r="F45" s="178"/>
      <c r="G45" s="178"/>
      <c r="H45" s="178"/>
      <c r="I45" s="178"/>
      <c r="J45" s="178"/>
      <c r="K45" s="178"/>
      <c r="L45" s="178"/>
    </row>
    <row r="46" spans="1:12" x14ac:dyDescent="0.25">
      <c r="A46" s="178"/>
      <c r="B46" s="173"/>
      <c r="C46" s="43"/>
      <c r="D46" s="174"/>
      <c r="E46" s="178"/>
      <c r="F46" s="178"/>
      <c r="G46" s="178"/>
      <c r="H46" s="178"/>
      <c r="I46" s="178"/>
      <c r="J46" s="178"/>
      <c r="K46" s="178"/>
      <c r="L46" s="178"/>
    </row>
    <row r="47" spans="1:12" x14ac:dyDescent="0.25">
      <c r="A47" s="178"/>
      <c r="B47" s="173"/>
      <c r="C47" s="43"/>
      <c r="D47" s="174"/>
      <c r="E47" s="178"/>
      <c r="F47" s="178"/>
      <c r="G47" s="178"/>
      <c r="H47" s="178"/>
      <c r="I47" s="178"/>
      <c r="J47" s="178"/>
      <c r="K47" s="178"/>
      <c r="L47" s="178"/>
    </row>
    <row r="48" spans="1:12" x14ac:dyDescent="0.25">
      <c r="A48" s="178"/>
      <c r="B48" s="173"/>
      <c r="C48" s="43"/>
      <c r="D48" s="174"/>
      <c r="E48" s="178"/>
      <c r="F48" s="178"/>
      <c r="G48" s="178"/>
      <c r="H48" s="178"/>
      <c r="I48" s="178"/>
      <c r="J48" s="178"/>
      <c r="K48" s="178"/>
      <c r="L48" s="178"/>
    </row>
    <row r="49" spans="1:12" x14ac:dyDescent="0.25">
      <c r="A49" s="178"/>
      <c r="B49" s="173"/>
      <c r="C49" s="43"/>
      <c r="D49" s="174"/>
      <c r="E49" s="178"/>
      <c r="F49" s="178"/>
      <c r="G49" s="178"/>
      <c r="H49" s="178"/>
      <c r="I49" s="178"/>
      <c r="J49" s="178"/>
      <c r="K49" s="178"/>
      <c r="L49" s="178"/>
    </row>
    <row r="50" spans="1:12" x14ac:dyDescent="0.25">
      <c r="A50" s="178"/>
      <c r="B50" s="173"/>
      <c r="C50" s="43"/>
      <c r="D50" s="174"/>
      <c r="E50" s="178"/>
      <c r="F50" s="178"/>
      <c r="G50" s="178"/>
      <c r="H50" s="178"/>
      <c r="I50" s="178"/>
      <c r="J50" s="178"/>
      <c r="K50" s="178"/>
      <c r="L50" s="178"/>
    </row>
    <row r="51" spans="1:12" x14ac:dyDescent="0.25">
      <c r="A51" s="178"/>
      <c r="B51" s="173"/>
      <c r="C51" s="43"/>
      <c r="D51" s="174"/>
      <c r="E51" s="178"/>
      <c r="F51" s="178"/>
      <c r="G51" s="178"/>
      <c r="H51" s="178"/>
      <c r="I51" s="178"/>
      <c r="J51" s="178"/>
      <c r="K51" s="178"/>
      <c r="L51" s="178"/>
    </row>
    <row r="52" spans="1:12" x14ac:dyDescent="0.25">
      <c r="A52" s="178"/>
      <c r="B52" s="173"/>
      <c r="C52" s="169"/>
      <c r="D52" s="174"/>
      <c r="E52" s="178"/>
      <c r="F52" s="178"/>
      <c r="G52" s="178"/>
      <c r="H52" s="178"/>
      <c r="I52" s="178"/>
      <c r="J52" s="178"/>
      <c r="K52" s="178"/>
      <c r="L52" s="178"/>
    </row>
    <row r="53" spans="1:12" x14ac:dyDescent="0.25">
      <c r="A53" s="178"/>
      <c r="B53" s="173"/>
      <c r="C53" s="169"/>
      <c r="D53" s="174"/>
      <c r="E53" s="178"/>
      <c r="F53" s="178"/>
      <c r="G53" s="178"/>
      <c r="H53" s="178"/>
      <c r="I53" s="178"/>
      <c r="J53" s="178"/>
      <c r="K53" s="178"/>
      <c r="L53" s="178"/>
    </row>
    <row r="54" spans="1:12" x14ac:dyDescent="0.25">
      <c r="A54" s="178"/>
      <c r="B54" s="173"/>
      <c r="C54" s="169"/>
      <c r="D54" s="174"/>
      <c r="E54" s="178"/>
      <c r="F54" s="178"/>
      <c r="G54" s="178"/>
      <c r="H54" s="178"/>
      <c r="I54" s="178"/>
      <c r="J54" s="178"/>
      <c r="K54" s="178"/>
      <c r="L54" s="178"/>
    </row>
    <row r="55" spans="1:12" x14ac:dyDescent="0.25">
      <c r="A55" s="178"/>
      <c r="B55" s="173"/>
      <c r="C55" s="169"/>
      <c r="D55" s="174"/>
      <c r="E55" s="178"/>
      <c r="F55" s="178"/>
      <c r="G55" s="178"/>
      <c r="H55" s="178"/>
      <c r="I55" s="178"/>
      <c r="J55" s="178"/>
      <c r="K55" s="178"/>
      <c r="L55" s="178"/>
    </row>
    <row r="56" spans="1:12" x14ac:dyDescent="0.25">
      <c r="A56" s="178"/>
      <c r="B56" s="173"/>
      <c r="C56" s="169"/>
      <c r="D56" s="174"/>
      <c r="E56" s="178"/>
      <c r="F56" s="178"/>
      <c r="G56" s="178"/>
      <c r="H56" s="178"/>
      <c r="I56" s="178"/>
      <c r="J56" s="178"/>
      <c r="K56" s="178"/>
      <c r="L56" s="178"/>
    </row>
    <row r="57" spans="1:12" x14ac:dyDescent="0.25">
      <c r="A57" s="178"/>
      <c r="B57" s="173"/>
      <c r="C57" s="43"/>
      <c r="D57" s="174"/>
      <c r="E57" s="178"/>
      <c r="F57" s="178"/>
      <c r="G57" s="178"/>
      <c r="H57" s="178"/>
      <c r="I57" s="178"/>
      <c r="J57" s="178"/>
      <c r="K57" s="178"/>
      <c r="L57" s="178"/>
    </row>
    <row r="58" spans="1:12" x14ac:dyDescent="0.25">
      <c r="A58" s="178"/>
      <c r="B58" s="173"/>
      <c r="C58" s="180"/>
      <c r="D58" s="174"/>
      <c r="E58" s="178"/>
      <c r="F58" s="178"/>
      <c r="G58" s="178"/>
      <c r="H58" s="178"/>
      <c r="I58" s="178"/>
      <c r="J58" s="178"/>
      <c r="K58" s="178"/>
      <c r="L58" s="178"/>
    </row>
    <row r="59" spans="1:12" x14ac:dyDescent="0.25">
      <c r="A59" s="178"/>
      <c r="B59" s="173"/>
      <c r="C59" s="180"/>
      <c r="D59" s="174"/>
      <c r="E59" s="178"/>
      <c r="F59" s="178"/>
      <c r="G59" s="178"/>
      <c r="H59" s="178"/>
      <c r="I59" s="178"/>
      <c r="J59" s="178"/>
      <c r="K59" s="178"/>
      <c r="L59" s="178"/>
    </row>
    <row r="60" spans="1:12" x14ac:dyDescent="0.25">
      <c r="A60" s="178"/>
      <c r="B60" s="173"/>
      <c r="C60" s="180"/>
      <c r="D60" s="174"/>
      <c r="E60" s="178"/>
      <c r="F60" s="178"/>
      <c r="G60" s="178"/>
      <c r="H60" s="178"/>
      <c r="I60" s="178"/>
      <c r="J60" s="178"/>
      <c r="K60" s="178"/>
      <c r="L60" s="178"/>
    </row>
    <row r="61" spans="1:12" x14ac:dyDescent="0.25">
      <c r="A61" s="178"/>
      <c r="B61" s="173"/>
      <c r="C61" s="180"/>
      <c r="D61" s="174"/>
      <c r="E61" s="178"/>
      <c r="F61" s="178"/>
      <c r="G61" s="178"/>
      <c r="H61" s="178"/>
      <c r="I61" s="178"/>
      <c r="J61" s="178"/>
      <c r="K61" s="178"/>
      <c r="L61" s="178"/>
    </row>
    <row r="62" spans="1:12" x14ac:dyDescent="0.25">
      <c r="A62" s="178"/>
      <c r="B62" s="173"/>
      <c r="C62" s="180"/>
      <c r="D62" s="174"/>
      <c r="E62" s="178"/>
      <c r="F62" s="178"/>
      <c r="G62" s="178"/>
      <c r="H62" s="178"/>
      <c r="I62" s="178"/>
      <c r="J62" s="178"/>
      <c r="K62" s="178"/>
      <c r="L62" s="178"/>
    </row>
    <row r="63" spans="1:12" x14ac:dyDescent="0.25">
      <c r="A63" s="178"/>
      <c r="B63" s="173"/>
      <c r="C63" s="43"/>
      <c r="D63" s="174"/>
      <c r="E63" s="178"/>
      <c r="F63" s="178"/>
      <c r="G63" s="178"/>
      <c r="H63" s="178"/>
      <c r="I63" s="178"/>
      <c r="J63" s="178"/>
      <c r="K63" s="178"/>
      <c r="L63" s="178"/>
    </row>
    <row r="64" spans="1:12" x14ac:dyDescent="0.25">
      <c r="A64" s="178"/>
      <c r="B64" s="173"/>
      <c r="C64" s="43"/>
      <c r="D64" s="174"/>
      <c r="E64" s="178"/>
      <c r="F64" s="178"/>
      <c r="G64" s="178"/>
      <c r="H64" s="178"/>
      <c r="I64" s="178"/>
      <c r="J64" s="178"/>
      <c r="K64" s="178"/>
      <c r="L64" s="178"/>
    </row>
    <row r="65" spans="1:12" x14ac:dyDescent="0.25">
      <c r="A65" s="178"/>
      <c r="B65" s="173"/>
      <c r="C65" s="43"/>
      <c r="D65" s="174"/>
      <c r="E65" s="178"/>
      <c r="F65" s="178"/>
      <c r="G65" s="178"/>
      <c r="H65" s="178"/>
      <c r="I65" s="178"/>
      <c r="J65" s="178"/>
      <c r="K65" s="178"/>
      <c r="L65" s="178"/>
    </row>
    <row r="66" spans="1:12" x14ac:dyDescent="0.25">
      <c r="A66" s="178"/>
      <c r="B66" s="173"/>
      <c r="C66" s="43"/>
      <c r="D66" s="174"/>
      <c r="E66" s="178"/>
      <c r="F66" s="178"/>
      <c r="G66" s="178"/>
      <c r="H66" s="178"/>
      <c r="I66" s="178"/>
      <c r="J66" s="178"/>
      <c r="K66" s="178"/>
      <c r="L66" s="178"/>
    </row>
    <row r="67" spans="1:12" x14ac:dyDescent="0.25">
      <c r="A67" s="178"/>
      <c r="B67" s="173"/>
      <c r="C67" s="43"/>
      <c r="D67" s="174"/>
      <c r="E67" s="178"/>
      <c r="F67" s="178"/>
      <c r="G67" s="178"/>
      <c r="H67" s="178"/>
      <c r="I67" s="178"/>
      <c r="J67" s="178"/>
      <c r="K67" s="178"/>
      <c r="L67" s="178"/>
    </row>
    <row r="68" spans="1:12" x14ac:dyDescent="0.25">
      <c r="A68" s="178"/>
      <c r="B68" s="173"/>
      <c r="C68" s="43"/>
      <c r="D68" s="174"/>
      <c r="E68" s="178"/>
      <c r="F68" s="178"/>
      <c r="G68" s="178"/>
      <c r="H68" s="178"/>
      <c r="I68" s="178"/>
      <c r="J68" s="178"/>
      <c r="K68" s="178"/>
      <c r="L68" s="178"/>
    </row>
    <row r="69" spans="1:12" x14ac:dyDescent="0.25">
      <c r="A69" s="178"/>
      <c r="B69" s="173"/>
      <c r="C69" s="43"/>
      <c r="D69" s="174"/>
      <c r="E69" s="178"/>
      <c r="F69" s="178"/>
      <c r="G69" s="178"/>
      <c r="H69" s="178"/>
      <c r="I69" s="178"/>
      <c r="J69" s="178"/>
      <c r="K69" s="178"/>
      <c r="L69" s="178"/>
    </row>
    <row r="70" spans="1:12" x14ac:dyDescent="0.25">
      <c r="A70" s="178"/>
      <c r="B70" s="173"/>
      <c r="C70" s="43"/>
      <c r="D70" s="174"/>
      <c r="E70" s="178"/>
      <c r="F70" s="178"/>
      <c r="G70" s="178"/>
      <c r="H70" s="178"/>
      <c r="I70" s="178"/>
      <c r="J70" s="178"/>
      <c r="K70" s="178"/>
      <c r="L70" s="178"/>
    </row>
    <row r="71" spans="1:12" x14ac:dyDescent="0.25">
      <c r="A71" s="178"/>
      <c r="B71" s="173"/>
      <c r="C71" s="43"/>
      <c r="D71" s="174"/>
      <c r="E71" s="178"/>
      <c r="F71" s="178"/>
      <c r="G71" s="178"/>
      <c r="H71" s="178"/>
      <c r="I71" s="178"/>
      <c r="J71" s="178"/>
      <c r="K71" s="178"/>
      <c r="L71" s="178"/>
    </row>
    <row r="72" spans="1:12" x14ac:dyDescent="0.25">
      <c r="A72" s="178"/>
      <c r="B72" s="173"/>
      <c r="C72" s="43"/>
      <c r="D72" s="174"/>
      <c r="E72" s="178"/>
      <c r="F72" s="178"/>
      <c r="G72" s="178"/>
      <c r="H72" s="178"/>
      <c r="I72" s="178"/>
      <c r="J72" s="178"/>
      <c r="K72" s="178"/>
      <c r="L72" s="178"/>
    </row>
    <row r="73" spans="1:12" x14ac:dyDescent="0.25">
      <c r="A73" s="178"/>
      <c r="B73" s="173"/>
      <c r="C73" s="43"/>
      <c r="D73" s="174"/>
      <c r="E73" s="178"/>
      <c r="F73" s="178"/>
      <c r="G73" s="178"/>
      <c r="H73" s="178"/>
      <c r="I73" s="178"/>
      <c r="J73" s="178"/>
      <c r="K73" s="178"/>
      <c r="L73" s="178"/>
    </row>
    <row r="74" spans="1:12" x14ac:dyDescent="0.25">
      <c r="A74" s="178"/>
      <c r="B74" s="173"/>
      <c r="C74" s="43"/>
      <c r="D74" s="174"/>
      <c r="E74" s="178"/>
      <c r="F74" s="178"/>
      <c r="G74" s="178"/>
      <c r="H74" s="178"/>
      <c r="I74" s="178"/>
      <c r="J74" s="178"/>
      <c r="K74" s="178"/>
      <c r="L74" s="178"/>
    </row>
    <row r="75" spans="1:12" x14ac:dyDescent="0.25">
      <c r="A75" s="178"/>
      <c r="B75" s="173"/>
      <c r="C75" s="43"/>
      <c r="D75" s="174"/>
      <c r="E75" s="178"/>
      <c r="F75" s="178"/>
      <c r="G75" s="178"/>
      <c r="H75" s="178"/>
      <c r="I75" s="178"/>
      <c r="J75" s="178"/>
      <c r="K75" s="178"/>
      <c r="L75" s="178"/>
    </row>
    <row r="76" spans="1:12" x14ac:dyDescent="0.25">
      <c r="A76" s="178"/>
      <c r="B76" s="173"/>
      <c r="C76" s="43"/>
      <c r="D76" s="174"/>
      <c r="E76" s="178"/>
      <c r="F76" s="178"/>
      <c r="G76" s="178"/>
      <c r="H76" s="178"/>
      <c r="I76" s="178"/>
      <c r="J76" s="178"/>
      <c r="K76" s="178"/>
      <c r="L76" s="178"/>
    </row>
    <row r="77" spans="1:12" x14ac:dyDescent="0.25">
      <c r="A77" s="178"/>
      <c r="B77" s="173"/>
      <c r="C77" s="43"/>
      <c r="D77" s="174"/>
      <c r="E77" s="178"/>
      <c r="F77" s="178"/>
      <c r="G77" s="178"/>
      <c r="H77" s="178"/>
      <c r="I77" s="178"/>
      <c r="J77" s="178"/>
      <c r="K77" s="178"/>
      <c r="L77" s="178"/>
    </row>
    <row r="78" spans="1:12" x14ac:dyDescent="0.25">
      <c r="A78" s="178"/>
      <c r="B78" s="173"/>
      <c r="C78" s="43"/>
      <c r="D78" s="174"/>
      <c r="E78" s="178"/>
      <c r="F78" s="178"/>
      <c r="G78" s="178"/>
      <c r="H78" s="178"/>
      <c r="I78" s="178"/>
      <c r="J78" s="178"/>
      <c r="K78" s="178"/>
      <c r="L78" s="178"/>
    </row>
    <row r="79" spans="1:12" x14ac:dyDescent="0.25">
      <c r="A79" s="178"/>
      <c r="B79" s="173"/>
      <c r="C79" s="43"/>
      <c r="D79" s="174"/>
      <c r="E79" s="178"/>
      <c r="F79" s="178"/>
      <c r="G79" s="178"/>
      <c r="H79" s="178"/>
      <c r="I79" s="178"/>
      <c r="J79" s="178"/>
      <c r="K79" s="178"/>
      <c r="L79" s="178"/>
    </row>
    <row r="80" spans="1:12" x14ac:dyDescent="0.25">
      <c r="A80" s="178"/>
      <c r="B80" s="173"/>
      <c r="C80" s="43"/>
      <c r="D80" s="174"/>
      <c r="E80" s="178"/>
      <c r="F80" s="178"/>
      <c r="G80" s="178"/>
      <c r="H80" s="178"/>
      <c r="I80" s="178"/>
      <c r="J80" s="178"/>
      <c r="K80" s="178"/>
      <c r="L80" s="178"/>
    </row>
    <row r="81" spans="1:12" x14ac:dyDescent="0.25">
      <c r="A81" s="178"/>
      <c r="B81" s="173"/>
      <c r="C81" s="43"/>
      <c r="D81" s="174"/>
      <c r="E81" s="178"/>
      <c r="F81" s="178"/>
      <c r="G81" s="178"/>
      <c r="H81" s="178"/>
      <c r="I81" s="178"/>
      <c r="J81" s="178"/>
      <c r="K81" s="178"/>
      <c r="L81" s="178"/>
    </row>
    <row r="82" spans="1:12" x14ac:dyDescent="0.25">
      <c r="A82" s="178"/>
      <c r="B82" s="173"/>
      <c r="C82" s="43"/>
      <c r="D82" s="174"/>
      <c r="E82" s="178"/>
      <c r="F82" s="178"/>
      <c r="G82" s="178"/>
      <c r="H82" s="178"/>
      <c r="I82" s="178"/>
      <c r="J82" s="178"/>
      <c r="K82" s="178"/>
      <c r="L82" s="178"/>
    </row>
    <row r="83" spans="1:12" x14ac:dyDescent="0.25">
      <c r="A83" s="178"/>
      <c r="B83" s="173"/>
      <c r="C83" s="43"/>
      <c r="D83" s="174"/>
      <c r="E83" s="178"/>
      <c r="F83" s="178"/>
      <c r="G83" s="178"/>
      <c r="H83" s="178"/>
      <c r="I83" s="178"/>
      <c r="J83" s="178"/>
      <c r="K83" s="178"/>
      <c r="L83" s="178"/>
    </row>
    <row r="84" spans="1:12" x14ac:dyDescent="0.25">
      <c r="A84" s="178"/>
      <c r="B84" s="173"/>
      <c r="C84" s="43"/>
      <c r="D84" s="174"/>
      <c r="E84" s="178"/>
      <c r="F84" s="178"/>
      <c r="G84" s="178"/>
      <c r="H84" s="178"/>
      <c r="I84" s="178"/>
      <c r="J84" s="178"/>
      <c r="K84" s="178"/>
      <c r="L84" s="178"/>
    </row>
    <row r="85" spans="1:12" x14ac:dyDescent="0.25">
      <c r="A85" s="178"/>
      <c r="B85" s="173"/>
      <c r="C85" s="43"/>
      <c r="D85" s="174"/>
      <c r="E85" s="178"/>
      <c r="F85" s="178"/>
      <c r="G85" s="178"/>
      <c r="H85" s="178"/>
      <c r="I85" s="178"/>
      <c r="J85" s="178"/>
      <c r="K85" s="178"/>
      <c r="L85" s="178"/>
    </row>
    <row r="86" spans="1:12" x14ac:dyDescent="0.25">
      <c r="A86" s="178"/>
      <c r="B86" s="173"/>
      <c r="C86" s="43"/>
      <c r="D86" s="174"/>
      <c r="E86" s="178"/>
      <c r="F86" s="178"/>
      <c r="G86" s="178"/>
      <c r="H86" s="178"/>
      <c r="I86" s="178"/>
      <c r="J86" s="178"/>
      <c r="K86" s="178"/>
      <c r="L86" s="178"/>
    </row>
    <row r="87" spans="1:12" x14ac:dyDescent="0.25">
      <c r="A87" s="178"/>
      <c r="B87" s="173"/>
      <c r="C87" s="43"/>
      <c r="D87" s="174"/>
      <c r="E87" s="178"/>
      <c r="F87" s="178"/>
      <c r="G87" s="178"/>
      <c r="H87" s="178"/>
      <c r="I87" s="178"/>
      <c r="J87" s="178"/>
      <c r="K87" s="178"/>
      <c r="L87" s="178"/>
    </row>
    <row r="88" spans="1:12" x14ac:dyDescent="0.25">
      <c r="A88" s="178"/>
      <c r="B88" s="173"/>
      <c r="C88" s="43"/>
      <c r="D88" s="174"/>
      <c r="E88" s="178"/>
      <c r="F88" s="178"/>
      <c r="G88" s="178"/>
      <c r="H88" s="178"/>
      <c r="I88" s="178"/>
      <c r="J88" s="178"/>
      <c r="K88" s="178"/>
      <c r="L88" s="178"/>
    </row>
    <row r="89" spans="1:12" x14ac:dyDescent="0.25">
      <c r="A89" s="178"/>
      <c r="B89" s="173"/>
      <c r="C89" s="43"/>
      <c r="D89" s="174"/>
      <c r="E89" s="178"/>
      <c r="F89" s="178"/>
      <c r="G89" s="178"/>
      <c r="H89" s="178"/>
      <c r="I89" s="178"/>
      <c r="J89" s="178"/>
      <c r="K89" s="178"/>
      <c r="L89" s="178"/>
    </row>
    <row r="90" spans="1:12" x14ac:dyDescent="0.25">
      <c r="A90" s="178"/>
      <c r="B90" s="173"/>
      <c r="C90" s="43"/>
      <c r="D90" s="174"/>
      <c r="E90" s="178"/>
      <c r="F90" s="178"/>
      <c r="G90" s="178"/>
      <c r="H90" s="178"/>
      <c r="I90" s="178"/>
      <c r="J90" s="178"/>
      <c r="K90" s="178"/>
      <c r="L90" s="178"/>
    </row>
    <row r="91" spans="1:12" x14ac:dyDescent="0.25">
      <c r="A91" s="178"/>
      <c r="B91" s="173"/>
      <c r="C91" s="43"/>
      <c r="D91" s="174"/>
      <c r="E91" s="178"/>
      <c r="F91" s="178"/>
      <c r="G91" s="178"/>
      <c r="H91" s="178"/>
      <c r="I91" s="178"/>
      <c r="J91" s="178"/>
      <c r="K91" s="178"/>
      <c r="L91" s="178"/>
    </row>
    <row r="92" spans="1:12" x14ac:dyDescent="0.25">
      <c r="A92" s="178"/>
      <c r="B92" s="173"/>
      <c r="C92" s="43"/>
      <c r="D92" s="174"/>
      <c r="E92" s="178"/>
      <c r="F92" s="178"/>
      <c r="G92" s="178"/>
      <c r="H92" s="178"/>
      <c r="I92" s="178"/>
      <c r="J92" s="178"/>
      <c r="K92" s="178"/>
      <c r="L92" s="178"/>
    </row>
    <row r="93" spans="1:12" x14ac:dyDescent="0.25">
      <c r="A93" s="178"/>
      <c r="B93" s="173"/>
      <c r="C93" s="43"/>
      <c r="D93" s="174"/>
      <c r="E93" s="178"/>
      <c r="F93" s="178"/>
      <c r="G93" s="178"/>
      <c r="H93" s="178"/>
      <c r="I93" s="178"/>
      <c r="J93" s="178"/>
      <c r="K93" s="178"/>
      <c r="L93" s="178"/>
    </row>
    <row r="94" spans="1:12" x14ac:dyDescent="0.25">
      <c r="A94" s="178"/>
      <c r="B94" s="173"/>
      <c r="C94" s="43"/>
      <c r="D94" s="174"/>
      <c r="E94" s="178"/>
      <c r="F94" s="178"/>
      <c r="G94" s="178"/>
      <c r="H94" s="178"/>
      <c r="I94" s="178"/>
      <c r="J94" s="178"/>
      <c r="K94" s="178"/>
      <c r="L94" s="178"/>
    </row>
    <row r="95" spans="1:12" x14ac:dyDescent="0.25">
      <c r="A95" s="178"/>
      <c r="B95" s="173"/>
      <c r="C95" s="43"/>
      <c r="D95" s="174"/>
      <c r="E95" s="178"/>
      <c r="F95" s="178"/>
      <c r="G95" s="178"/>
      <c r="H95" s="178"/>
      <c r="I95" s="178"/>
      <c r="J95" s="178"/>
      <c r="K95" s="178"/>
      <c r="L95" s="178"/>
    </row>
    <row r="96" spans="1:12" x14ac:dyDescent="0.25">
      <c r="A96" s="178"/>
      <c r="B96" s="173"/>
      <c r="C96" s="43"/>
      <c r="D96" s="174"/>
      <c r="E96" s="178"/>
      <c r="F96" s="178"/>
      <c r="G96" s="178"/>
      <c r="H96" s="178"/>
      <c r="I96" s="178"/>
      <c r="J96" s="178"/>
      <c r="K96" s="178"/>
      <c r="L96" s="178"/>
    </row>
    <row r="97" spans="1:12" x14ac:dyDescent="0.25">
      <c r="A97" s="178"/>
      <c r="B97" s="173"/>
      <c r="C97" s="43"/>
      <c r="D97" s="174"/>
      <c r="E97" s="178"/>
      <c r="F97" s="178"/>
      <c r="G97" s="178"/>
      <c r="H97" s="178"/>
      <c r="I97" s="178"/>
      <c r="J97" s="178"/>
      <c r="K97" s="178"/>
      <c r="L97" s="178"/>
    </row>
    <row r="98" spans="1:12" x14ac:dyDescent="0.25">
      <c r="A98" s="178"/>
      <c r="B98" s="173"/>
      <c r="C98" s="43"/>
      <c r="D98" s="174"/>
      <c r="E98" s="178"/>
      <c r="F98" s="178"/>
      <c r="G98" s="178"/>
      <c r="H98" s="178"/>
      <c r="I98" s="178"/>
      <c r="J98" s="178"/>
      <c r="K98" s="178"/>
      <c r="L98" s="178"/>
    </row>
    <row r="99" spans="1:12" x14ac:dyDescent="0.25">
      <c r="A99" s="178"/>
      <c r="B99" s="173"/>
      <c r="C99" s="43"/>
      <c r="D99" s="174"/>
      <c r="E99" s="178"/>
      <c r="F99" s="178"/>
      <c r="G99" s="178"/>
      <c r="H99" s="178"/>
      <c r="I99" s="178"/>
      <c r="J99" s="178"/>
      <c r="K99" s="178"/>
      <c r="L99" s="178"/>
    </row>
    <row r="100" spans="1:12" x14ac:dyDescent="0.25">
      <c r="A100" s="178"/>
      <c r="B100" s="173"/>
      <c r="C100" s="43"/>
      <c r="D100" s="174"/>
      <c r="E100" s="178"/>
      <c r="F100" s="178"/>
      <c r="G100" s="178"/>
      <c r="H100" s="178"/>
      <c r="I100" s="178"/>
      <c r="J100" s="178"/>
      <c r="K100" s="178"/>
      <c r="L100" s="178"/>
    </row>
    <row r="101" spans="1:12" x14ac:dyDescent="0.25">
      <c r="A101" s="178"/>
      <c r="B101" s="173"/>
      <c r="C101" s="43"/>
      <c r="D101" s="174"/>
      <c r="E101" s="178"/>
      <c r="F101" s="178"/>
      <c r="G101" s="178"/>
      <c r="H101" s="178"/>
      <c r="I101" s="178"/>
      <c r="J101" s="178"/>
      <c r="K101" s="178"/>
      <c r="L101" s="178"/>
    </row>
    <row r="102" spans="1:12" x14ac:dyDescent="0.25">
      <c r="A102" s="178"/>
      <c r="B102" s="173"/>
      <c r="C102" s="43"/>
      <c r="D102" s="174"/>
      <c r="E102" s="178"/>
      <c r="F102" s="178"/>
      <c r="G102" s="178"/>
      <c r="H102" s="178"/>
      <c r="I102" s="178"/>
      <c r="J102" s="178"/>
      <c r="K102" s="178"/>
      <c r="L102" s="178"/>
    </row>
    <row r="103" spans="1:12" x14ac:dyDescent="0.25">
      <c r="A103" s="178"/>
      <c r="B103" s="173"/>
      <c r="C103" s="43"/>
      <c r="D103" s="174"/>
      <c r="E103" s="178"/>
      <c r="F103" s="178"/>
      <c r="G103" s="178"/>
      <c r="H103" s="178"/>
      <c r="I103" s="178"/>
      <c r="J103" s="178"/>
      <c r="K103" s="178"/>
      <c r="L103" s="178"/>
    </row>
    <row r="104" spans="1:12" x14ac:dyDescent="0.25">
      <c r="A104" s="178"/>
      <c r="B104" s="173"/>
      <c r="C104" s="43"/>
      <c r="D104" s="174"/>
      <c r="E104" s="178"/>
      <c r="F104" s="178"/>
      <c r="G104" s="178"/>
      <c r="H104" s="178"/>
      <c r="I104" s="178"/>
      <c r="J104" s="178"/>
      <c r="K104" s="178"/>
      <c r="L104" s="178"/>
    </row>
    <row r="105" spans="1:12" x14ac:dyDescent="0.25">
      <c r="A105" s="178"/>
      <c r="B105" s="173"/>
      <c r="C105" s="43"/>
      <c r="D105" s="174"/>
      <c r="E105" s="178"/>
      <c r="F105" s="178"/>
      <c r="G105" s="178"/>
      <c r="H105" s="178"/>
      <c r="I105" s="178"/>
      <c r="J105" s="178"/>
      <c r="K105" s="178"/>
      <c r="L105" s="178"/>
    </row>
    <row r="106" spans="1:12" x14ac:dyDescent="0.25">
      <c r="A106" s="178"/>
      <c r="B106" s="173"/>
      <c r="C106" s="43"/>
      <c r="D106" s="174"/>
      <c r="E106" s="178"/>
      <c r="F106" s="178"/>
      <c r="G106" s="178"/>
      <c r="H106" s="178"/>
      <c r="I106" s="178"/>
      <c r="J106" s="178"/>
      <c r="K106" s="178"/>
      <c r="L106" s="178"/>
    </row>
    <row r="107" spans="1:12" x14ac:dyDescent="0.25">
      <c r="A107" s="178"/>
      <c r="B107" s="173"/>
      <c r="C107" s="43"/>
      <c r="D107" s="174"/>
      <c r="E107" s="178"/>
      <c r="F107" s="178"/>
      <c r="G107" s="178"/>
      <c r="H107" s="178"/>
      <c r="I107" s="178"/>
      <c r="J107" s="178"/>
      <c r="K107" s="178"/>
      <c r="L107" s="178"/>
    </row>
    <row r="108" spans="1:12" x14ac:dyDescent="0.25">
      <c r="A108" s="178"/>
      <c r="B108" s="173"/>
      <c r="C108" s="43"/>
      <c r="D108" s="174"/>
      <c r="E108" s="178"/>
      <c r="F108" s="178"/>
      <c r="G108" s="178"/>
      <c r="H108" s="178"/>
      <c r="I108" s="178"/>
      <c r="J108" s="178"/>
      <c r="K108" s="178"/>
      <c r="L108" s="178"/>
    </row>
    <row r="109" spans="1:12" x14ac:dyDescent="0.25">
      <c r="A109" s="178"/>
      <c r="B109" s="173"/>
      <c r="C109" s="43"/>
      <c r="D109" s="174"/>
      <c r="E109" s="178"/>
      <c r="F109" s="178"/>
      <c r="G109" s="178"/>
      <c r="H109" s="178"/>
      <c r="I109" s="178"/>
      <c r="J109" s="178"/>
      <c r="K109" s="178"/>
      <c r="L109" s="178"/>
    </row>
    <row r="110" spans="1:12" x14ac:dyDescent="0.25">
      <c r="A110" s="178"/>
      <c r="B110" s="173"/>
      <c r="C110" s="43"/>
      <c r="D110" s="174"/>
      <c r="E110" s="178"/>
      <c r="F110" s="178"/>
      <c r="G110" s="178"/>
      <c r="H110" s="178"/>
      <c r="I110" s="178"/>
      <c r="J110" s="178"/>
      <c r="K110" s="178"/>
      <c r="L110" s="178"/>
    </row>
    <row r="111" spans="1:12" x14ac:dyDescent="0.25">
      <c r="A111" s="178"/>
      <c r="B111" s="173"/>
      <c r="C111" s="43"/>
      <c r="D111" s="174"/>
      <c r="E111" s="178"/>
      <c r="F111" s="178"/>
      <c r="G111" s="178"/>
      <c r="H111" s="178"/>
      <c r="I111" s="178"/>
      <c r="J111" s="178"/>
      <c r="K111" s="178"/>
      <c r="L111" s="178"/>
    </row>
    <row r="112" spans="1:12" x14ac:dyDescent="0.25">
      <c r="A112" s="178"/>
      <c r="B112" s="173"/>
      <c r="C112" s="43"/>
      <c r="D112" s="174"/>
      <c r="E112" s="178"/>
      <c r="F112" s="178"/>
      <c r="G112" s="178"/>
      <c r="H112" s="178"/>
      <c r="I112" s="178"/>
      <c r="J112" s="178"/>
      <c r="K112" s="178"/>
      <c r="L112" s="178"/>
    </row>
    <row r="113" spans="1:12" x14ac:dyDescent="0.25">
      <c r="A113" s="178"/>
      <c r="B113" s="173"/>
      <c r="C113" s="43"/>
      <c r="D113" s="174"/>
      <c r="E113" s="178"/>
      <c r="F113" s="178"/>
      <c r="G113" s="178"/>
      <c r="H113" s="178"/>
      <c r="I113" s="178"/>
      <c r="J113" s="178"/>
      <c r="K113" s="178"/>
      <c r="L113" s="178"/>
    </row>
    <row r="114" spans="1:12" x14ac:dyDescent="0.25">
      <c r="A114" s="178"/>
      <c r="B114" s="173"/>
      <c r="C114" s="43"/>
      <c r="D114" s="174"/>
      <c r="E114" s="178"/>
      <c r="F114" s="178"/>
      <c r="G114" s="178"/>
      <c r="H114" s="178"/>
      <c r="I114" s="178"/>
      <c r="J114" s="178"/>
      <c r="K114" s="178"/>
      <c r="L114" s="178"/>
    </row>
    <row r="115" spans="1:12" x14ac:dyDescent="0.25">
      <c r="A115" s="178"/>
      <c r="B115" s="173"/>
      <c r="C115" s="43"/>
      <c r="D115" s="174"/>
      <c r="E115" s="178"/>
      <c r="F115" s="178"/>
      <c r="G115" s="178"/>
      <c r="H115" s="178"/>
      <c r="I115" s="178"/>
      <c r="J115" s="178"/>
      <c r="K115" s="178"/>
      <c r="L115" s="178"/>
    </row>
    <row r="116" spans="1:12" x14ac:dyDescent="0.25">
      <c r="A116" s="178"/>
      <c r="B116" s="173"/>
      <c r="C116" s="43"/>
      <c r="D116" s="174"/>
      <c r="E116" s="178"/>
      <c r="F116" s="178"/>
      <c r="G116" s="178"/>
      <c r="H116" s="178"/>
      <c r="I116" s="178"/>
      <c r="J116" s="178"/>
      <c r="K116" s="178"/>
      <c r="L116" s="178"/>
    </row>
    <row r="117" spans="1:12" x14ac:dyDescent="0.25">
      <c r="A117" s="178"/>
      <c r="B117" s="173"/>
      <c r="C117" s="43"/>
      <c r="D117" s="174"/>
      <c r="E117" s="178"/>
      <c r="F117" s="178"/>
      <c r="G117" s="178"/>
      <c r="H117" s="178"/>
      <c r="I117" s="178"/>
      <c r="J117" s="178"/>
      <c r="K117" s="178"/>
      <c r="L117" s="178"/>
    </row>
    <row r="118" spans="1:12" x14ac:dyDescent="0.25">
      <c r="A118" s="178"/>
      <c r="B118" s="173"/>
      <c r="C118" s="43"/>
      <c r="D118" s="174"/>
      <c r="E118" s="178"/>
      <c r="F118" s="178"/>
      <c r="G118" s="178"/>
      <c r="H118" s="178"/>
      <c r="I118" s="178"/>
      <c r="J118" s="178"/>
      <c r="K118" s="178"/>
      <c r="L118" s="178"/>
    </row>
    <row r="119" spans="1:12" x14ac:dyDescent="0.25">
      <c r="A119" s="178"/>
      <c r="B119" s="173"/>
      <c r="C119" s="43"/>
      <c r="D119" s="174"/>
      <c r="E119" s="178"/>
      <c r="F119" s="178"/>
      <c r="G119" s="178"/>
      <c r="H119" s="178"/>
      <c r="I119" s="178"/>
      <c r="J119" s="178"/>
      <c r="K119" s="178"/>
      <c r="L119" s="178"/>
    </row>
    <row r="120" spans="1:12" x14ac:dyDescent="0.25">
      <c r="A120" s="178"/>
      <c r="B120" s="173"/>
      <c r="C120" s="43"/>
      <c r="D120" s="174"/>
      <c r="E120" s="178"/>
      <c r="F120" s="178"/>
      <c r="G120" s="178"/>
      <c r="H120" s="178"/>
      <c r="I120" s="178"/>
      <c r="J120" s="178"/>
      <c r="K120" s="178"/>
      <c r="L120" s="178"/>
    </row>
    <row r="121" spans="1:12" x14ac:dyDescent="0.25">
      <c r="A121" s="178"/>
      <c r="B121" s="173"/>
      <c r="C121" s="43"/>
      <c r="D121" s="174"/>
      <c r="E121" s="178"/>
      <c r="F121" s="178"/>
      <c r="G121" s="178"/>
      <c r="H121" s="178"/>
      <c r="I121" s="178"/>
      <c r="J121" s="178"/>
      <c r="K121" s="178"/>
      <c r="L121" s="178"/>
    </row>
    <row r="122" spans="1:12" x14ac:dyDescent="0.25">
      <c r="A122" s="178"/>
      <c r="B122" s="173"/>
      <c r="C122" s="43"/>
      <c r="D122" s="174"/>
      <c r="E122" s="178"/>
      <c r="F122" s="178"/>
      <c r="G122" s="178"/>
      <c r="H122" s="178"/>
      <c r="I122" s="178"/>
      <c r="J122" s="178"/>
      <c r="K122" s="178"/>
      <c r="L122" s="178"/>
    </row>
    <row r="123" spans="1:12" x14ac:dyDescent="0.25">
      <c r="A123" s="178"/>
      <c r="B123" s="173"/>
      <c r="C123" s="43"/>
      <c r="D123" s="174"/>
      <c r="E123" s="178"/>
      <c r="F123" s="178"/>
      <c r="G123" s="178"/>
      <c r="H123" s="178"/>
      <c r="I123" s="178"/>
      <c r="J123" s="178"/>
      <c r="K123" s="178"/>
      <c r="L123" s="178"/>
    </row>
    <row r="124" spans="1:12" x14ac:dyDescent="0.25">
      <c r="A124" s="178"/>
      <c r="B124" s="173"/>
      <c r="C124" s="43"/>
      <c r="D124" s="174"/>
      <c r="E124" s="178"/>
      <c r="F124" s="178"/>
      <c r="G124" s="178"/>
      <c r="H124" s="178"/>
      <c r="I124" s="178"/>
      <c r="J124" s="178"/>
      <c r="K124" s="178"/>
      <c r="L124" s="178"/>
    </row>
    <row r="125" spans="1:12" x14ac:dyDescent="0.25">
      <c r="A125" s="178"/>
      <c r="B125" s="173"/>
      <c r="C125" s="43"/>
      <c r="D125" s="174"/>
      <c r="E125" s="178"/>
      <c r="F125" s="178"/>
      <c r="G125" s="178"/>
      <c r="H125" s="178"/>
      <c r="I125" s="178"/>
      <c r="J125" s="178"/>
      <c r="K125" s="178"/>
      <c r="L125" s="178"/>
    </row>
    <row r="126" spans="1:12" x14ac:dyDescent="0.25">
      <c r="A126" s="178"/>
      <c r="B126" s="173"/>
      <c r="C126" s="43"/>
      <c r="D126" s="174"/>
      <c r="E126" s="178"/>
      <c r="F126" s="178"/>
      <c r="G126" s="178"/>
      <c r="H126" s="178"/>
      <c r="I126" s="178"/>
      <c r="J126" s="178"/>
      <c r="K126" s="178"/>
      <c r="L126" s="178"/>
    </row>
    <row r="127" spans="1:12" x14ac:dyDescent="0.25">
      <c r="A127" s="178"/>
      <c r="B127" s="173"/>
      <c r="C127" s="43"/>
      <c r="D127" s="174"/>
      <c r="E127" s="178"/>
      <c r="F127" s="178"/>
      <c r="G127" s="178"/>
      <c r="H127" s="178"/>
      <c r="I127" s="178"/>
      <c r="J127" s="178"/>
      <c r="K127" s="178"/>
      <c r="L127" s="178"/>
    </row>
    <row r="128" spans="1:12" x14ac:dyDescent="0.25">
      <c r="A128" s="178"/>
      <c r="B128" s="173"/>
      <c r="C128" s="43"/>
      <c r="D128" s="174"/>
      <c r="E128" s="178"/>
      <c r="F128" s="178"/>
      <c r="G128" s="178"/>
      <c r="H128" s="178"/>
      <c r="I128" s="178"/>
      <c r="J128" s="178"/>
      <c r="K128" s="178"/>
      <c r="L128" s="178"/>
    </row>
    <row r="129" spans="1:12" x14ac:dyDescent="0.25">
      <c r="A129" s="178"/>
      <c r="B129" s="173"/>
      <c r="C129" s="43"/>
      <c r="D129" s="174"/>
      <c r="E129" s="178"/>
      <c r="F129" s="178"/>
      <c r="G129" s="178"/>
      <c r="H129" s="178"/>
      <c r="I129" s="178"/>
      <c r="J129" s="178"/>
      <c r="K129" s="178"/>
      <c r="L129" s="178"/>
    </row>
    <row r="130" spans="1:12" x14ac:dyDescent="0.25">
      <c r="A130" s="178"/>
      <c r="B130" s="173"/>
      <c r="C130" s="43"/>
      <c r="D130" s="174"/>
      <c r="E130" s="178"/>
      <c r="F130" s="178"/>
      <c r="G130" s="178"/>
      <c r="H130" s="178"/>
      <c r="I130" s="178"/>
      <c r="J130" s="178"/>
      <c r="K130" s="178"/>
      <c r="L130" s="178"/>
    </row>
    <row r="131" spans="1:12" x14ac:dyDescent="0.25">
      <c r="A131" s="178"/>
      <c r="B131" s="173"/>
      <c r="C131" s="43"/>
      <c r="D131" s="174"/>
      <c r="E131" s="178"/>
      <c r="F131" s="178"/>
      <c r="G131" s="178"/>
      <c r="H131" s="178"/>
      <c r="I131" s="178"/>
      <c r="J131" s="178"/>
      <c r="K131" s="178"/>
      <c r="L131" s="178"/>
    </row>
    <row r="132" spans="1:12" x14ac:dyDescent="0.25">
      <c r="A132" s="178"/>
      <c r="B132" s="173"/>
      <c r="C132" s="43"/>
      <c r="D132" s="174"/>
      <c r="E132" s="178"/>
      <c r="F132" s="178"/>
      <c r="G132" s="178"/>
      <c r="H132" s="178"/>
      <c r="I132" s="178"/>
      <c r="J132" s="178"/>
      <c r="K132" s="178"/>
      <c r="L132" s="178"/>
    </row>
    <row r="133" spans="1:12" x14ac:dyDescent="0.25">
      <c r="A133" s="178"/>
      <c r="B133" s="173"/>
      <c r="C133" s="43"/>
      <c r="D133" s="174"/>
      <c r="E133" s="178"/>
      <c r="F133" s="178"/>
      <c r="G133" s="178"/>
      <c r="H133" s="178"/>
      <c r="I133" s="178"/>
      <c r="J133" s="178"/>
      <c r="K133" s="178"/>
      <c r="L133" s="178"/>
    </row>
    <row r="134" spans="1:12" x14ac:dyDescent="0.25">
      <c r="A134" s="178"/>
      <c r="B134" s="173"/>
      <c r="C134" s="43"/>
      <c r="D134" s="174"/>
      <c r="E134" s="178"/>
      <c r="F134" s="178"/>
      <c r="G134" s="178"/>
      <c r="H134" s="178"/>
      <c r="I134" s="178"/>
      <c r="J134" s="178"/>
      <c r="K134" s="178"/>
      <c r="L134" s="178"/>
    </row>
    <row r="135" spans="1:12" x14ac:dyDescent="0.25">
      <c r="A135" s="178"/>
      <c r="B135" s="173"/>
      <c r="C135" s="43"/>
      <c r="D135" s="174"/>
      <c r="E135" s="178"/>
      <c r="F135" s="178"/>
      <c r="G135" s="178"/>
      <c r="H135" s="178"/>
      <c r="I135" s="178"/>
      <c r="J135" s="178"/>
      <c r="K135" s="178"/>
      <c r="L135" s="178"/>
    </row>
    <row r="136" spans="1:12" x14ac:dyDescent="0.25">
      <c r="A136" s="178"/>
      <c r="B136" s="173"/>
      <c r="C136" s="43"/>
      <c r="D136" s="174"/>
      <c r="E136" s="178"/>
      <c r="F136" s="178"/>
      <c r="G136" s="178"/>
      <c r="H136" s="178"/>
      <c r="I136" s="178"/>
      <c r="J136" s="178"/>
      <c r="K136" s="178"/>
      <c r="L136" s="178"/>
    </row>
    <row r="137" spans="1:12" x14ac:dyDescent="0.25">
      <c r="A137" s="178"/>
      <c r="B137" s="173"/>
      <c r="C137" s="43"/>
      <c r="D137" s="174"/>
      <c r="E137" s="178"/>
      <c r="F137" s="178"/>
      <c r="G137" s="178"/>
      <c r="H137" s="178"/>
      <c r="I137" s="178"/>
      <c r="J137" s="178"/>
      <c r="K137" s="178"/>
      <c r="L137" s="178"/>
    </row>
    <row r="138" spans="1:12" x14ac:dyDescent="0.25">
      <c r="A138" s="178"/>
      <c r="B138" s="173"/>
      <c r="C138" s="43"/>
      <c r="D138" s="174"/>
      <c r="E138" s="178"/>
      <c r="F138" s="178"/>
      <c r="G138" s="178"/>
      <c r="H138" s="178"/>
      <c r="I138" s="178"/>
      <c r="J138" s="178"/>
      <c r="K138" s="178"/>
      <c r="L138" s="178"/>
    </row>
    <row r="139" spans="1:12" x14ac:dyDescent="0.25">
      <c r="A139" s="178"/>
      <c r="B139" s="173"/>
      <c r="C139" s="43"/>
      <c r="D139" s="174"/>
      <c r="E139" s="178"/>
      <c r="F139" s="178"/>
      <c r="G139" s="178"/>
      <c r="H139" s="178"/>
      <c r="I139" s="178"/>
      <c r="J139" s="178"/>
      <c r="K139" s="178"/>
      <c r="L139" s="178"/>
    </row>
    <row r="140" spans="1:12" x14ac:dyDescent="0.25">
      <c r="A140" s="178"/>
      <c r="B140" s="173"/>
      <c r="C140" s="43"/>
      <c r="D140" s="174"/>
      <c r="E140" s="178"/>
      <c r="F140" s="178"/>
      <c r="G140" s="178"/>
      <c r="H140" s="178"/>
      <c r="I140" s="178"/>
      <c r="J140" s="178"/>
      <c r="K140" s="178"/>
      <c r="L140" s="178"/>
    </row>
    <row r="141" spans="1:12" x14ac:dyDescent="0.25">
      <c r="A141" s="178"/>
      <c r="B141" s="173"/>
      <c r="C141" s="43"/>
      <c r="D141" s="174"/>
      <c r="E141" s="178"/>
      <c r="F141" s="178"/>
      <c r="G141" s="178"/>
      <c r="H141" s="178"/>
      <c r="I141" s="178"/>
      <c r="J141" s="178"/>
      <c r="K141" s="178"/>
      <c r="L141" s="178"/>
    </row>
    <row r="142" spans="1:12" x14ac:dyDescent="0.25">
      <c r="A142" s="178"/>
      <c r="B142" s="173"/>
      <c r="C142" s="43"/>
      <c r="D142" s="174"/>
      <c r="E142" s="178"/>
      <c r="F142" s="178"/>
      <c r="G142" s="178"/>
      <c r="H142" s="178"/>
      <c r="I142" s="178"/>
      <c r="J142" s="178"/>
      <c r="K142" s="178"/>
      <c r="L142" s="178"/>
    </row>
    <row r="143" spans="1:12" x14ac:dyDescent="0.25">
      <c r="A143" s="178"/>
      <c r="B143" s="173"/>
      <c r="C143" s="43"/>
      <c r="D143" s="174"/>
      <c r="E143" s="178"/>
      <c r="F143" s="178"/>
      <c r="G143" s="178"/>
      <c r="H143" s="178"/>
      <c r="I143" s="178"/>
      <c r="J143" s="178"/>
      <c r="K143" s="178"/>
      <c r="L143" s="178"/>
    </row>
    <row r="144" spans="1:12" x14ac:dyDescent="0.25">
      <c r="A144" s="178"/>
      <c r="B144" s="173"/>
      <c r="C144" s="43"/>
      <c r="D144" s="174"/>
      <c r="E144" s="178"/>
      <c r="F144" s="178"/>
      <c r="G144" s="178"/>
      <c r="H144" s="178"/>
      <c r="I144" s="178"/>
      <c r="J144" s="178"/>
      <c r="K144" s="178"/>
      <c r="L144" s="178"/>
    </row>
    <row r="145" spans="1:12" x14ac:dyDescent="0.25">
      <c r="A145" s="178"/>
      <c r="B145" s="173"/>
      <c r="C145" s="43"/>
      <c r="D145" s="174"/>
      <c r="E145" s="178"/>
      <c r="F145" s="178"/>
      <c r="G145" s="178"/>
      <c r="H145" s="178"/>
      <c r="I145" s="178"/>
      <c r="J145" s="178"/>
      <c r="K145" s="178"/>
      <c r="L145" s="178"/>
    </row>
    <row r="146" spans="1:12" x14ac:dyDescent="0.25">
      <c r="A146" s="178"/>
      <c r="B146" s="173"/>
      <c r="C146" s="43"/>
      <c r="D146" s="174"/>
      <c r="E146" s="178"/>
      <c r="F146" s="178"/>
      <c r="G146" s="178"/>
      <c r="H146" s="178"/>
      <c r="I146" s="178"/>
      <c r="J146" s="178"/>
      <c r="K146" s="178"/>
      <c r="L146" s="178"/>
    </row>
    <row r="147" spans="1:12" x14ac:dyDescent="0.25">
      <c r="A147" s="178"/>
      <c r="B147" s="173"/>
      <c r="C147" s="43"/>
      <c r="D147" s="174"/>
      <c r="E147" s="178"/>
      <c r="F147" s="178"/>
      <c r="G147" s="178"/>
      <c r="H147" s="178"/>
      <c r="I147" s="178"/>
      <c r="J147" s="178"/>
      <c r="K147" s="178"/>
      <c r="L147" s="178"/>
    </row>
    <row r="148" spans="1:12" x14ac:dyDescent="0.25">
      <c r="A148" s="178"/>
      <c r="B148" s="173"/>
      <c r="C148" s="43"/>
      <c r="D148" s="174"/>
      <c r="E148" s="178"/>
      <c r="F148" s="178"/>
      <c r="G148" s="178"/>
      <c r="H148" s="178"/>
      <c r="I148" s="178"/>
      <c r="J148" s="178"/>
      <c r="K148" s="178"/>
      <c r="L148" s="178"/>
    </row>
    <row r="149" spans="1:12" x14ac:dyDescent="0.25">
      <c r="A149" s="178"/>
      <c r="B149" s="173"/>
      <c r="C149" s="43"/>
      <c r="D149" s="174"/>
      <c r="E149" s="178"/>
      <c r="F149" s="178"/>
      <c r="G149" s="178"/>
      <c r="H149" s="178"/>
      <c r="I149" s="178"/>
      <c r="J149" s="178"/>
      <c r="K149" s="178"/>
      <c r="L149" s="178"/>
    </row>
    <row r="150" spans="1:12" x14ac:dyDescent="0.25">
      <c r="A150" s="178"/>
      <c r="B150" s="173"/>
      <c r="C150" s="43"/>
      <c r="D150" s="174"/>
      <c r="E150" s="178"/>
      <c r="F150" s="178"/>
      <c r="G150" s="178"/>
      <c r="H150" s="178"/>
      <c r="I150" s="178"/>
      <c r="J150" s="178"/>
      <c r="K150" s="178"/>
      <c r="L150" s="178"/>
    </row>
    <row r="151" spans="1:12" x14ac:dyDescent="0.25">
      <c r="A151" s="178"/>
      <c r="B151" s="173"/>
      <c r="C151" s="43"/>
      <c r="D151" s="174"/>
      <c r="E151" s="178"/>
      <c r="F151" s="178"/>
      <c r="G151" s="178"/>
      <c r="H151" s="178"/>
      <c r="I151" s="178"/>
      <c r="J151" s="178"/>
      <c r="K151" s="178"/>
      <c r="L151" s="178"/>
    </row>
    <row r="152" spans="1:12" x14ac:dyDescent="0.25">
      <c r="A152" s="178"/>
      <c r="B152" s="173"/>
      <c r="C152" s="43"/>
      <c r="D152" s="174"/>
      <c r="E152" s="178"/>
      <c r="F152" s="178"/>
      <c r="G152" s="178"/>
      <c r="H152" s="178"/>
      <c r="I152" s="178"/>
      <c r="J152" s="178"/>
      <c r="K152" s="178"/>
      <c r="L152" s="178"/>
    </row>
    <row r="153" spans="1:12" x14ac:dyDescent="0.25">
      <c r="A153" s="178"/>
      <c r="B153" s="173"/>
      <c r="C153" s="43"/>
      <c r="D153" s="174"/>
      <c r="E153" s="178"/>
      <c r="F153" s="178"/>
      <c r="G153" s="178"/>
      <c r="H153" s="178"/>
      <c r="I153" s="178"/>
      <c r="J153" s="178"/>
      <c r="K153" s="178"/>
      <c r="L153" s="178"/>
    </row>
    <row r="154" spans="1:12" x14ac:dyDescent="0.25">
      <c r="A154" s="178"/>
      <c r="B154" s="173"/>
      <c r="C154" s="43"/>
      <c r="D154" s="174"/>
      <c r="E154" s="178"/>
      <c r="F154" s="178"/>
      <c r="G154" s="178"/>
      <c r="H154" s="178"/>
      <c r="I154" s="178"/>
      <c r="J154" s="178"/>
      <c r="K154" s="178"/>
      <c r="L154" s="178"/>
    </row>
    <row r="155" spans="1:12" x14ac:dyDescent="0.25">
      <c r="A155" s="178"/>
      <c r="B155" s="173"/>
      <c r="C155" s="43"/>
      <c r="D155" s="174"/>
      <c r="E155" s="178"/>
      <c r="F155" s="178"/>
      <c r="G155" s="178"/>
      <c r="H155" s="178"/>
      <c r="I155" s="178"/>
      <c r="J155" s="178"/>
      <c r="K155" s="178"/>
      <c r="L155" s="178"/>
    </row>
    <row r="156" spans="1:12" x14ac:dyDescent="0.25">
      <c r="A156" s="178"/>
      <c r="B156" s="173"/>
      <c r="C156" s="43"/>
      <c r="D156" s="174"/>
      <c r="E156" s="178"/>
      <c r="F156" s="178"/>
      <c r="G156" s="178"/>
      <c r="H156" s="178"/>
      <c r="I156" s="178"/>
      <c r="J156" s="178"/>
      <c r="K156" s="178"/>
      <c r="L156" s="178"/>
    </row>
    <row r="157" spans="1:12" x14ac:dyDescent="0.25">
      <c r="A157" s="178"/>
      <c r="B157" s="173"/>
      <c r="C157" s="43"/>
      <c r="D157" s="174"/>
      <c r="E157" s="178"/>
      <c r="F157" s="178"/>
      <c r="G157" s="178"/>
      <c r="H157" s="178"/>
      <c r="I157" s="178"/>
      <c r="J157" s="178"/>
      <c r="K157" s="178"/>
      <c r="L157" s="178"/>
    </row>
    <row r="158" spans="1:12" x14ac:dyDescent="0.25">
      <c r="A158" s="178"/>
      <c r="B158" s="173"/>
      <c r="C158" s="43"/>
      <c r="D158" s="174"/>
      <c r="E158" s="178"/>
      <c r="F158" s="178"/>
      <c r="G158" s="178"/>
      <c r="H158" s="178"/>
      <c r="I158" s="178"/>
      <c r="J158" s="178"/>
      <c r="K158" s="178"/>
      <c r="L158" s="178"/>
    </row>
    <row r="159" spans="1:12" x14ac:dyDescent="0.25">
      <c r="A159" s="178"/>
      <c r="B159" s="173"/>
      <c r="C159" s="43"/>
      <c r="D159" s="174"/>
      <c r="E159" s="178"/>
      <c r="F159" s="178"/>
      <c r="G159" s="178"/>
      <c r="H159" s="178"/>
      <c r="I159" s="178"/>
      <c r="J159" s="178"/>
      <c r="K159" s="178"/>
      <c r="L159" s="178"/>
    </row>
    <row r="160" spans="1:12" x14ac:dyDescent="0.25">
      <c r="A160" s="178"/>
      <c r="B160" s="173"/>
      <c r="C160" s="43"/>
      <c r="D160" s="174"/>
      <c r="E160" s="178"/>
      <c r="F160" s="178"/>
      <c r="G160" s="178"/>
      <c r="H160" s="178"/>
      <c r="I160" s="178"/>
      <c r="J160" s="178"/>
      <c r="K160" s="178"/>
      <c r="L160" s="178"/>
    </row>
    <row r="161" spans="1:12" x14ac:dyDescent="0.25">
      <c r="A161" s="178"/>
      <c r="B161" s="173"/>
      <c r="C161" s="43"/>
      <c r="D161" s="174"/>
      <c r="E161" s="178"/>
      <c r="F161" s="178"/>
      <c r="G161" s="178"/>
      <c r="H161" s="178"/>
      <c r="I161" s="178"/>
      <c r="J161" s="178"/>
      <c r="K161" s="178"/>
      <c r="L161" s="178"/>
    </row>
    <row r="162" spans="1:12" x14ac:dyDescent="0.25">
      <c r="A162" s="178"/>
      <c r="B162" s="173"/>
      <c r="C162" s="43"/>
      <c r="D162" s="174"/>
      <c r="E162" s="178"/>
      <c r="F162" s="178"/>
      <c r="G162" s="178"/>
      <c r="H162" s="178"/>
      <c r="I162" s="178"/>
      <c r="J162" s="178"/>
      <c r="K162" s="178"/>
      <c r="L162" s="178"/>
    </row>
    <row r="163" spans="1:12" x14ac:dyDescent="0.25">
      <c r="A163" s="178"/>
      <c r="B163" s="173"/>
      <c r="C163" s="43"/>
      <c r="D163" s="174"/>
      <c r="E163" s="178"/>
      <c r="F163" s="178"/>
      <c r="G163" s="178"/>
      <c r="H163" s="178"/>
      <c r="I163" s="178"/>
      <c r="J163" s="178"/>
      <c r="K163" s="178"/>
      <c r="L163" s="178"/>
    </row>
    <row r="164" spans="1:12" x14ac:dyDescent="0.25">
      <c r="A164" s="178"/>
      <c r="B164" s="173"/>
      <c r="C164" s="43"/>
      <c r="D164" s="174"/>
      <c r="E164" s="178"/>
      <c r="F164" s="178"/>
      <c r="G164" s="178"/>
      <c r="H164" s="178"/>
      <c r="I164" s="178"/>
      <c r="J164" s="178"/>
      <c r="K164" s="178"/>
      <c r="L164" s="178"/>
    </row>
    <row r="165" spans="1:12" x14ac:dyDescent="0.25">
      <c r="A165" s="178"/>
      <c r="B165" s="173"/>
      <c r="C165" s="43"/>
      <c r="D165" s="174"/>
      <c r="E165" s="178"/>
      <c r="F165" s="178"/>
      <c r="G165" s="178"/>
      <c r="H165" s="178"/>
      <c r="I165" s="178"/>
      <c r="J165" s="178"/>
      <c r="K165" s="178"/>
      <c r="L165" s="178"/>
    </row>
    <row r="166" spans="1:12" x14ac:dyDescent="0.25">
      <c r="A166" s="178"/>
      <c r="B166" s="173"/>
      <c r="C166" s="43"/>
      <c r="D166" s="174"/>
      <c r="E166" s="178"/>
      <c r="F166" s="178"/>
      <c r="G166" s="178"/>
      <c r="H166" s="178"/>
      <c r="I166" s="178"/>
      <c r="J166" s="178"/>
      <c r="K166" s="178"/>
      <c r="L166" s="178"/>
    </row>
    <row r="167" spans="1:12" x14ac:dyDescent="0.25">
      <c r="A167" s="178"/>
      <c r="B167" s="173"/>
      <c r="C167" s="43"/>
      <c r="D167" s="174"/>
      <c r="E167" s="178"/>
      <c r="F167" s="178"/>
      <c r="G167" s="178"/>
      <c r="H167" s="178"/>
      <c r="I167" s="178"/>
      <c r="J167" s="178"/>
      <c r="K167" s="178"/>
      <c r="L167" s="178"/>
    </row>
    <row r="168" spans="1:12" x14ac:dyDescent="0.25">
      <c r="A168" s="178"/>
      <c r="B168" s="173"/>
      <c r="C168" s="43"/>
      <c r="D168" s="174"/>
      <c r="E168" s="178"/>
      <c r="F168" s="178"/>
      <c r="G168" s="178"/>
      <c r="H168" s="178"/>
      <c r="I168" s="178"/>
      <c r="J168" s="178"/>
      <c r="K168" s="178"/>
      <c r="L168" s="178"/>
    </row>
    <row r="169" spans="1:12" x14ac:dyDescent="0.25">
      <c r="A169" s="178"/>
      <c r="B169" s="173"/>
      <c r="C169" s="43"/>
      <c r="D169" s="174"/>
      <c r="E169" s="178"/>
      <c r="F169" s="178"/>
      <c r="G169" s="178"/>
      <c r="H169" s="178"/>
      <c r="I169" s="178"/>
      <c r="J169" s="178"/>
      <c r="K169" s="178"/>
      <c r="L169" s="178"/>
    </row>
    <row r="170" spans="1:12" x14ac:dyDescent="0.25">
      <c r="A170" s="178"/>
      <c r="B170" s="173"/>
      <c r="C170" s="43"/>
      <c r="D170" s="174"/>
      <c r="E170" s="178"/>
      <c r="F170" s="178"/>
      <c r="G170" s="178"/>
      <c r="H170" s="178"/>
      <c r="I170" s="178"/>
      <c r="J170" s="178"/>
      <c r="K170" s="178"/>
      <c r="L170" s="178"/>
    </row>
    <row r="171" spans="1:12" x14ac:dyDescent="0.25">
      <c r="A171" s="178"/>
      <c r="B171" s="173"/>
      <c r="C171" s="43"/>
      <c r="D171" s="174"/>
      <c r="E171" s="178"/>
      <c r="F171" s="178"/>
      <c r="G171" s="178"/>
      <c r="H171" s="178"/>
      <c r="I171" s="178"/>
      <c r="J171" s="178"/>
      <c r="K171" s="178"/>
      <c r="L171" s="178"/>
    </row>
    <row r="172" spans="1:12" x14ac:dyDescent="0.25">
      <c r="A172" s="178"/>
      <c r="B172" s="173"/>
      <c r="C172" s="43"/>
      <c r="D172" s="174"/>
      <c r="E172" s="178"/>
      <c r="F172" s="178"/>
      <c r="G172" s="178"/>
      <c r="H172" s="178"/>
      <c r="I172" s="178"/>
      <c r="J172" s="178"/>
      <c r="K172" s="178"/>
      <c r="L172" s="178"/>
    </row>
    <row r="173" spans="1:12" x14ac:dyDescent="0.25">
      <c r="A173" s="178"/>
      <c r="B173" s="173"/>
      <c r="C173" s="43"/>
      <c r="D173" s="174"/>
      <c r="E173" s="178"/>
      <c r="F173" s="178"/>
      <c r="G173" s="178"/>
      <c r="H173" s="178"/>
      <c r="I173" s="178"/>
      <c r="J173" s="178"/>
      <c r="K173" s="178"/>
      <c r="L173" s="178"/>
    </row>
    <row r="174" spans="1:12" x14ac:dyDescent="0.25">
      <c r="A174" s="178"/>
      <c r="B174" s="173"/>
      <c r="C174" s="43"/>
      <c r="D174" s="174"/>
      <c r="E174" s="178"/>
      <c r="F174" s="178"/>
      <c r="G174" s="178"/>
      <c r="H174" s="178"/>
      <c r="I174" s="178"/>
      <c r="J174" s="178"/>
      <c r="K174" s="178"/>
      <c r="L174" s="178"/>
    </row>
    <row r="175" spans="1:12" x14ac:dyDescent="0.25">
      <c r="A175" s="178"/>
      <c r="B175" s="173"/>
      <c r="C175" s="43"/>
      <c r="D175" s="174"/>
      <c r="E175" s="178"/>
      <c r="F175" s="178"/>
      <c r="G175" s="178"/>
      <c r="H175" s="178"/>
      <c r="I175" s="178"/>
      <c r="J175" s="178"/>
      <c r="K175" s="178"/>
      <c r="L175" s="178"/>
    </row>
    <row r="176" spans="1:12" x14ac:dyDescent="0.25">
      <c r="A176" s="178"/>
      <c r="B176" s="173"/>
      <c r="C176" s="43"/>
      <c r="D176" s="174"/>
      <c r="E176" s="178"/>
      <c r="F176" s="178"/>
      <c r="G176" s="178"/>
      <c r="H176" s="178"/>
      <c r="I176" s="178"/>
      <c r="J176" s="178"/>
      <c r="K176" s="178"/>
      <c r="L176" s="178"/>
    </row>
    <row r="177" spans="1:12" x14ac:dyDescent="0.25">
      <c r="A177" s="178"/>
      <c r="B177" s="173"/>
      <c r="C177" s="43"/>
      <c r="D177" s="174"/>
      <c r="E177" s="178"/>
      <c r="F177" s="178"/>
      <c r="G177" s="178"/>
      <c r="H177" s="178"/>
      <c r="I177" s="178"/>
      <c r="J177" s="178"/>
      <c r="K177" s="178"/>
      <c r="L177" s="178"/>
    </row>
    <row r="178" spans="1:12" x14ac:dyDescent="0.25">
      <c r="A178" s="178"/>
      <c r="B178" s="173"/>
      <c r="C178" s="43"/>
      <c r="D178" s="174"/>
      <c r="E178" s="178"/>
      <c r="F178" s="178"/>
      <c r="G178" s="178"/>
      <c r="H178" s="178"/>
      <c r="I178" s="178"/>
      <c r="J178" s="178"/>
      <c r="K178" s="178"/>
      <c r="L178" s="178"/>
    </row>
    <row r="179" spans="1:12" x14ac:dyDescent="0.25">
      <c r="A179" s="178"/>
      <c r="B179" s="173"/>
      <c r="C179" s="43"/>
      <c r="D179" s="174"/>
      <c r="E179" s="178"/>
      <c r="F179" s="178"/>
      <c r="G179" s="178"/>
      <c r="H179" s="178"/>
      <c r="I179" s="178"/>
      <c r="J179" s="178"/>
      <c r="K179" s="178"/>
      <c r="L179" s="178"/>
    </row>
    <row r="180" spans="1:12" x14ac:dyDescent="0.25">
      <c r="A180" s="178"/>
      <c r="B180" s="173"/>
      <c r="C180" s="43"/>
      <c r="D180" s="174"/>
      <c r="E180" s="178"/>
      <c r="F180" s="178"/>
      <c r="G180" s="178"/>
      <c r="H180" s="178"/>
      <c r="I180" s="178"/>
      <c r="J180" s="178"/>
      <c r="K180" s="178"/>
      <c r="L180" s="178"/>
    </row>
    <row r="181" spans="1:12" x14ac:dyDescent="0.25">
      <c r="A181" s="178"/>
      <c r="B181" s="173"/>
      <c r="C181" s="43"/>
      <c r="D181" s="174"/>
      <c r="E181" s="178"/>
      <c r="F181" s="178"/>
      <c r="G181" s="178"/>
      <c r="H181" s="178"/>
      <c r="I181" s="178"/>
      <c r="J181" s="178"/>
      <c r="K181" s="178"/>
      <c r="L181" s="178"/>
    </row>
    <row r="182" spans="1:12" x14ac:dyDescent="0.25">
      <c r="A182" s="178"/>
      <c r="B182" s="173"/>
      <c r="C182" s="43"/>
      <c r="D182" s="174"/>
      <c r="E182" s="178"/>
      <c r="F182" s="178"/>
      <c r="G182" s="178"/>
      <c r="H182" s="178"/>
      <c r="I182" s="178"/>
      <c r="J182" s="178"/>
      <c r="K182" s="178"/>
      <c r="L182" s="178"/>
    </row>
    <row r="183" spans="1:12" x14ac:dyDescent="0.25">
      <c r="A183" s="178"/>
      <c r="B183" s="173"/>
      <c r="C183" s="43"/>
      <c r="D183" s="174"/>
      <c r="E183" s="178"/>
      <c r="F183" s="178"/>
      <c r="G183" s="178"/>
      <c r="H183" s="178"/>
      <c r="I183" s="178"/>
      <c r="J183" s="178"/>
      <c r="K183" s="178"/>
      <c r="L183" s="178"/>
    </row>
    <row r="184" spans="1:12" x14ac:dyDescent="0.25">
      <c r="A184" s="178"/>
      <c r="B184" s="173"/>
      <c r="C184" s="43"/>
      <c r="D184" s="174"/>
      <c r="E184" s="178"/>
      <c r="F184" s="178"/>
      <c r="G184" s="178"/>
      <c r="H184" s="178"/>
      <c r="I184" s="178"/>
      <c r="J184" s="178"/>
      <c r="K184" s="178"/>
      <c r="L184" s="178"/>
    </row>
    <row r="185" spans="1:12" x14ac:dyDescent="0.25">
      <c r="A185" s="178"/>
      <c r="B185" s="173"/>
      <c r="C185" s="43"/>
      <c r="D185" s="174"/>
      <c r="E185" s="178"/>
      <c r="F185" s="178"/>
      <c r="G185" s="178"/>
      <c r="H185" s="178"/>
      <c r="I185" s="178"/>
      <c r="J185" s="178"/>
      <c r="K185" s="178"/>
      <c r="L185" s="178"/>
    </row>
    <row r="186" spans="1:12" x14ac:dyDescent="0.25">
      <c r="A186" s="178"/>
      <c r="B186" s="173"/>
      <c r="C186" s="43"/>
      <c r="D186" s="174"/>
      <c r="E186" s="178"/>
      <c r="F186" s="178"/>
      <c r="G186" s="178"/>
      <c r="H186" s="178"/>
      <c r="I186" s="178"/>
      <c r="J186" s="178"/>
      <c r="K186" s="178"/>
      <c r="L186" s="178"/>
    </row>
    <row r="187" spans="1:12" x14ac:dyDescent="0.25">
      <c r="A187" s="178"/>
      <c r="B187" s="173"/>
      <c r="C187" s="43"/>
      <c r="D187" s="174"/>
      <c r="E187" s="178"/>
      <c r="F187" s="178"/>
      <c r="G187" s="178"/>
      <c r="H187" s="178"/>
      <c r="I187" s="178"/>
      <c r="J187" s="178"/>
      <c r="K187" s="178"/>
      <c r="L187" s="178"/>
    </row>
    <row r="188" spans="1:12" x14ac:dyDescent="0.25">
      <c r="A188" s="178"/>
      <c r="B188" s="173"/>
      <c r="C188" s="43"/>
      <c r="D188" s="174"/>
      <c r="E188" s="178"/>
      <c r="F188" s="178"/>
      <c r="G188" s="178"/>
      <c r="H188" s="178"/>
      <c r="I188" s="178"/>
      <c r="J188" s="178"/>
      <c r="K188" s="178"/>
      <c r="L188" s="178"/>
    </row>
    <row r="189" spans="1:12" x14ac:dyDescent="0.25">
      <c r="A189" s="178"/>
      <c r="B189" s="173"/>
      <c r="C189" s="43"/>
      <c r="D189" s="174"/>
      <c r="E189" s="178"/>
      <c r="F189" s="178"/>
      <c r="G189" s="178"/>
      <c r="H189" s="178"/>
      <c r="I189" s="178"/>
      <c r="J189" s="178"/>
      <c r="K189" s="178"/>
      <c r="L189" s="178"/>
    </row>
    <row r="190" spans="1:12" x14ac:dyDescent="0.25">
      <c r="A190" s="178"/>
      <c r="B190" s="173"/>
      <c r="C190" s="43"/>
      <c r="D190" s="174"/>
      <c r="E190" s="178"/>
      <c r="F190" s="178"/>
      <c r="G190" s="178"/>
      <c r="H190" s="178"/>
      <c r="I190" s="178"/>
      <c r="J190" s="178"/>
      <c r="K190" s="178"/>
      <c r="L190" s="178"/>
    </row>
    <row r="191" spans="1:12" x14ac:dyDescent="0.25">
      <c r="A191" s="178"/>
      <c r="B191" s="173"/>
      <c r="C191" s="43"/>
      <c r="D191" s="174"/>
      <c r="E191" s="178"/>
      <c r="F191" s="178"/>
      <c r="G191" s="178"/>
      <c r="H191" s="178"/>
      <c r="I191" s="178"/>
      <c r="J191" s="178"/>
      <c r="K191" s="178"/>
      <c r="L191" s="178"/>
    </row>
    <row r="192" spans="1:12" x14ac:dyDescent="0.25">
      <c r="A192" s="178"/>
      <c r="B192" s="173"/>
      <c r="C192" s="43"/>
      <c r="D192" s="174"/>
      <c r="E192" s="178"/>
      <c r="F192" s="178"/>
      <c r="G192" s="178"/>
      <c r="H192" s="178"/>
      <c r="I192" s="178"/>
      <c r="J192" s="178"/>
      <c r="K192" s="178"/>
      <c r="L192" s="178"/>
    </row>
    <row r="193" spans="1:12" x14ac:dyDescent="0.25">
      <c r="A193" s="178"/>
      <c r="B193" s="173"/>
      <c r="C193" s="43"/>
      <c r="D193" s="174"/>
      <c r="E193" s="178"/>
      <c r="F193" s="178"/>
      <c r="G193" s="178"/>
      <c r="H193" s="178"/>
      <c r="I193" s="178"/>
      <c r="J193" s="178"/>
      <c r="K193" s="178"/>
      <c r="L193" s="178"/>
    </row>
    <row r="194" spans="1:12" x14ac:dyDescent="0.25">
      <c r="B194" s="173"/>
      <c r="C194" s="180"/>
      <c r="D194" s="174"/>
    </row>
    <row r="195" spans="1:12" x14ac:dyDescent="0.25">
      <c r="B195" s="173"/>
      <c r="C195" s="43"/>
      <c r="D195" s="174"/>
    </row>
    <row r="196" spans="1:12" x14ac:dyDescent="0.25">
      <c r="B196" s="173"/>
      <c r="C196" s="43"/>
      <c r="D196" s="174"/>
    </row>
    <row r="197" spans="1:12" x14ac:dyDescent="0.25">
      <c r="B197" s="173"/>
      <c r="C197" s="43"/>
      <c r="D197" s="174"/>
    </row>
    <row r="198" spans="1:12" x14ac:dyDescent="0.25">
      <c r="B198" s="173"/>
      <c r="C198" s="43"/>
      <c r="D198" s="174"/>
    </row>
    <row r="199" spans="1:12" x14ac:dyDescent="0.25">
      <c r="B199" s="173"/>
      <c r="C199" s="43"/>
      <c r="D199" s="174"/>
    </row>
    <row r="200" spans="1:12" ht="15.75" thickBot="1" x14ac:dyDescent="0.3">
      <c r="B200" s="175"/>
      <c r="C200" s="176"/>
      <c r="D200" s="177"/>
    </row>
  </sheetData>
  <sheetProtection algorithmName="SHA-512" hashValue="zbm2K9XkTHD4mRNM8Ix+QWv3nYEl7a0pvrhoxfMvCA0dOD/yC11qTzk4m1JDpjAEcGyHmZxLgSXdtKybhDTblQ==" saltValue="JRGGUkFegZiHAnPiwuMdTQ==" spinCount="100000" sheet="1" objects="1" scenarios="1" selectLockedCells="1"/>
  <mergeCells count="1">
    <mergeCell ref="A1:B1"/>
  </mergeCells>
  <hyperlinks>
    <hyperlink ref="E40" r:id="rId1" xr:uid="{7D504A1C-331D-4AC2-90D1-A35B6DCF0233}"/>
    <hyperlink ref="E41" r:id="rId2" xr:uid="{769A446D-7026-425B-9B93-58D934ACB83E}"/>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26F85-4F39-4153-841B-F87BD2D9288B}">
  <sheetPr codeName="Sheet6"/>
  <dimension ref="A1:AT68"/>
  <sheetViews>
    <sheetView zoomScale="85" zoomScaleNormal="85" workbookViewId="0">
      <selection activeCell="H12" sqref="H12"/>
    </sheetView>
  </sheetViews>
  <sheetFormatPr defaultRowHeight="15" x14ac:dyDescent="0.25"/>
  <cols>
    <col min="1" max="1" width="2.28515625" customWidth="1"/>
    <col min="4" max="4" width="27" customWidth="1"/>
    <col min="5" max="5" width="15" customWidth="1"/>
    <col min="6" max="6" width="16.7109375" bestFit="1" customWidth="1"/>
    <col min="7" max="7" width="14.85546875" customWidth="1"/>
    <col min="8" max="8" width="13" customWidth="1"/>
    <col min="9" max="9" width="15" customWidth="1"/>
    <col min="10" max="12" width="12.85546875" customWidth="1"/>
    <col min="13" max="13" width="15.85546875" customWidth="1"/>
    <col min="14" max="14" width="14.85546875" customWidth="1"/>
    <col min="15" max="16" width="17.140625" customWidth="1"/>
    <col min="19" max="19" width="45.5703125" bestFit="1" customWidth="1"/>
    <col min="20" max="20" width="15.42578125" bestFit="1" customWidth="1"/>
    <col min="21" max="21" width="12.42578125" customWidth="1"/>
    <col min="22" max="23" width="11.42578125" customWidth="1"/>
    <col min="24" max="26" width="12.140625" customWidth="1"/>
    <col min="27" max="27" width="14.5703125" customWidth="1"/>
    <col min="28" max="28" width="14.28515625" customWidth="1"/>
    <col min="29" max="30" width="17.140625" customWidth="1"/>
    <col min="33" max="33" width="23.85546875" hidden="1" customWidth="1"/>
    <col min="34" max="34" width="4.5703125" hidden="1" customWidth="1"/>
    <col min="35" max="35" width="2.140625" hidden="1" customWidth="1"/>
  </cols>
  <sheetData>
    <row r="1" spans="1:46" x14ac:dyDescent="0.25">
      <c r="A1" s="348"/>
      <c r="B1" s="348"/>
      <c r="C1" s="328"/>
      <c r="D1" s="328"/>
      <c r="E1" s="328"/>
      <c r="F1" s="328"/>
      <c r="G1" s="328"/>
      <c r="H1" s="15"/>
      <c r="I1" s="328"/>
      <c r="J1" s="328"/>
      <c r="K1" s="328"/>
      <c r="L1" s="328"/>
      <c r="M1" s="328"/>
      <c r="N1" s="328"/>
      <c r="O1" s="328"/>
      <c r="P1" s="328"/>
      <c r="Q1" s="328"/>
      <c r="R1" s="328"/>
      <c r="S1" s="328"/>
      <c r="T1" s="328"/>
      <c r="U1" s="328"/>
      <c r="V1" s="328"/>
      <c r="W1" s="328"/>
      <c r="X1" s="328"/>
      <c r="Y1" s="328"/>
      <c r="Z1" s="328"/>
      <c r="AA1" s="328"/>
      <c r="AB1" s="328"/>
      <c r="AC1" s="328"/>
      <c r="AD1" s="328"/>
      <c r="AE1" s="328"/>
      <c r="AF1" s="328"/>
      <c r="AG1" s="39"/>
      <c r="AH1" s="39"/>
      <c r="AI1" s="39"/>
      <c r="AJ1" s="39"/>
      <c r="AK1" s="39"/>
      <c r="AL1" s="39"/>
      <c r="AM1" s="39"/>
      <c r="AN1" s="39"/>
      <c r="AO1" s="1"/>
      <c r="AP1" s="1"/>
      <c r="AQ1" s="1"/>
      <c r="AR1" s="1"/>
      <c r="AS1" s="1"/>
      <c r="AT1" s="1"/>
    </row>
    <row r="2" spans="1:46" ht="15.75" x14ac:dyDescent="0.25">
      <c r="A2" s="39"/>
      <c r="B2" s="4"/>
      <c r="C2" s="5"/>
      <c r="D2" s="349"/>
      <c r="E2" s="349"/>
      <c r="F2" s="349"/>
      <c r="G2" s="5"/>
      <c r="H2" s="16"/>
      <c r="I2" s="5"/>
      <c r="J2" s="5"/>
      <c r="K2" s="5"/>
      <c r="L2" s="5"/>
      <c r="M2" s="5"/>
      <c r="N2" s="5"/>
      <c r="O2" s="5"/>
      <c r="P2" s="5"/>
      <c r="Q2" s="5"/>
      <c r="R2" s="5"/>
      <c r="S2" s="5"/>
      <c r="T2" s="5"/>
      <c r="U2" s="5"/>
      <c r="V2" s="5"/>
      <c r="W2" s="5"/>
      <c r="X2" s="5"/>
      <c r="Y2" s="5"/>
      <c r="Z2" s="5"/>
      <c r="AA2" s="5"/>
      <c r="AB2" s="5"/>
      <c r="AC2" s="5"/>
      <c r="AD2" s="5"/>
      <c r="AE2" s="6"/>
      <c r="AF2" s="38"/>
      <c r="AG2" s="217" t="s">
        <v>10</v>
      </c>
      <c r="AH2" s="39"/>
      <c r="AI2" s="39"/>
      <c r="AJ2" s="39"/>
      <c r="AK2" s="39"/>
      <c r="AL2" s="39"/>
      <c r="AM2" s="39"/>
      <c r="AN2" s="39"/>
      <c r="AO2" s="1"/>
      <c r="AP2" s="1"/>
      <c r="AQ2" s="1"/>
      <c r="AR2" s="1"/>
      <c r="AS2" s="1"/>
      <c r="AT2" s="1"/>
    </row>
    <row r="3" spans="1:46" ht="18.75" x14ac:dyDescent="0.3">
      <c r="A3" s="39"/>
      <c r="B3" s="2"/>
      <c r="C3" s="44"/>
      <c r="D3" s="186"/>
      <c r="E3" s="186"/>
      <c r="F3" s="186"/>
      <c r="G3" s="186"/>
      <c r="H3" s="186"/>
      <c r="I3" s="186"/>
      <c r="J3" s="186"/>
      <c r="K3" s="186"/>
      <c r="L3" s="186"/>
      <c r="M3" s="186"/>
      <c r="N3" s="186"/>
      <c r="O3" s="182" t="s">
        <v>1</v>
      </c>
      <c r="P3" s="182"/>
      <c r="Q3" s="186"/>
      <c r="R3" s="186"/>
      <c r="S3" s="186"/>
      <c r="T3" s="186"/>
      <c r="U3" s="186"/>
      <c r="V3" s="186"/>
      <c r="W3" s="186"/>
      <c r="X3" s="186"/>
      <c r="Y3" s="186"/>
      <c r="Z3" s="186"/>
      <c r="AA3" s="186"/>
      <c r="AB3" s="182"/>
      <c r="AC3" s="182"/>
      <c r="AD3" s="182"/>
      <c r="AE3" s="3"/>
      <c r="AF3" s="38"/>
      <c r="AG3" s="39" t="s">
        <v>11</v>
      </c>
      <c r="AH3" s="291">
        <f>BaseContractTenor</f>
        <v>0</v>
      </c>
      <c r="AI3" s="39">
        <f>RANK(AH3,$AH$3:$AH$5,1)</f>
        <v>1</v>
      </c>
      <c r="AJ3" s="39"/>
      <c r="AK3" s="39"/>
      <c r="AL3" s="39"/>
      <c r="AM3" s="39"/>
      <c r="AN3" s="39"/>
      <c r="AO3" s="1"/>
      <c r="AP3" s="1"/>
      <c r="AQ3" s="1"/>
      <c r="AR3" s="1"/>
      <c r="AS3" s="1"/>
      <c r="AT3" s="1"/>
    </row>
    <row r="4" spans="1:46" ht="15.75" x14ac:dyDescent="0.25">
      <c r="A4" s="39"/>
      <c r="B4" s="2"/>
      <c r="C4" s="44"/>
      <c r="D4" s="187"/>
      <c r="E4" s="187"/>
      <c r="F4" s="187"/>
      <c r="G4" s="187"/>
      <c r="H4" s="187"/>
      <c r="I4" s="187"/>
      <c r="J4" s="187"/>
      <c r="K4" s="187"/>
      <c r="L4" s="187"/>
      <c r="M4" s="187"/>
      <c r="N4" s="187"/>
      <c r="O4" s="342" t="s">
        <v>2</v>
      </c>
      <c r="P4" s="342"/>
      <c r="Q4" s="187"/>
      <c r="R4" s="187"/>
      <c r="S4" s="187"/>
      <c r="T4" s="187"/>
      <c r="U4" s="187"/>
      <c r="V4" s="187"/>
      <c r="W4" s="187"/>
      <c r="X4" s="187"/>
      <c r="Y4" s="187"/>
      <c r="Z4" s="187"/>
      <c r="AA4" s="187"/>
      <c r="AB4" s="342"/>
      <c r="AC4" s="342"/>
      <c r="AD4" s="342"/>
      <c r="AE4" s="3"/>
      <c r="AF4" s="38"/>
      <c r="AG4" s="39" t="s">
        <v>12</v>
      </c>
      <c r="AH4" s="291" t="str">
        <f>IF(H14&lt;&gt;"Yes","N/A",Alt1ContractTenor)</f>
        <v>N/A</v>
      </c>
      <c r="AI4" s="39" t="e">
        <f>RANK(AH4,$AH$3:$AH$5,1)</f>
        <v>#VALUE!</v>
      </c>
      <c r="AJ4" s="39"/>
      <c r="AK4" s="39"/>
      <c r="AL4" s="39"/>
      <c r="AM4" s="39"/>
      <c r="AN4" s="39"/>
      <c r="AO4" s="1"/>
      <c r="AP4" s="1"/>
      <c r="AQ4" s="1"/>
      <c r="AR4" s="1"/>
      <c r="AS4" s="1"/>
      <c r="AT4" s="1"/>
    </row>
    <row r="5" spans="1:46" ht="15.75" x14ac:dyDescent="0.25">
      <c r="A5" s="39"/>
      <c r="B5" s="2"/>
      <c r="C5" s="44"/>
      <c r="D5" s="187"/>
      <c r="E5" s="187"/>
      <c r="F5" s="187"/>
      <c r="G5" s="187"/>
      <c r="H5" s="187"/>
      <c r="I5" s="187"/>
      <c r="J5" s="187"/>
      <c r="K5" s="187"/>
      <c r="L5" s="187"/>
      <c r="M5" s="187"/>
      <c r="N5" s="187"/>
      <c r="O5" s="342" t="s">
        <v>13</v>
      </c>
      <c r="P5" s="342"/>
      <c r="Q5" s="187"/>
      <c r="R5" s="187"/>
      <c r="S5" s="187"/>
      <c r="T5" s="187"/>
      <c r="U5" s="187"/>
      <c r="V5" s="187"/>
      <c r="W5" s="187"/>
      <c r="X5" s="187"/>
      <c r="Y5" s="187"/>
      <c r="Z5" s="187"/>
      <c r="AA5" s="187"/>
      <c r="AB5" s="342"/>
      <c r="AC5" s="342"/>
      <c r="AD5" s="342"/>
      <c r="AE5" s="3"/>
      <c r="AF5" s="38"/>
      <c r="AG5" s="39" t="s">
        <v>14</v>
      </c>
      <c r="AH5" s="291" t="str">
        <f>IF(H17&lt;&gt;"Yes","N/A",Alt2ContractTenor)</f>
        <v>N/A</v>
      </c>
      <c r="AI5" s="39" t="e">
        <f>RANK(AH5,$AH$3:$AH$5,1)</f>
        <v>#VALUE!</v>
      </c>
      <c r="AJ5" s="39"/>
      <c r="AK5" s="39"/>
      <c r="AL5" s="39"/>
      <c r="AM5" s="39"/>
      <c r="AN5" s="39"/>
      <c r="AO5" s="1"/>
      <c r="AP5" s="1"/>
      <c r="AQ5" s="1"/>
      <c r="AR5" s="1"/>
      <c r="AS5" s="1"/>
      <c r="AT5" s="1"/>
    </row>
    <row r="6" spans="1:46" ht="15.75" x14ac:dyDescent="0.25">
      <c r="A6" s="39"/>
      <c r="B6" s="2"/>
      <c r="C6" s="44"/>
      <c r="D6" s="187"/>
      <c r="E6" s="187"/>
      <c r="F6" s="187"/>
      <c r="G6" s="187"/>
      <c r="H6" s="187"/>
      <c r="I6" s="187"/>
      <c r="J6" s="187"/>
      <c r="K6" s="187"/>
      <c r="L6" s="187"/>
      <c r="M6" s="187"/>
      <c r="N6" s="187"/>
      <c r="O6" s="342" t="s">
        <v>15</v>
      </c>
      <c r="P6" s="342"/>
      <c r="Q6" s="187"/>
      <c r="R6" s="187"/>
      <c r="S6" s="187"/>
      <c r="T6" s="187"/>
      <c r="U6" s="187"/>
      <c r="V6" s="187"/>
      <c r="W6" s="187"/>
      <c r="X6" s="187"/>
      <c r="Y6" s="187"/>
      <c r="Z6" s="187"/>
      <c r="AA6" s="187"/>
      <c r="AB6" s="342"/>
      <c r="AC6" s="342"/>
      <c r="AD6" s="342"/>
      <c r="AE6" s="3"/>
      <c r="AF6" s="38"/>
      <c r="AG6" s="39" t="s">
        <v>16</v>
      </c>
      <c r="AH6" s="291">
        <f>COUNT(_xlfn.UNIQUE(AH3:AH5))</f>
        <v>1</v>
      </c>
      <c r="AI6" s="39"/>
      <c r="AJ6" s="39"/>
      <c r="AK6" s="39"/>
      <c r="AL6" s="39"/>
      <c r="AM6" s="39"/>
      <c r="AN6" s="39"/>
      <c r="AO6" s="1"/>
      <c r="AP6" s="1"/>
      <c r="AQ6" s="1"/>
      <c r="AR6" s="1"/>
      <c r="AS6" s="1"/>
      <c r="AT6" s="1"/>
    </row>
    <row r="7" spans="1:46" ht="15.75" x14ac:dyDescent="0.25">
      <c r="A7" s="39"/>
      <c r="B7" s="2"/>
      <c r="C7" s="44"/>
      <c r="D7" s="342"/>
      <c r="E7" s="342"/>
      <c r="F7" s="342"/>
      <c r="G7" s="342"/>
      <c r="H7" s="342"/>
      <c r="I7" s="342"/>
      <c r="J7" s="342"/>
      <c r="K7" s="342"/>
      <c r="L7" s="342"/>
      <c r="M7" s="342"/>
      <c r="N7" s="342"/>
      <c r="O7" s="342"/>
      <c r="P7" s="342"/>
      <c r="Q7" s="342"/>
      <c r="R7" s="342"/>
      <c r="S7" s="342"/>
      <c r="T7" s="342"/>
      <c r="U7" s="342"/>
      <c r="V7" s="180"/>
      <c r="W7" s="180"/>
      <c r="X7" s="180"/>
      <c r="Y7" s="180"/>
      <c r="Z7" s="180"/>
      <c r="AA7" s="180"/>
      <c r="AB7" s="180"/>
      <c r="AC7" s="180"/>
      <c r="AD7" s="180"/>
      <c r="AE7" s="3"/>
      <c r="AF7" s="38"/>
      <c r="AG7" s="39" t="s">
        <v>17</v>
      </c>
      <c r="AH7" s="291" cm="1">
        <f t="array" ref="AH7">MIN(IF(AH3:AH5&gt;0,AH3:AH5))</f>
        <v>0</v>
      </c>
      <c r="AI7" s="39"/>
      <c r="AJ7" s="39"/>
      <c r="AK7" s="39"/>
      <c r="AL7" s="39"/>
      <c r="AM7" s="39"/>
      <c r="AN7" s="39"/>
      <c r="AO7" s="1"/>
      <c r="AP7" s="1"/>
      <c r="AQ7" s="1"/>
      <c r="AR7" s="1"/>
      <c r="AS7" s="1"/>
      <c r="AT7" s="1"/>
    </row>
    <row r="8" spans="1:46" ht="15.75" x14ac:dyDescent="0.25">
      <c r="A8" s="39"/>
      <c r="B8" s="2"/>
      <c r="C8" s="44"/>
      <c r="D8" s="181" t="s">
        <v>5</v>
      </c>
      <c r="E8" s="204" t="e">
        <f>Proposer</f>
        <v>#REF!</v>
      </c>
      <c r="F8" s="204"/>
      <c r="G8" s="204"/>
      <c r="H8" s="204"/>
      <c r="I8" s="342"/>
      <c r="J8" s="342"/>
      <c r="K8" s="342"/>
      <c r="L8" s="342"/>
      <c r="M8" s="342"/>
      <c r="N8" s="342"/>
      <c r="O8" s="342"/>
      <c r="P8" s="342"/>
      <c r="Q8" s="342"/>
      <c r="R8" s="342"/>
      <c r="S8" s="342"/>
      <c r="T8" s="342"/>
      <c r="U8" s="342"/>
      <c r="V8" s="180"/>
      <c r="W8" s="180"/>
      <c r="X8" s="180"/>
      <c r="Y8" s="180"/>
      <c r="Z8" s="180"/>
      <c r="AA8" s="180"/>
      <c r="AB8" s="180"/>
      <c r="AC8" s="180"/>
      <c r="AD8" s="180"/>
      <c r="AE8" s="3"/>
      <c r="AF8" s="38"/>
      <c r="AG8" s="39" t="s">
        <v>18</v>
      </c>
      <c r="AH8" s="291" t="str">
        <f>IF(AH6=3,LARGE(AH3:AH5,2),"N/A")</f>
        <v>N/A</v>
      </c>
      <c r="AI8" s="39"/>
      <c r="AJ8" s="39"/>
      <c r="AK8" s="39"/>
      <c r="AL8" s="39"/>
      <c r="AM8" s="39"/>
      <c r="AN8" s="39"/>
      <c r="AO8" s="1"/>
      <c r="AP8" s="1"/>
      <c r="AQ8" s="1"/>
      <c r="AR8" s="1"/>
      <c r="AS8" s="1"/>
      <c r="AT8" s="1"/>
    </row>
    <row r="9" spans="1:46" x14ac:dyDescent="0.25">
      <c r="A9" s="39"/>
      <c r="B9" s="7"/>
      <c r="C9" s="43"/>
      <c r="D9" s="181" t="s">
        <v>6</v>
      </c>
      <c r="E9" s="204" t="e">
        <f>BidFacility</f>
        <v>#REF!</v>
      </c>
      <c r="F9" s="204"/>
      <c r="G9" s="204"/>
      <c r="H9" s="204"/>
      <c r="I9" s="180"/>
      <c r="J9" s="180"/>
      <c r="K9" s="180"/>
      <c r="L9" s="180"/>
      <c r="M9" s="180"/>
      <c r="N9" s="180"/>
      <c r="O9" s="180"/>
      <c r="P9" s="180"/>
      <c r="Q9" s="180"/>
      <c r="R9" s="180"/>
      <c r="S9" s="180"/>
      <c r="T9" s="180"/>
      <c r="U9" s="180"/>
      <c r="V9" s="180"/>
      <c r="W9" s="180"/>
      <c r="X9" s="180"/>
      <c r="Y9" s="180"/>
      <c r="Z9" s="180"/>
      <c r="AA9" s="180"/>
      <c r="AB9" s="180"/>
      <c r="AC9" s="180"/>
      <c r="AD9" s="180"/>
      <c r="AE9" s="8"/>
      <c r="AF9" s="38"/>
      <c r="AG9" s="39" t="s">
        <v>19</v>
      </c>
      <c r="AH9" s="291" t="str">
        <f>IF(AH6&lt;&gt;1,MAX(AH3:AH5),"N/A")</f>
        <v>N/A</v>
      </c>
      <c r="AI9" s="39"/>
      <c r="AJ9" s="39"/>
      <c r="AK9" s="39"/>
      <c r="AL9" s="39"/>
      <c r="AM9" s="39"/>
      <c r="AN9" s="39"/>
    </row>
    <row r="10" spans="1:46" x14ac:dyDescent="0.25">
      <c r="A10" s="39"/>
      <c r="B10" s="7"/>
      <c r="C10" s="43"/>
      <c r="D10" s="181" t="s">
        <v>7</v>
      </c>
      <c r="E10" s="205" t="e">
        <f>NYGATS</f>
        <v>#REF!</v>
      </c>
      <c r="F10" s="205"/>
      <c r="G10" s="205"/>
      <c r="H10" s="205"/>
      <c r="I10" s="180"/>
      <c r="J10" s="180"/>
      <c r="K10" s="180"/>
      <c r="L10" s="180"/>
      <c r="M10" s="180"/>
      <c r="N10" s="180"/>
      <c r="O10" s="180"/>
      <c r="P10" s="180"/>
      <c r="Q10" s="180"/>
      <c r="R10" s="180"/>
      <c r="S10" s="180"/>
      <c r="T10" s="180"/>
      <c r="U10" s="180"/>
      <c r="V10" s="180"/>
      <c r="W10" s="180"/>
      <c r="X10" s="180"/>
      <c r="Y10" s="180"/>
      <c r="Z10" s="180"/>
      <c r="AA10" s="180"/>
      <c r="AB10" s="180"/>
      <c r="AC10" s="180"/>
      <c r="AD10" s="180"/>
      <c r="AE10" s="8"/>
      <c r="AF10" s="38"/>
      <c r="AG10" s="39"/>
      <c r="AH10" s="39"/>
      <c r="AI10" s="39"/>
      <c r="AJ10" s="39"/>
      <c r="AK10" s="39"/>
      <c r="AL10" s="39"/>
      <c r="AM10" s="39"/>
      <c r="AN10" s="39"/>
    </row>
    <row r="11" spans="1:46" x14ac:dyDescent="0.25">
      <c r="A11" s="39"/>
      <c r="B11" s="7"/>
      <c r="C11" s="43"/>
      <c r="D11" s="181" t="s">
        <v>8</v>
      </c>
      <c r="E11" s="205" t="e">
        <f>AppID</f>
        <v>#REF!</v>
      </c>
      <c r="F11" s="205"/>
      <c r="G11" s="205"/>
      <c r="H11" s="205"/>
      <c r="I11" s="201" t="s">
        <v>20</v>
      </c>
      <c r="K11" s="180"/>
      <c r="L11" s="180"/>
      <c r="M11" s="180"/>
      <c r="N11" s="180"/>
      <c r="O11" s="180"/>
      <c r="P11" s="180"/>
      <c r="Q11" s="180"/>
      <c r="R11" s="180"/>
      <c r="S11" s="180"/>
      <c r="T11" s="180"/>
      <c r="U11" s="180"/>
      <c r="V11" s="180"/>
      <c r="W11" s="180"/>
      <c r="X11" s="180"/>
      <c r="Y11" s="180"/>
      <c r="Z11" s="180"/>
      <c r="AA11" s="180"/>
      <c r="AB11" s="180"/>
      <c r="AC11" s="180"/>
      <c r="AD11" s="180"/>
      <c r="AE11" s="8"/>
      <c r="AF11" s="38"/>
      <c r="AG11" s="39"/>
      <c r="AH11" s="39"/>
      <c r="AI11" s="39"/>
      <c r="AJ11" s="39"/>
      <c r="AK11" s="39"/>
      <c r="AL11" s="39"/>
      <c r="AM11" s="39"/>
      <c r="AN11" s="39"/>
    </row>
    <row r="12" spans="1:46" x14ac:dyDescent="0.25">
      <c r="A12" s="39"/>
      <c r="B12" s="7"/>
      <c r="C12" s="43"/>
      <c r="D12" s="181" t="s">
        <v>21</v>
      </c>
      <c r="E12" s="181"/>
      <c r="F12" s="181"/>
      <c r="G12" s="181"/>
      <c r="H12" s="127"/>
      <c r="I12" s="202" t="str">
        <f>IF(ISBLANK(H12),"Required Information","")</f>
        <v>Required Information</v>
      </c>
      <c r="J12" s="180"/>
      <c r="K12" s="180"/>
      <c r="L12" s="180"/>
      <c r="M12" s="180"/>
      <c r="N12" s="180"/>
      <c r="O12" s="180"/>
      <c r="P12" s="180"/>
      <c r="Q12" s="180"/>
      <c r="R12" s="180"/>
      <c r="S12" s="180"/>
      <c r="T12" s="180"/>
      <c r="U12" s="180"/>
      <c r="V12" s="180"/>
      <c r="W12" s="180"/>
      <c r="X12" s="180"/>
      <c r="Y12" s="180"/>
      <c r="Z12" s="180"/>
      <c r="AA12" s="180"/>
      <c r="AB12" s="180"/>
      <c r="AC12" s="180"/>
      <c r="AD12" s="180"/>
      <c r="AE12" s="8"/>
      <c r="AF12" s="38"/>
      <c r="AG12" s="39"/>
      <c r="AH12" s="39"/>
      <c r="AI12" s="39"/>
      <c r="AJ12" s="39"/>
      <c r="AK12" s="39"/>
      <c r="AL12" s="39"/>
      <c r="AM12" s="39"/>
      <c r="AN12" s="39"/>
    </row>
    <row r="13" spans="1:46" x14ac:dyDescent="0.25">
      <c r="A13" s="39"/>
      <c r="B13" s="7"/>
      <c r="C13" s="43"/>
      <c r="D13" s="181" t="s">
        <v>22</v>
      </c>
      <c r="E13" s="181"/>
      <c r="F13" s="181"/>
      <c r="G13" s="181"/>
      <c r="H13" s="155"/>
      <c r="I13" s="202" t="str">
        <f>IF(ISBLANK(H13),"Required Information","")</f>
        <v>Required Information</v>
      </c>
      <c r="J13" s="180"/>
      <c r="K13" s="180"/>
      <c r="L13" s="180"/>
      <c r="M13" s="180"/>
      <c r="N13" s="180"/>
      <c r="O13" s="180"/>
      <c r="P13" s="180"/>
      <c r="Q13" s="180"/>
      <c r="R13" s="180"/>
      <c r="S13" s="180"/>
      <c r="T13" s="180"/>
      <c r="U13" s="180"/>
      <c r="V13" s="180"/>
      <c r="W13" s="180"/>
      <c r="X13" s="180"/>
      <c r="Y13" s="180"/>
      <c r="Z13" s="180"/>
      <c r="AA13" s="180"/>
      <c r="AB13" s="180"/>
      <c r="AC13" s="180"/>
      <c r="AD13" s="180"/>
      <c r="AE13" s="8"/>
      <c r="AF13" s="38"/>
      <c r="AG13" s="39"/>
      <c r="AH13" s="39"/>
      <c r="AI13" s="39"/>
      <c r="AJ13" s="39"/>
      <c r="AK13" s="39"/>
      <c r="AL13" s="39"/>
      <c r="AM13" s="39"/>
      <c r="AN13" s="39"/>
    </row>
    <row r="14" spans="1:46" x14ac:dyDescent="0.25">
      <c r="A14" s="39"/>
      <c r="B14" s="7"/>
      <c r="C14" s="43"/>
      <c r="D14" s="181" t="s">
        <v>23</v>
      </c>
      <c r="E14" s="181"/>
      <c r="F14" s="181"/>
      <c r="G14" s="181"/>
      <c r="H14" s="155"/>
      <c r="I14" s="202" t="str">
        <f>IF(ISBLANK(H14),"Required Information","")</f>
        <v>Required Information</v>
      </c>
      <c r="J14" s="180"/>
      <c r="K14" s="180"/>
      <c r="L14" s="180"/>
      <c r="M14" s="180"/>
      <c r="N14" s="180"/>
      <c r="O14" s="180"/>
      <c r="P14" s="180"/>
      <c r="Q14" s="180"/>
      <c r="R14" s="180"/>
      <c r="S14" s="180"/>
      <c r="T14" s="180"/>
      <c r="U14" s="180"/>
      <c r="V14" s="180"/>
      <c r="W14" s="180"/>
      <c r="X14" s="180"/>
      <c r="Y14" s="180"/>
      <c r="Z14" s="180"/>
      <c r="AA14" s="180"/>
      <c r="AB14" s="180"/>
      <c r="AC14" s="180"/>
      <c r="AD14" s="180"/>
      <c r="AE14" s="8"/>
      <c r="AF14" s="38"/>
      <c r="AG14" s="39"/>
      <c r="AH14" s="39"/>
      <c r="AI14" s="39"/>
      <c r="AJ14" s="39"/>
      <c r="AK14" s="39"/>
      <c r="AL14" s="39"/>
      <c r="AM14" s="39"/>
      <c r="AN14" s="39"/>
    </row>
    <row r="15" spans="1:46" x14ac:dyDescent="0.25">
      <c r="A15" s="39"/>
      <c r="B15" s="7"/>
      <c r="C15" s="43"/>
      <c r="D15" s="181" t="s">
        <v>24</v>
      </c>
      <c r="E15" s="181"/>
      <c r="F15" s="181"/>
      <c r="G15" s="181"/>
      <c r="H15" s="127"/>
      <c r="I15" s="202" t="e" cm="1">
        <f t="array" ref="I15">_xlfn.IFS(AND(ISBLANK($H$12),$H$14="Yes"),"Enter Base Bid Proposal Bid Capacity first",AND($H$14="Yes",ISBLANK(H15)),"Required Information",AND($H$14="Yes",$H$15&lt;&gt;$H$12,#REF!&lt;&gt;"Solar",#REF!&lt;&gt;"Wind"),"Alternate Contract Tenor Bid Proposals can only be offered for Solar and Wind Bid Facilities - the Contract Tenor must be the same as the Base Bid Proposal Contract Tenor",AND($H$14="No",H15&lt;&gt;""),"Value is not applicable if Alternate Proposal 1 is not offered",AND($H$14="Yes",$H$15&lt;&gt;$H$12,OR($H$15&gt;25,$H$15&lt;21)),"Contract Tenor is not valid",TRUE,"")</f>
        <v>#REF!</v>
      </c>
      <c r="J15" s="180"/>
      <c r="K15" s="180"/>
      <c r="L15" s="180"/>
      <c r="M15" s="180"/>
      <c r="N15" s="180"/>
      <c r="O15" s="180"/>
      <c r="P15" s="180"/>
      <c r="Q15" s="180"/>
      <c r="R15" s="180"/>
      <c r="S15" s="180"/>
      <c r="T15" s="180"/>
      <c r="U15" s="180"/>
      <c r="V15" s="180"/>
      <c r="W15" s="180"/>
      <c r="X15" s="180"/>
      <c r="Y15" s="180"/>
      <c r="Z15" s="180"/>
      <c r="AA15" s="180"/>
      <c r="AB15" s="180"/>
      <c r="AC15" s="180"/>
      <c r="AD15" s="180"/>
      <c r="AE15" s="8"/>
      <c r="AF15" s="38"/>
      <c r="AG15" s="39"/>
      <c r="AH15" s="39"/>
      <c r="AI15" s="39"/>
      <c r="AJ15" s="39"/>
      <c r="AK15" s="39"/>
      <c r="AL15" s="39"/>
      <c r="AM15" s="39"/>
      <c r="AN15" s="39"/>
    </row>
    <row r="16" spans="1:46" x14ac:dyDescent="0.25">
      <c r="A16" s="39"/>
      <c r="B16" s="7"/>
      <c r="C16" s="43"/>
      <c r="D16" s="181" t="s">
        <v>25</v>
      </c>
      <c r="E16" s="181"/>
      <c r="F16" s="181"/>
      <c r="G16" s="181"/>
      <c r="H16" s="155"/>
      <c r="I16" s="202" t="str" cm="1">
        <f t="array" ref="I16">_xlfn.IFS(AND($H$14="Yes",ISBLANK(H16)),"Required Information",AND($H$14="No",H16&lt;&gt;""),"Value is not applicable if Alternate Proposal 1 is not offered",TRUE,"")</f>
        <v/>
      </c>
      <c r="J16" s="180"/>
      <c r="K16" s="180"/>
      <c r="L16" s="180"/>
      <c r="M16" s="180"/>
      <c r="N16" s="180"/>
      <c r="O16" s="180"/>
      <c r="P16" s="180"/>
      <c r="Q16" s="180"/>
      <c r="R16" s="180"/>
      <c r="S16" s="180"/>
      <c r="T16" s="180"/>
      <c r="U16" s="180"/>
      <c r="V16" s="180"/>
      <c r="W16" s="180"/>
      <c r="X16" s="180"/>
      <c r="Y16" s="180"/>
      <c r="Z16" s="180"/>
      <c r="AA16" s="180"/>
      <c r="AB16" s="180"/>
      <c r="AC16" s="180"/>
      <c r="AD16" s="180"/>
      <c r="AE16" s="8"/>
      <c r="AF16" s="38"/>
      <c r="AG16" s="39"/>
      <c r="AH16" s="39"/>
      <c r="AI16" s="39"/>
      <c r="AJ16" s="39"/>
      <c r="AK16" s="39"/>
      <c r="AL16" s="39"/>
      <c r="AM16" s="39"/>
      <c r="AN16" s="39"/>
    </row>
    <row r="17" spans="1:40" x14ac:dyDescent="0.25">
      <c r="A17" s="39"/>
      <c r="B17" s="7"/>
      <c r="C17" s="43"/>
      <c r="D17" s="181" t="s">
        <v>26</v>
      </c>
      <c r="E17" s="181"/>
      <c r="F17" s="181"/>
      <c r="G17" s="181"/>
      <c r="H17" s="155"/>
      <c r="I17" s="202" t="str" cm="1">
        <f t="array" ref="I17">_xlfn.IFS(AND(H14="No",ISBLANK(H17)),"",AND(H14="No",H17="No"),"",AND(H14="No",H17="Yes"),"Only use Alternate Proposal 2 if Alternate Proposal 1 is also used",AND(H14="Yes",ISBLANK(H17)),"Required Information",TRUE,"")</f>
        <v/>
      </c>
      <c r="J17" s="180"/>
      <c r="K17" s="180"/>
      <c r="L17" s="180"/>
      <c r="M17" s="180"/>
      <c r="N17" s="180"/>
      <c r="O17" s="180"/>
      <c r="P17" s="180"/>
      <c r="Q17" s="180"/>
      <c r="R17" s="180"/>
      <c r="S17" s="180"/>
      <c r="T17" s="180"/>
      <c r="U17" s="180"/>
      <c r="V17" s="180"/>
      <c r="W17" s="180"/>
      <c r="X17" s="180"/>
      <c r="Y17" s="180"/>
      <c r="Z17" s="180"/>
      <c r="AA17" s="180"/>
      <c r="AB17" s="180"/>
      <c r="AC17" s="180"/>
      <c r="AD17" s="180"/>
      <c r="AE17" s="8"/>
      <c r="AF17" s="38"/>
      <c r="AG17" s="39"/>
      <c r="AH17" s="39"/>
      <c r="AI17" s="39"/>
      <c r="AJ17" s="39"/>
      <c r="AK17" s="39"/>
      <c r="AL17" s="39"/>
      <c r="AM17" s="39"/>
      <c r="AN17" s="39"/>
    </row>
    <row r="18" spans="1:40" x14ac:dyDescent="0.25">
      <c r="A18" s="39"/>
      <c r="B18" s="7"/>
      <c r="C18" s="43"/>
      <c r="D18" s="181" t="s">
        <v>27</v>
      </c>
      <c r="E18" s="181"/>
      <c r="F18" s="181"/>
      <c r="G18" s="181"/>
      <c r="H18" s="127"/>
      <c r="I18" s="201" t="e" cm="1">
        <f t="array" ref="I18">_xlfn.IFS(AND(ISBLANK($H$12),$H$17="Yes"),"Enter Base Bid Proposal Bid Capacity first",AND($H$17="Yes",ISBLANK(H18)),"Required Information",AND($H$17="Yes",$H$18&lt;&gt;$H$12,#REF!&lt;&gt;"Solar",#REF!&lt;&gt;"Wind"),"Alternate Contract Tenor Bid Proposals can only be offered for Solar and Wind Bid Facilities - the Contract Tenor must be the same as the Base Bid Proposal Contract Tenor",AND($H$17="No",H18&lt;&gt;""),"Value is not applicable if Alternate Proposal 2 is not offered",AND($H$17="Yes",$H$18&lt;&gt;$H$12,OR($H$18&gt;25,$H$18&lt;21)),"Contract Tenor is not valid",TRUE,"")</f>
        <v>#REF!</v>
      </c>
      <c r="J18" s="180"/>
      <c r="K18" s="180"/>
      <c r="L18" s="180"/>
      <c r="M18" s="180"/>
      <c r="N18" s="180"/>
      <c r="O18" s="180"/>
      <c r="P18" s="180"/>
      <c r="Q18" s="180"/>
      <c r="R18" s="180"/>
      <c r="S18" s="180"/>
      <c r="T18" s="180"/>
      <c r="U18" s="180"/>
      <c r="V18" s="180"/>
      <c r="W18" s="180"/>
      <c r="X18" s="180"/>
      <c r="Y18" s="180"/>
      <c r="Z18" s="180"/>
      <c r="AA18" s="180"/>
      <c r="AB18" s="180"/>
      <c r="AC18" s="180"/>
      <c r="AD18" s="180"/>
      <c r="AE18" s="8"/>
      <c r="AF18" s="38"/>
      <c r="AG18" s="39"/>
      <c r="AH18" s="39"/>
      <c r="AI18" s="39"/>
      <c r="AJ18" s="39"/>
      <c r="AK18" s="39"/>
      <c r="AL18" s="39"/>
      <c r="AM18" s="39"/>
      <c r="AN18" s="39"/>
    </row>
    <row r="19" spans="1:40" x14ac:dyDescent="0.25">
      <c r="A19" s="39"/>
      <c r="B19" s="7"/>
      <c r="C19" s="43"/>
      <c r="D19" s="181" t="s">
        <v>28</v>
      </c>
      <c r="E19" s="181"/>
      <c r="F19" s="181"/>
      <c r="G19" s="181"/>
      <c r="H19" s="155"/>
      <c r="I19" s="202" t="str" cm="1">
        <f t="array" ref="I19">_xlfn.IFS(AND($H$17="Yes",ISBLANK(H19)),"Required Information",AND($H$17="No",H19&lt;&gt;""),"Value is not applicable if Alternate Proposal 2 is not offered",TRUE,"")</f>
        <v/>
      </c>
      <c r="J19" s="180"/>
      <c r="K19" s="180"/>
      <c r="L19" s="180"/>
      <c r="M19" s="180"/>
      <c r="N19" s="180"/>
      <c r="O19" s="180"/>
      <c r="P19" s="180"/>
      <c r="Q19" s="180"/>
      <c r="R19" s="180"/>
      <c r="S19" s="180"/>
      <c r="T19" s="180"/>
      <c r="U19" s="180"/>
      <c r="V19" s="180"/>
      <c r="W19" s="180"/>
      <c r="X19" s="180"/>
      <c r="Y19" s="180"/>
      <c r="Z19" s="180"/>
      <c r="AA19" s="180"/>
      <c r="AB19" s="180"/>
      <c r="AC19" s="180"/>
      <c r="AD19" s="180"/>
      <c r="AE19" s="8"/>
      <c r="AF19" s="38"/>
      <c r="AG19" s="39"/>
      <c r="AH19" s="39"/>
      <c r="AI19" s="39"/>
      <c r="AJ19" s="39"/>
      <c r="AK19" s="39"/>
      <c r="AL19" s="39"/>
      <c r="AM19" s="39"/>
      <c r="AN19" s="39"/>
    </row>
    <row r="20" spans="1:40" x14ac:dyDescent="0.25">
      <c r="A20" s="39"/>
      <c r="B20" s="7"/>
      <c r="C20" s="43"/>
      <c r="D20" s="181"/>
      <c r="E20" s="181"/>
      <c r="F20" s="181"/>
      <c r="G20" s="181"/>
      <c r="H20" s="181"/>
      <c r="I20" s="31"/>
      <c r="J20" s="180"/>
      <c r="K20" s="180"/>
      <c r="L20" s="180"/>
      <c r="M20" s="180"/>
      <c r="N20" s="180"/>
      <c r="O20" s="180"/>
      <c r="P20" s="180"/>
      <c r="Q20" s="180"/>
      <c r="S20" s="180"/>
      <c r="T20" s="180"/>
      <c r="U20" s="117"/>
      <c r="V20" s="117"/>
      <c r="W20" s="117"/>
      <c r="X20" s="118"/>
      <c r="Y20" s="118"/>
      <c r="Z20" s="118"/>
      <c r="AA20" s="180"/>
      <c r="AB20" s="180"/>
      <c r="AC20" s="180"/>
      <c r="AD20" s="180"/>
      <c r="AE20" s="8"/>
      <c r="AF20" s="38"/>
      <c r="AG20" s="14"/>
      <c r="AH20" s="39"/>
      <c r="AI20" s="39"/>
      <c r="AJ20" s="39"/>
      <c r="AK20" s="39"/>
      <c r="AL20" s="39"/>
      <c r="AM20" s="39"/>
      <c r="AN20" s="39"/>
    </row>
    <row r="21" spans="1:40" x14ac:dyDescent="0.25">
      <c r="A21" s="39"/>
      <c r="B21" s="7"/>
      <c r="C21" s="43"/>
      <c r="D21" s="43"/>
      <c r="E21" s="43"/>
      <c r="F21" s="43"/>
      <c r="G21" s="181"/>
      <c r="H21" s="343"/>
      <c r="I21" s="339"/>
      <c r="J21" s="343"/>
      <c r="K21" s="361" t="s">
        <v>29</v>
      </c>
      <c r="L21" s="362"/>
      <c r="M21" s="364"/>
      <c r="N21" s="365"/>
      <c r="O21" s="180"/>
      <c r="P21" s="180"/>
      <c r="Q21" s="180"/>
      <c r="R21" s="180"/>
      <c r="S21" s="180"/>
      <c r="T21" s="180"/>
      <c r="U21" s="117"/>
      <c r="V21" s="117"/>
      <c r="W21" s="117"/>
      <c r="X21" s="227"/>
      <c r="Y21" s="358" t="s">
        <v>30</v>
      </c>
      <c r="Z21" s="359"/>
      <c r="AA21" s="359"/>
      <c r="AB21" s="360"/>
      <c r="AC21" s="180"/>
      <c r="AD21" s="180"/>
      <c r="AE21" s="8"/>
      <c r="AF21" s="38"/>
      <c r="AG21" s="14"/>
      <c r="AH21" s="39"/>
      <c r="AI21" s="39"/>
      <c r="AJ21" s="39"/>
      <c r="AK21" s="39"/>
      <c r="AL21" s="39"/>
      <c r="AM21" s="39"/>
      <c r="AN21" s="39"/>
    </row>
    <row r="22" spans="1:40" x14ac:dyDescent="0.25">
      <c r="A22" s="39"/>
      <c r="B22" s="7"/>
      <c r="C22" s="43"/>
      <c r="D22" s="361" t="s">
        <v>31</v>
      </c>
      <c r="E22" s="362"/>
      <c r="F22" s="363"/>
      <c r="G22" s="181"/>
      <c r="H22" s="343"/>
      <c r="I22" s="339"/>
      <c r="J22" s="343"/>
      <c r="K22" s="334"/>
      <c r="L22" s="335"/>
      <c r="M22" s="334" t="s">
        <v>32</v>
      </c>
      <c r="N22" s="183" t="s">
        <v>33</v>
      </c>
      <c r="O22" s="180"/>
      <c r="P22" s="180"/>
      <c r="Q22" s="180"/>
      <c r="R22" s="180"/>
      <c r="S22" s="180"/>
      <c r="T22" s="180"/>
      <c r="U22" s="117"/>
      <c r="V22" s="117"/>
      <c r="W22" s="117"/>
      <c r="X22" s="227"/>
      <c r="Y22" s="216"/>
      <c r="Z22" s="216"/>
      <c r="AA22" s="334" t="s">
        <v>32</v>
      </c>
      <c r="AB22" s="183" t="s">
        <v>33</v>
      </c>
      <c r="AC22" s="180"/>
      <c r="AD22" s="180"/>
      <c r="AE22" s="8"/>
      <c r="AF22" s="38"/>
      <c r="AG22" s="14"/>
      <c r="AH22" s="39"/>
      <c r="AI22" s="39"/>
      <c r="AJ22" s="39"/>
      <c r="AK22" s="39"/>
      <c r="AL22" s="39"/>
      <c r="AM22" s="39"/>
      <c r="AN22" s="39"/>
    </row>
    <row r="23" spans="1:40" x14ac:dyDescent="0.25">
      <c r="A23" s="39"/>
      <c r="B23" s="7"/>
      <c r="C23" s="43"/>
      <c r="D23" s="190"/>
      <c r="E23" s="191" t="s">
        <v>34</v>
      </c>
      <c r="F23" s="183">
        <f>SUM(F31:F66)</f>
        <v>0</v>
      </c>
      <c r="G23" s="17"/>
      <c r="H23" s="339"/>
      <c r="J23" s="340"/>
      <c r="K23" s="191"/>
      <c r="L23" s="191" t="s">
        <v>34</v>
      </c>
      <c r="M23" s="219">
        <f>SUM($M$31:$M$66)</f>
        <v>0</v>
      </c>
      <c r="N23" s="219">
        <f ca="1">SUM($M$31:$M$66,OFFSET($J$31:$J$66,0,0,,$AI$3))</f>
        <v>0</v>
      </c>
      <c r="O23" s="180"/>
      <c r="P23" s="180"/>
      <c r="Q23" s="180"/>
      <c r="R23" s="180"/>
      <c r="S23" s="180"/>
      <c r="T23" s="180"/>
      <c r="U23" s="339"/>
      <c r="V23" s="339"/>
      <c r="W23" s="339"/>
      <c r="X23" s="340"/>
      <c r="Y23" s="193"/>
      <c r="Z23" s="195" t="s">
        <v>34</v>
      </c>
      <c r="AA23" s="219">
        <f>SUM($AA$32:$AA$66)</f>
        <v>0</v>
      </c>
      <c r="AB23" s="219">
        <f ca="1">SUM($AA$32:AA66,OFFSET($X$32:$X$66,0,0,,$AI$3))</f>
        <v>0</v>
      </c>
      <c r="AC23" s="180"/>
      <c r="AD23" s="180"/>
      <c r="AE23" s="8"/>
      <c r="AF23" s="38"/>
      <c r="AG23" s="14"/>
      <c r="AH23" s="39"/>
      <c r="AI23" s="39"/>
      <c r="AJ23" s="39"/>
      <c r="AK23" s="39"/>
      <c r="AL23" s="39"/>
      <c r="AM23" s="39"/>
      <c r="AN23" s="39"/>
    </row>
    <row r="24" spans="1:40" x14ac:dyDescent="0.25">
      <c r="A24" s="39"/>
      <c r="B24" s="7"/>
      <c r="C24" s="8"/>
      <c r="D24" s="211"/>
      <c r="E24" s="212" t="s">
        <v>12</v>
      </c>
      <c r="F24" s="115" t="str" cm="1">
        <f t="array" ref="F24">_xlfn.IFS(H14&lt;&gt;"Yes","N/A",H14="Yes",SUMPRODUCT(F31:F66,O31:O66),TRUE,"")</f>
        <v>N/A</v>
      </c>
      <c r="G24" s="180"/>
      <c r="H24" s="339"/>
      <c r="I24" s="339"/>
      <c r="J24" s="340"/>
      <c r="K24" s="212"/>
      <c r="L24" s="193" t="s">
        <v>12</v>
      </c>
      <c r="M24" s="114" t="str" cm="1">
        <f t="array" ref="M24">_xlfn.IFS($H$14&lt;&gt;"Yes","N/A",AND($H$14="Yes",$H$13=$H$16),SUM($M$31:$M$66),AND($H$14="Yes",$H$13&lt;&gt;$H$16),SUMPRODUCT($M$31:$M$66,$O$31:$O$66),TRUE,"")</f>
        <v>N/A</v>
      </c>
      <c r="N24" s="225" t="str" cm="1">
        <f t="array" aca="1" ref="N24" ca="1">_xlfn.IFS($H$14&lt;&gt;"Yes","N/A",AND($H$14="Yes",$H$13=$H$16),SUM($M$31:$M$66,OFFSET($J$31:$J$66,0,0,,$AI$4)),AND($H$14="Yes",$H$13&lt;&gt;$H$16),SUMPRODUCT($M$31:$M$66,$O$31:$O$66)+SUMPRODUCT($J$31:$J$66,$O$31:$O$66)+SUMPRODUCT($K$31:$K$66,$O$31:$O$66)*($AI$4&gt;1)+SUMPRODUCT($L$31:$L$66,$O$31:$O$66)*($AI$4&gt;2),TRUE,"")</f>
        <v>N/A</v>
      </c>
      <c r="O24" s="113"/>
      <c r="P24" s="113"/>
      <c r="Q24" s="180"/>
      <c r="R24" s="180"/>
      <c r="S24" s="180"/>
      <c r="T24" s="180"/>
      <c r="U24" s="339"/>
      <c r="V24" s="339"/>
      <c r="W24" s="339"/>
      <c r="X24" s="340"/>
      <c r="Y24" s="193"/>
      <c r="Z24" s="195" t="s">
        <v>12</v>
      </c>
      <c r="AA24" s="114" t="str" cm="1">
        <f t="array" ref="AA24">_xlfn.IFS($H$14&lt;&gt;"Yes","N/A",AND($H$14="Yes",$H$13=$H$16),SUM($AA$32:$AA$66),AND($H$14="Yes",$H$13&lt;&gt;$H$16),SUMPRODUCT($AA$32:$AA$66,$AC$32:$AC$66),TRUE,"")</f>
        <v>N/A</v>
      </c>
      <c r="AB24" s="225" t="str" cm="1">
        <f t="array" aca="1" ref="AB24" ca="1">_xlfn.IFS($H$14&lt;&gt;"Yes","N/A",AND($H$14="Yes",$H$13=$H$16),SUM($AA$32:$AA$66,OFFSET($X$32:$X$66,0,0,,$AI$4)),AND($H$14="Yes",$H$13&lt;&gt;$H$16),SUMPRODUCT($AA$32:$AA$66,$AC$32:$AC$66)+SUMPRODUCT($X$32:$X$66,$AC$32:$AC$66)+SUMPRODUCT($Y$32:$Y$66,$AC$32:$AC$66)*($AI$4&gt;1)+SUMPRODUCT($Z$32:$Z$66,$AC$32:$AC$66)*($AI$4&gt;2),TRUE,"")</f>
        <v>N/A</v>
      </c>
      <c r="AC24" s="151"/>
      <c r="AD24" s="113"/>
      <c r="AE24" s="8"/>
      <c r="AF24" s="38"/>
      <c r="AG24" s="14"/>
      <c r="AH24" s="39"/>
      <c r="AI24" s="39"/>
      <c r="AJ24" s="39"/>
      <c r="AK24" s="39"/>
      <c r="AL24" s="39"/>
      <c r="AM24" s="39"/>
      <c r="AN24" s="39"/>
    </row>
    <row r="25" spans="1:40" x14ac:dyDescent="0.25">
      <c r="A25" s="39"/>
      <c r="B25" s="7"/>
      <c r="C25" s="43"/>
      <c r="D25" s="192"/>
      <c r="E25" s="193" t="s">
        <v>14</v>
      </c>
      <c r="F25" s="115" t="str" cm="1">
        <f t="array" ref="F25">_xlfn.IFS(H17&lt;&gt;"Yes","N/A",H17="Yes",SUM(F31:F66),TRUE,"")</f>
        <v>N/A</v>
      </c>
      <c r="G25" s="180"/>
      <c r="H25" s="339"/>
      <c r="I25" s="339"/>
      <c r="J25" s="340"/>
      <c r="K25" s="193"/>
      <c r="L25" s="193" t="s">
        <v>14</v>
      </c>
      <c r="M25" s="116" t="str" cm="1">
        <f t="array" ref="M25">_xlfn.IFS($H$17&lt;&gt;"Yes","N/A",AND($H$17="Yes",$H$13=$H$19),SUM($M$31:$M$66),AND($H$17="Yes",$H$13&lt;&gt;$H$19),SUMPRODUCT($M$31:$M$66,$P$31:$P$66),TRUE,"")</f>
        <v>N/A</v>
      </c>
      <c r="N25" s="226" t="str" cm="1">
        <f t="array" aca="1" ref="N25" ca="1">_xlfn.IFS($H$17&lt;&gt;"Yes","N/A",AND($H$17="Yes",$H$13=$H$19),SUM($M$31:$M$66,OFFSET($J$31:$J$66,0,0,,$AI$5)),AND($H$17="Yes",$H$13&lt;&gt;$H$19),SUMPRODUCT($M$31:$M$66,$P$31:$P$66)+SUMPRODUCT($J$31:$J$66,$P$31:$P$66)+SUMPRODUCT($K$31:$K$66,$P$31:$P$66)*($AI$5&gt;1)+SUMPRODUCT($L$31:$L$66,$P$31:$P$66)*($AI$5&gt;2),TRUE,"")</f>
        <v>N/A</v>
      </c>
      <c r="O25" s="113"/>
      <c r="P25" s="113"/>
      <c r="Q25" s="180"/>
      <c r="R25" s="180"/>
      <c r="S25" s="180"/>
      <c r="T25" s="180"/>
      <c r="U25" s="215"/>
      <c r="V25" s="215"/>
      <c r="W25" s="215"/>
      <c r="X25" s="214"/>
      <c r="Y25" s="193"/>
      <c r="Z25" s="195" t="s">
        <v>14</v>
      </c>
      <c r="AA25" s="116" t="str" cm="1">
        <f t="array" ref="AA25">_xlfn.IFS($H$17&lt;&gt;"Yes","N/A",AND($H$17="Yes",$H$13=$H$19),SUM($AA$32:$AA$66),AND($H$17="Yes",$H$13&lt;&gt;$H$19),SUMPRODUCT($AA$32:$AA$66,$AD$32:$AD$66),TRUE,"")</f>
        <v>N/A</v>
      </c>
      <c r="AB25" s="226" t="str" cm="1">
        <f t="array" aca="1" ref="AB25" ca="1">_xlfn.IFS($H$17&lt;&gt;"Yes","N/A",AND($H$17="Yes",$H$13=$H$19),SUM($AA$32:$AA$66,OFFSET($X$32:$X$66,0,0,,$AI$5)),AND($H$17="Yes",$H$13&lt;&gt;$H$19),SUMPRODUCT($AA$32:$AA$66,$AD$32:$AD$66)+SUMPRODUCT($X$32:$X$66,$AD$32:$AD$66)+SUMPRODUCT($Y$32:$Y$66,$AD$32:$AD$66)*($AI$5&gt;1)+SUMPRODUCT($Z$32:$Z$66,$AD$32:$AD$66)*($AI$5&gt;2),TRUE,"")</f>
        <v>N/A</v>
      </c>
      <c r="AC25" s="151"/>
      <c r="AD25" s="113"/>
      <c r="AE25" s="8"/>
      <c r="AF25" s="38"/>
      <c r="AG25" s="14"/>
      <c r="AH25" s="39"/>
      <c r="AI25" s="39"/>
      <c r="AJ25" s="39"/>
      <c r="AK25" s="39"/>
      <c r="AL25" s="39"/>
      <c r="AM25" s="39"/>
      <c r="AN25" s="39"/>
    </row>
    <row r="26" spans="1:40" x14ac:dyDescent="0.25">
      <c r="A26" s="39"/>
      <c r="B26" s="7"/>
      <c r="C26" s="352" t="s">
        <v>35</v>
      </c>
      <c r="D26" s="296" t="s">
        <v>36</v>
      </c>
      <c r="E26" s="297"/>
      <c r="F26" s="297"/>
      <c r="G26" s="297"/>
      <c r="H26" s="297"/>
      <c r="I26" s="297"/>
      <c r="J26" s="297"/>
      <c r="K26" s="297"/>
      <c r="L26" s="297"/>
      <c r="M26" s="297"/>
      <c r="N26" s="297"/>
      <c r="O26" s="297"/>
      <c r="P26" s="298"/>
      <c r="Q26" s="180"/>
      <c r="R26" s="366" t="s">
        <v>35</v>
      </c>
      <c r="S26" s="296" t="s">
        <v>37</v>
      </c>
      <c r="T26" s="297"/>
      <c r="U26" s="297"/>
      <c r="V26" s="297"/>
      <c r="W26" s="297"/>
      <c r="X26" s="297"/>
      <c r="Y26" s="297"/>
      <c r="Z26" s="297"/>
      <c r="AA26" s="297"/>
      <c r="AB26" s="297"/>
      <c r="AC26" s="297"/>
      <c r="AD26" s="297"/>
      <c r="AE26" s="8"/>
      <c r="AF26" s="38"/>
      <c r="AG26" s="14"/>
      <c r="AH26" s="39"/>
      <c r="AI26" s="39"/>
      <c r="AJ26" s="39"/>
      <c r="AK26" s="39"/>
      <c r="AL26" s="39"/>
      <c r="AM26" s="39"/>
      <c r="AN26" s="39"/>
    </row>
    <row r="27" spans="1:40" ht="15" customHeight="1" x14ac:dyDescent="0.25">
      <c r="A27" s="39"/>
      <c r="B27" s="7"/>
      <c r="C27" s="353"/>
      <c r="D27" s="355" t="s">
        <v>38</v>
      </c>
      <c r="E27" s="357" t="s">
        <v>39</v>
      </c>
      <c r="F27" s="310" t="s">
        <v>40</v>
      </c>
      <c r="G27" s="310"/>
      <c r="H27" s="310"/>
      <c r="I27" s="310"/>
      <c r="J27" s="310"/>
      <c r="K27" s="310"/>
      <c r="L27" s="310"/>
      <c r="M27" s="311"/>
      <c r="N27" s="311"/>
      <c r="O27" s="309"/>
      <c r="P27" s="301"/>
      <c r="Q27" s="180"/>
      <c r="R27" s="366"/>
      <c r="S27" s="355" t="s">
        <v>41</v>
      </c>
      <c r="T27" s="355" t="s">
        <v>39</v>
      </c>
      <c r="U27" s="296" t="s">
        <v>40</v>
      </c>
      <c r="V27" s="297"/>
      <c r="W27" s="297"/>
      <c r="X27" s="297"/>
      <c r="Y27" s="297"/>
      <c r="Z27" s="297"/>
      <c r="AA27" s="297"/>
      <c r="AB27" s="297"/>
      <c r="AC27" s="301"/>
      <c r="AD27" s="301"/>
      <c r="AE27" s="8"/>
      <c r="AF27" s="38"/>
      <c r="AG27" s="14"/>
      <c r="AH27" s="39"/>
      <c r="AI27" s="39"/>
      <c r="AJ27" s="39"/>
      <c r="AK27" s="39"/>
      <c r="AL27" s="39"/>
      <c r="AM27" s="39"/>
      <c r="AN27" s="39"/>
    </row>
    <row r="28" spans="1:40" ht="15" customHeight="1" x14ac:dyDescent="0.25">
      <c r="A28" s="39"/>
      <c r="B28" s="7"/>
      <c r="C28" s="353"/>
      <c r="D28" s="356"/>
      <c r="E28" s="356"/>
      <c r="F28" s="355" t="s">
        <v>42</v>
      </c>
      <c r="G28" s="307" t="s">
        <v>29</v>
      </c>
      <c r="H28" s="308"/>
      <c r="I28" s="308"/>
      <c r="J28" s="308"/>
      <c r="K28" s="308"/>
      <c r="L28" s="308"/>
      <c r="M28" s="314"/>
      <c r="N28" s="312"/>
      <c r="O28" s="304"/>
      <c r="P28" s="302"/>
      <c r="Q28" s="180"/>
      <c r="R28" s="366"/>
      <c r="S28" s="356"/>
      <c r="T28" s="356"/>
      <c r="U28" s="296" t="s">
        <v>43</v>
      </c>
      <c r="V28" s="297"/>
      <c r="W28" s="297"/>
      <c r="X28" s="297"/>
      <c r="Y28" s="297"/>
      <c r="Z28" s="297"/>
      <c r="AA28" s="316"/>
      <c r="AB28" s="316"/>
      <c r="AC28" s="302"/>
      <c r="AD28" s="302"/>
      <c r="AE28" s="8"/>
      <c r="AF28" s="38"/>
      <c r="AG28" s="14"/>
      <c r="AH28" s="39"/>
      <c r="AI28" s="39"/>
      <c r="AJ28" s="39"/>
      <c r="AK28" s="39"/>
      <c r="AL28" s="39"/>
      <c r="AM28" s="39"/>
      <c r="AN28" s="39"/>
    </row>
    <row r="29" spans="1:40" ht="105" x14ac:dyDescent="0.25">
      <c r="A29" s="39"/>
      <c r="B29" s="7"/>
      <c r="C29" s="354"/>
      <c r="D29" s="356"/>
      <c r="E29" s="356"/>
      <c r="F29" s="356"/>
      <c r="G29" s="40" t="s">
        <v>44</v>
      </c>
      <c r="H29" s="40" t="s">
        <v>45</v>
      </c>
      <c r="I29" s="333" t="s">
        <v>46</v>
      </c>
      <c r="J29" s="333" t="str">
        <f>"Contract Years 4-"&amp;$AH$7</f>
        <v>Contract Years 4-0</v>
      </c>
      <c r="K29" s="333" t="str" cm="1">
        <f t="array" ref="K29">_xlfn.IFS($AH$6=1,"N/A",$AH$6=2,"Contract Years "&amp;$AH$7+1&amp;"-"&amp;$AH$9,$AH$6=3,"Contract Years "&amp;$AH$7+1&amp;"-"&amp;$AH$8,TRUE,"N/A")</f>
        <v>N/A</v>
      </c>
      <c r="L29" s="218" t="str" cm="1">
        <f t="array" ref="L29">_xlfn.IFS($AH$6=1,"N/A",$AH$6=2,"N/A",$AH$6=3,"Contract Years "&amp;$AH$8+1&amp;"-"&amp;$AH$9,TRUE,"N/A")</f>
        <v>N/A</v>
      </c>
      <c r="M29" s="315" t="s">
        <v>47</v>
      </c>
      <c r="N29" s="313" t="s">
        <v>48</v>
      </c>
      <c r="O29" s="305" t="s">
        <v>49</v>
      </c>
      <c r="P29" s="303" t="s">
        <v>50</v>
      </c>
      <c r="Q29" s="180"/>
      <c r="R29" s="366"/>
      <c r="S29" s="356"/>
      <c r="T29" s="356"/>
      <c r="U29" s="40" t="s">
        <v>44</v>
      </c>
      <c r="V29" s="40" t="s">
        <v>45</v>
      </c>
      <c r="W29" s="333" t="s">
        <v>46</v>
      </c>
      <c r="X29" s="333" t="str">
        <f>"Contract Years 4-"&amp;$AH$7</f>
        <v>Contract Years 4-0</v>
      </c>
      <c r="Y29" s="333" t="str" cm="1">
        <f t="array" ref="Y29">_xlfn.IFS($AH$6=1,"N/A",$AH$6=2,"Contract Years "&amp;$AH$7+1&amp;"-"&amp;$AH$9,$AH$6=3,"Contract Years "&amp;$AH$7+1&amp;"-"&amp;$AH$8,TRUE,"N/A")</f>
        <v>N/A</v>
      </c>
      <c r="Z29" s="333" t="str" cm="1">
        <f t="array" ref="Z29">_xlfn.IFS($AH$6=1,"N/A",$AH$6=2,"N/A",$AH$6=3,"Contract Years "&amp;$AH$8+1&amp;"-"&amp;$AH$9,TRUE,"N/A")</f>
        <v>N/A</v>
      </c>
      <c r="AA29" s="313" t="s">
        <v>51</v>
      </c>
      <c r="AB29" s="313" t="s">
        <v>48</v>
      </c>
      <c r="AC29" s="303" t="s">
        <v>49</v>
      </c>
      <c r="AD29" s="303" t="s">
        <v>50</v>
      </c>
      <c r="AE29" s="8"/>
      <c r="AF29" s="38"/>
      <c r="AG29" s="14"/>
      <c r="AH29" s="39"/>
      <c r="AI29" s="39"/>
      <c r="AJ29" s="39"/>
      <c r="AK29" s="39"/>
      <c r="AL29" s="39"/>
      <c r="AM29" s="39"/>
      <c r="AN29" s="39"/>
    </row>
    <row r="30" spans="1:40" x14ac:dyDescent="0.25">
      <c r="A30" s="39"/>
      <c r="B30" s="7"/>
      <c r="C30" s="45"/>
      <c r="D30" s="148" t="s">
        <v>52</v>
      </c>
      <c r="E30" s="149">
        <v>0.33</v>
      </c>
      <c r="F30" s="150">
        <v>1.5</v>
      </c>
      <c r="G30" s="119">
        <v>0</v>
      </c>
      <c r="H30" s="119">
        <v>60000</v>
      </c>
      <c r="I30" s="119">
        <v>60000</v>
      </c>
      <c r="J30" s="119">
        <v>1020000</v>
      </c>
      <c r="K30" s="119">
        <v>0</v>
      </c>
      <c r="L30" s="119">
        <v>0</v>
      </c>
      <c r="M30" s="119">
        <f>SUM(G30:I30)</f>
        <v>120000</v>
      </c>
      <c r="N30" s="119">
        <f t="shared" ref="N30:N66" si="0">SUM(G30:L30)</f>
        <v>1140000</v>
      </c>
      <c r="O30" s="119"/>
      <c r="P30" s="22"/>
      <c r="R30" s="45"/>
      <c r="S30" s="20" t="s">
        <v>9</v>
      </c>
      <c r="T30" s="34">
        <v>0.5</v>
      </c>
      <c r="U30" s="22">
        <v>125000</v>
      </c>
      <c r="V30" s="22">
        <v>325000</v>
      </c>
      <c r="W30" s="22">
        <v>325000</v>
      </c>
      <c r="X30" s="22">
        <v>5525000</v>
      </c>
      <c r="Y30" s="22">
        <v>0</v>
      </c>
      <c r="Z30" s="22">
        <v>0</v>
      </c>
      <c r="AA30" s="22">
        <f>SUM(U30:W30)</f>
        <v>775000</v>
      </c>
      <c r="AB30" s="22">
        <f>SUM(U30:X30)</f>
        <v>6300000</v>
      </c>
      <c r="AC30" s="22"/>
      <c r="AD30" s="22"/>
      <c r="AE30" s="8"/>
      <c r="AF30" s="38"/>
      <c r="AG30" s="39"/>
      <c r="AH30" s="39"/>
      <c r="AI30" s="39"/>
      <c r="AJ30" s="39"/>
      <c r="AK30" s="39"/>
      <c r="AL30" s="39"/>
      <c r="AM30" s="39"/>
      <c r="AN30" s="39"/>
    </row>
    <row r="31" spans="1:40" x14ac:dyDescent="0.25">
      <c r="A31" s="39"/>
      <c r="B31" s="7"/>
      <c r="C31" s="46" t="s">
        <v>53</v>
      </c>
      <c r="D31" s="32"/>
      <c r="E31" s="35"/>
      <c r="F31" s="127"/>
      <c r="G31" s="23"/>
      <c r="H31" s="23"/>
      <c r="I31" s="23"/>
      <c r="J31" s="23"/>
      <c r="K31" s="23"/>
      <c r="L31" s="23"/>
      <c r="M31" s="22">
        <f>SUM(G31:I31)</f>
        <v>0</v>
      </c>
      <c r="N31" s="22">
        <f t="shared" si="0"/>
        <v>0</v>
      </c>
      <c r="O31" s="189"/>
      <c r="P31" s="189"/>
      <c r="Q31" s="180"/>
      <c r="R31" s="46"/>
      <c r="S31" s="25" t="s">
        <v>54</v>
      </c>
      <c r="T31" s="34">
        <v>0.25</v>
      </c>
      <c r="U31" s="26">
        <v>200000</v>
      </c>
      <c r="V31" s="26">
        <v>265550</v>
      </c>
      <c r="W31" s="26">
        <v>0</v>
      </c>
      <c r="X31" s="26">
        <v>0</v>
      </c>
      <c r="Y31" s="26">
        <v>0</v>
      </c>
      <c r="Z31" s="26">
        <v>0</v>
      </c>
      <c r="AA31" s="22">
        <f>SUM(U31:W31)</f>
        <v>465550</v>
      </c>
      <c r="AB31" s="22">
        <f t="shared" ref="AB31" si="1">SUM(U31:X31)</f>
        <v>465550</v>
      </c>
      <c r="AC31" s="22"/>
      <c r="AD31" s="22"/>
      <c r="AE31" s="8"/>
      <c r="AF31" s="38"/>
      <c r="AG31" s="39"/>
      <c r="AH31" s="39"/>
      <c r="AI31" s="39"/>
      <c r="AJ31" s="39"/>
      <c r="AK31" s="39"/>
      <c r="AL31" s="39"/>
      <c r="AM31" s="39"/>
      <c r="AN31" s="39"/>
    </row>
    <row r="32" spans="1:40" x14ac:dyDescent="0.25">
      <c r="A32" s="39"/>
      <c r="B32" s="7"/>
      <c r="C32" s="46" t="s">
        <v>55</v>
      </c>
      <c r="D32" s="32"/>
      <c r="E32" s="35"/>
      <c r="F32" s="127"/>
      <c r="G32" s="23"/>
      <c r="H32" s="23"/>
      <c r="I32" s="23"/>
      <c r="J32" s="23"/>
      <c r="K32" s="23"/>
      <c r="L32" s="23"/>
      <c r="M32" s="22">
        <f t="shared" ref="M32:M66" si="2">SUM(G32:I32)</f>
        <v>0</v>
      </c>
      <c r="N32" s="22">
        <f t="shared" si="0"/>
        <v>0</v>
      </c>
      <c r="O32" s="189"/>
      <c r="P32" s="189"/>
      <c r="Q32" s="180"/>
      <c r="R32" s="46" t="s">
        <v>56</v>
      </c>
      <c r="S32" s="32"/>
      <c r="T32" s="35"/>
      <c r="U32" s="23"/>
      <c r="V32" s="23"/>
      <c r="W32" s="23"/>
      <c r="X32" s="23"/>
      <c r="Y32" s="23"/>
      <c r="Z32" s="23"/>
      <c r="AA32" s="27">
        <f>SUM(U32:W32)</f>
        <v>0</v>
      </c>
      <c r="AB32" s="22">
        <f t="shared" ref="AB32:AB66" si="3">SUM(U32:Z32)</f>
        <v>0</v>
      </c>
      <c r="AC32" s="200"/>
      <c r="AD32" s="200"/>
      <c r="AE32" s="8"/>
      <c r="AF32" s="38"/>
      <c r="AG32" s="39"/>
      <c r="AH32" s="39"/>
      <c r="AI32" s="39"/>
      <c r="AJ32" s="39"/>
      <c r="AK32" s="39"/>
      <c r="AL32" s="39"/>
      <c r="AM32" s="39"/>
      <c r="AN32" s="39"/>
    </row>
    <row r="33" spans="1:40" x14ac:dyDescent="0.25">
      <c r="A33" s="39"/>
      <c r="B33" s="7"/>
      <c r="C33" s="46" t="s">
        <v>57</v>
      </c>
      <c r="D33" s="32"/>
      <c r="E33" s="35"/>
      <c r="F33" s="127"/>
      <c r="G33" s="23"/>
      <c r="H33" s="23"/>
      <c r="I33" s="23"/>
      <c r="J33" s="23"/>
      <c r="K33" s="23"/>
      <c r="L33" s="23"/>
      <c r="M33" s="22">
        <f t="shared" si="2"/>
        <v>0</v>
      </c>
      <c r="N33" s="22">
        <f t="shared" si="0"/>
        <v>0</v>
      </c>
      <c r="O33" s="189"/>
      <c r="P33" s="189"/>
      <c r="Q33" s="180"/>
      <c r="R33" s="46" t="s">
        <v>58</v>
      </c>
      <c r="S33" s="32"/>
      <c r="T33" s="35"/>
      <c r="U33" s="23"/>
      <c r="V33" s="23"/>
      <c r="W33" s="23"/>
      <c r="X33" s="23"/>
      <c r="Y33" s="23"/>
      <c r="Z33" s="23"/>
      <c r="AA33" s="27">
        <f t="shared" ref="AA33:AA66" si="4">SUM(U33:W33)</f>
        <v>0</v>
      </c>
      <c r="AB33" s="22">
        <f t="shared" si="3"/>
        <v>0</v>
      </c>
      <c r="AC33" s="200"/>
      <c r="AD33" s="200"/>
      <c r="AE33" s="8"/>
      <c r="AF33" s="38"/>
      <c r="AG33" s="39"/>
      <c r="AH33" s="39"/>
      <c r="AI33" s="39"/>
      <c r="AJ33" s="39"/>
      <c r="AK33" s="39"/>
      <c r="AL33" s="39"/>
      <c r="AM33" s="39"/>
      <c r="AN33" s="39"/>
    </row>
    <row r="34" spans="1:40" x14ac:dyDescent="0.25">
      <c r="A34" s="39"/>
      <c r="B34" s="7"/>
      <c r="C34" s="46" t="s">
        <v>59</v>
      </c>
      <c r="D34" s="32"/>
      <c r="E34" s="35"/>
      <c r="F34" s="127"/>
      <c r="G34" s="23"/>
      <c r="H34" s="23"/>
      <c r="I34" s="23"/>
      <c r="J34" s="23"/>
      <c r="K34" s="23"/>
      <c r="L34" s="23"/>
      <c r="M34" s="22">
        <f t="shared" si="2"/>
        <v>0</v>
      </c>
      <c r="N34" s="22">
        <f t="shared" si="0"/>
        <v>0</v>
      </c>
      <c r="O34" s="189"/>
      <c r="P34" s="189"/>
      <c r="Q34" s="180"/>
      <c r="R34" s="46" t="s">
        <v>60</v>
      </c>
      <c r="S34" s="32"/>
      <c r="T34" s="35"/>
      <c r="U34" s="23"/>
      <c r="V34" s="23"/>
      <c r="W34" s="23"/>
      <c r="X34" s="23"/>
      <c r="Y34" s="23"/>
      <c r="Z34" s="23"/>
      <c r="AA34" s="27">
        <f t="shared" si="4"/>
        <v>0</v>
      </c>
      <c r="AB34" s="22">
        <f t="shared" si="3"/>
        <v>0</v>
      </c>
      <c r="AC34" s="200"/>
      <c r="AD34" s="200"/>
      <c r="AE34" s="8"/>
      <c r="AF34" s="38"/>
      <c r="AG34" s="39"/>
      <c r="AH34" s="39"/>
      <c r="AI34" s="39"/>
      <c r="AJ34" s="39"/>
      <c r="AK34" s="39"/>
      <c r="AL34" s="39"/>
      <c r="AM34" s="39"/>
      <c r="AN34" s="39"/>
    </row>
    <row r="35" spans="1:40" x14ac:dyDescent="0.25">
      <c r="A35" s="39"/>
      <c r="B35" s="7"/>
      <c r="C35" s="46" t="s">
        <v>61</v>
      </c>
      <c r="D35" s="32"/>
      <c r="E35" s="35"/>
      <c r="F35" s="127"/>
      <c r="G35" s="23"/>
      <c r="H35" s="23"/>
      <c r="I35" s="23"/>
      <c r="J35" s="23"/>
      <c r="K35" s="23"/>
      <c r="L35" s="23"/>
      <c r="M35" s="22">
        <f t="shared" si="2"/>
        <v>0</v>
      </c>
      <c r="N35" s="22">
        <f t="shared" si="0"/>
        <v>0</v>
      </c>
      <c r="O35" s="189"/>
      <c r="P35" s="189"/>
      <c r="Q35" s="180"/>
      <c r="R35" s="46" t="s">
        <v>62</v>
      </c>
      <c r="S35" s="32"/>
      <c r="T35" s="35"/>
      <c r="U35" s="23"/>
      <c r="V35" s="23"/>
      <c r="W35" s="23"/>
      <c r="X35" s="23"/>
      <c r="Y35" s="23"/>
      <c r="Z35" s="23"/>
      <c r="AA35" s="27">
        <f t="shared" si="4"/>
        <v>0</v>
      </c>
      <c r="AB35" s="22">
        <f t="shared" si="3"/>
        <v>0</v>
      </c>
      <c r="AC35" s="200"/>
      <c r="AD35" s="200"/>
      <c r="AE35" s="8"/>
      <c r="AF35" s="38"/>
      <c r="AG35" s="39"/>
      <c r="AH35" s="39"/>
      <c r="AI35" s="39"/>
      <c r="AJ35" s="39"/>
      <c r="AK35" s="39"/>
      <c r="AL35" s="39"/>
      <c r="AM35" s="39"/>
      <c r="AN35" s="39"/>
    </row>
    <row r="36" spans="1:40" x14ac:dyDescent="0.25">
      <c r="A36" s="39"/>
      <c r="B36" s="7"/>
      <c r="C36" s="46" t="s">
        <v>63</v>
      </c>
      <c r="D36" s="32"/>
      <c r="E36" s="35"/>
      <c r="F36" s="127"/>
      <c r="G36" s="23"/>
      <c r="H36" s="23"/>
      <c r="I36" s="23"/>
      <c r="J36" s="23"/>
      <c r="K36" s="23"/>
      <c r="L36" s="23"/>
      <c r="M36" s="22">
        <f t="shared" si="2"/>
        <v>0</v>
      </c>
      <c r="N36" s="22">
        <f t="shared" si="0"/>
        <v>0</v>
      </c>
      <c r="O36" s="189"/>
      <c r="P36" s="189"/>
      <c r="Q36" s="180"/>
      <c r="R36" s="46" t="s">
        <v>64</v>
      </c>
      <c r="S36" s="32"/>
      <c r="T36" s="35"/>
      <c r="U36" s="23"/>
      <c r="V36" s="23"/>
      <c r="W36" s="23"/>
      <c r="X36" s="23"/>
      <c r="Y36" s="23"/>
      <c r="Z36" s="23"/>
      <c r="AA36" s="27">
        <f t="shared" si="4"/>
        <v>0</v>
      </c>
      <c r="AB36" s="22">
        <f t="shared" si="3"/>
        <v>0</v>
      </c>
      <c r="AC36" s="200"/>
      <c r="AD36" s="200"/>
      <c r="AE36" s="8"/>
      <c r="AF36" s="38"/>
      <c r="AG36" s="39"/>
      <c r="AH36" s="39"/>
      <c r="AI36" s="39"/>
      <c r="AJ36" s="39"/>
      <c r="AK36" s="39"/>
      <c r="AL36" s="39"/>
      <c r="AM36" s="39"/>
      <c r="AN36" s="39"/>
    </row>
    <row r="37" spans="1:40" x14ac:dyDescent="0.25">
      <c r="A37" s="39"/>
      <c r="B37" s="7"/>
      <c r="C37" s="46" t="s">
        <v>65</v>
      </c>
      <c r="D37" s="32"/>
      <c r="E37" s="35"/>
      <c r="F37" s="127"/>
      <c r="G37" s="23"/>
      <c r="H37" s="23"/>
      <c r="I37" s="23"/>
      <c r="J37" s="23"/>
      <c r="K37" s="23"/>
      <c r="L37" s="23"/>
      <c r="M37" s="22">
        <f t="shared" si="2"/>
        <v>0</v>
      </c>
      <c r="N37" s="22">
        <f t="shared" si="0"/>
        <v>0</v>
      </c>
      <c r="O37" s="189"/>
      <c r="P37" s="189"/>
      <c r="Q37" s="180"/>
      <c r="R37" s="46" t="s">
        <v>66</v>
      </c>
      <c r="S37" s="32"/>
      <c r="T37" s="35"/>
      <c r="U37" s="23"/>
      <c r="V37" s="23"/>
      <c r="W37" s="23"/>
      <c r="X37" s="23"/>
      <c r="Y37" s="23"/>
      <c r="Z37" s="23"/>
      <c r="AA37" s="27">
        <f t="shared" si="4"/>
        <v>0</v>
      </c>
      <c r="AB37" s="22">
        <f t="shared" si="3"/>
        <v>0</v>
      </c>
      <c r="AC37" s="200"/>
      <c r="AD37" s="200"/>
      <c r="AE37" s="8"/>
      <c r="AF37" s="38"/>
      <c r="AG37" s="39"/>
      <c r="AH37" s="39"/>
      <c r="AI37" s="39"/>
      <c r="AJ37" s="39"/>
      <c r="AK37" s="39"/>
      <c r="AL37" s="39"/>
      <c r="AM37" s="39"/>
      <c r="AN37" s="39"/>
    </row>
    <row r="38" spans="1:40" x14ac:dyDescent="0.25">
      <c r="A38" s="39"/>
      <c r="B38" s="7"/>
      <c r="C38" s="46" t="s">
        <v>67</v>
      </c>
      <c r="D38" s="32"/>
      <c r="E38" s="35"/>
      <c r="F38" s="127"/>
      <c r="G38" s="23"/>
      <c r="H38" s="23"/>
      <c r="I38" s="23"/>
      <c r="J38" s="23"/>
      <c r="K38" s="23"/>
      <c r="L38" s="23"/>
      <c r="M38" s="22">
        <f t="shared" si="2"/>
        <v>0</v>
      </c>
      <c r="N38" s="22">
        <f t="shared" si="0"/>
        <v>0</v>
      </c>
      <c r="O38" s="189"/>
      <c r="P38" s="189"/>
      <c r="Q38" s="180"/>
      <c r="R38" s="46" t="s">
        <v>68</v>
      </c>
      <c r="S38" s="32"/>
      <c r="T38" s="35"/>
      <c r="U38" s="23"/>
      <c r="V38" s="23"/>
      <c r="W38" s="23"/>
      <c r="X38" s="23"/>
      <c r="Y38" s="23"/>
      <c r="Z38" s="23"/>
      <c r="AA38" s="27">
        <f t="shared" si="4"/>
        <v>0</v>
      </c>
      <c r="AB38" s="22">
        <f t="shared" si="3"/>
        <v>0</v>
      </c>
      <c r="AC38" s="200"/>
      <c r="AD38" s="200"/>
      <c r="AE38" s="8"/>
      <c r="AF38" s="38"/>
      <c r="AG38" s="39"/>
      <c r="AH38" s="39"/>
      <c r="AI38" s="39"/>
      <c r="AJ38" s="39"/>
      <c r="AK38" s="39"/>
      <c r="AL38" s="39"/>
      <c r="AM38" s="39"/>
      <c r="AN38" s="39"/>
    </row>
    <row r="39" spans="1:40" x14ac:dyDescent="0.25">
      <c r="A39" s="39"/>
      <c r="B39" s="7"/>
      <c r="C39" s="46" t="s">
        <v>69</v>
      </c>
      <c r="D39" s="32"/>
      <c r="E39" s="35"/>
      <c r="F39" s="127"/>
      <c r="G39" s="23"/>
      <c r="H39" s="23"/>
      <c r="I39" s="23"/>
      <c r="J39" s="23"/>
      <c r="K39" s="23"/>
      <c r="L39" s="23"/>
      <c r="M39" s="22">
        <f t="shared" si="2"/>
        <v>0</v>
      </c>
      <c r="N39" s="22">
        <f t="shared" si="0"/>
        <v>0</v>
      </c>
      <c r="O39" s="189"/>
      <c r="P39" s="189"/>
      <c r="Q39" s="180"/>
      <c r="R39" s="46" t="s">
        <v>70</v>
      </c>
      <c r="S39" s="32"/>
      <c r="T39" s="35"/>
      <c r="U39" s="23"/>
      <c r="V39" s="23"/>
      <c r="W39" s="23"/>
      <c r="X39" s="23"/>
      <c r="Y39" s="23"/>
      <c r="Z39" s="23"/>
      <c r="AA39" s="27">
        <f t="shared" si="4"/>
        <v>0</v>
      </c>
      <c r="AB39" s="22">
        <f t="shared" si="3"/>
        <v>0</v>
      </c>
      <c r="AC39" s="200"/>
      <c r="AD39" s="200"/>
      <c r="AE39" s="8"/>
      <c r="AF39" s="38"/>
      <c r="AG39" s="39"/>
      <c r="AH39" s="39"/>
      <c r="AI39" s="39"/>
      <c r="AJ39" s="39"/>
      <c r="AK39" s="39"/>
      <c r="AL39" s="39"/>
      <c r="AM39" s="39"/>
      <c r="AN39" s="39"/>
    </row>
    <row r="40" spans="1:40" x14ac:dyDescent="0.25">
      <c r="A40" s="39"/>
      <c r="B40" s="7"/>
      <c r="C40" s="46" t="s">
        <v>71</v>
      </c>
      <c r="D40" s="32"/>
      <c r="E40" s="35"/>
      <c r="F40" s="127"/>
      <c r="G40" s="23"/>
      <c r="H40" s="23"/>
      <c r="I40" s="23"/>
      <c r="J40" s="23"/>
      <c r="K40" s="23"/>
      <c r="L40" s="23"/>
      <c r="M40" s="22">
        <f t="shared" si="2"/>
        <v>0</v>
      </c>
      <c r="N40" s="22">
        <f t="shared" si="0"/>
        <v>0</v>
      </c>
      <c r="O40" s="189"/>
      <c r="P40" s="189"/>
      <c r="Q40" s="180"/>
      <c r="R40" s="46" t="s">
        <v>72</v>
      </c>
      <c r="S40" s="32"/>
      <c r="T40" s="35"/>
      <c r="U40" s="23"/>
      <c r="V40" s="23"/>
      <c r="W40" s="23"/>
      <c r="X40" s="23"/>
      <c r="Y40" s="23"/>
      <c r="Z40" s="23"/>
      <c r="AA40" s="27">
        <f t="shared" si="4"/>
        <v>0</v>
      </c>
      <c r="AB40" s="22">
        <f t="shared" si="3"/>
        <v>0</v>
      </c>
      <c r="AC40" s="200"/>
      <c r="AD40" s="200"/>
      <c r="AE40" s="8"/>
      <c r="AF40" s="38"/>
      <c r="AG40" s="39"/>
      <c r="AH40" s="39"/>
      <c r="AI40" s="39"/>
      <c r="AJ40" s="39"/>
      <c r="AK40" s="39"/>
      <c r="AL40" s="39"/>
      <c r="AM40" s="39"/>
      <c r="AN40" s="39"/>
    </row>
    <row r="41" spans="1:40" x14ac:dyDescent="0.25">
      <c r="A41" s="39"/>
      <c r="B41" s="7"/>
      <c r="C41" s="46" t="s">
        <v>73</v>
      </c>
      <c r="D41" s="32"/>
      <c r="E41" s="35"/>
      <c r="F41" s="127"/>
      <c r="G41" s="23"/>
      <c r="H41" s="23"/>
      <c r="I41" s="23"/>
      <c r="J41" s="23"/>
      <c r="K41" s="23"/>
      <c r="L41" s="23"/>
      <c r="M41" s="22">
        <f t="shared" si="2"/>
        <v>0</v>
      </c>
      <c r="N41" s="22">
        <f t="shared" si="0"/>
        <v>0</v>
      </c>
      <c r="O41" s="189"/>
      <c r="P41" s="189"/>
      <c r="Q41" s="180"/>
      <c r="R41" s="46" t="s">
        <v>74</v>
      </c>
      <c r="S41" s="32"/>
      <c r="T41" s="35"/>
      <c r="U41" s="23"/>
      <c r="V41" s="23"/>
      <c r="W41" s="23"/>
      <c r="X41" s="23"/>
      <c r="Y41" s="23"/>
      <c r="Z41" s="23"/>
      <c r="AA41" s="27">
        <f t="shared" si="4"/>
        <v>0</v>
      </c>
      <c r="AB41" s="22">
        <f t="shared" si="3"/>
        <v>0</v>
      </c>
      <c r="AC41" s="200"/>
      <c r="AD41" s="200"/>
      <c r="AE41" s="8"/>
      <c r="AF41" s="38"/>
      <c r="AG41" s="39"/>
      <c r="AH41" s="39"/>
      <c r="AI41" s="39"/>
      <c r="AJ41" s="39"/>
      <c r="AK41" s="39"/>
      <c r="AL41" s="39"/>
      <c r="AM41" s="39"/>
      <c r="AN41" s="39"/>
    </row>
    <row r="42" spans="1:40" x14ac:dyDescent="0.25">
      <c r="A42" s="39"/>
      <c r="B42" s="7"/>
      <c r="C42" s="46" t="s">
        <v>75</v>
      </c>
      <c r="D42" s="32"/>
      <c r="E42" s="35"/>
      <c r="F42" s="127"/>
      <c r="G42" s="23"/>
      <c r="H42" s="23"/>
      <c r="I42" s="23"/>
      <c r="J42" s="23"/>
      <c r="K42" s="23"/>
      <c r="L42" s="23"/>
      <c r="M42" s="22">
        <f t="shared" si="2"/>
        <v>0</v>
      </c>
      <c r="N42" s="22">
        <f t="shared" si="0"/>
        <v>0</v>
      </c>
      <c r="O42" s="189"/>
      <c r="P42" s="189"/>
      <c r="Q42" s="180"/>
      <c r="R42" s="46" t="s">
        <v>76</v>
      </c>
      <c r="S42" s="32"/>
      <c r="T42" s="35"/>
      <c r="U42" s="23"/>
      <c r="V42" s="23"/>
      <c r="W42" s="23"/>
      <c r="X42" s="23"/>
      <c r="Y42" s="23"/>
      <c r="Z42" s="23"/>
      <c r="AA42" s="27">
        <f t="shared" si="4"/>
        <v>0</v>
      </c>
      <c r="AB42" s="22">
        <f t="shared" si="3"/>
        <v>0</v>
      </c>
      <c r="AC42" s="200"/>
      <c r="AD42" s="200"/>
      <c r="AE42" s="8"/>
      <c r="AF42" s="38"/>
      <c r="AG42" s="39"/>
      <c r="AH42" s="39"/>
      <c r="AI42" s="39"/>
      <c r="AJ42" s="39"/>
      <c r="AK42" s="39"/>
      <c r="AL42" s="39"/>
      <c r="AM42" s="39"/>
      <c r="AN42" s="39"/>
    </row>
    <row r="43" spans="1:40" x14ac:dyDescent="0.25">
      <c r="A43" s="39"/>
      <c r="B43" s="7"/>
      <c r="C43" s="46" t="s">
        <v>77</v>
      </c>
      <c r="D43" s="32"/>
      <c r="E43" s="35"/>
      <c r="F43" s="127"/>
      <c r="G43" s="23"/>
      <c r="H43" s="23"/>
      <c r="I43" s="23"/>
      <c r="J43" s="23"/>
      <c r="K43" s="23"/>
      <c r="L43" s="23"/>
      <c r="M43" s="22">
        <f t="shared" si="2"/>
        <v>0</v>
      </c>
      <c r="N43" s="22">
        <f t="shared" si="0"/>
        <v>0</v>
      </c>
      <c r="O43" s="189"/>
      <c r="P43" s="189"/>
      <c r="Q43" s="180"/>
      <c r="R43" s="46" t="s">
        <v>78</v>
      </c>
      <c r="S43" s="32"/>
      <c r="T43" s="35"/>
      <c r="U43" s="23"/>
      <c r="V43" s="23"/>
      <c r="W43" s="23"/>
      <c r="X43" s="23"/>
      <c r="Y43" s="23"/>
      <c r="Z43" s="23"/>
      <c r="AA43" s="27">
        <f t="shared" si="4"/>
        <v>0</v>
      </c>
      <c r="AB43" s="22">
        <f t="shared" si="3"/>
        <v>0</v>
      </c>
      <c r="AC43" s="200"/>
      <c r="AD43" s="200"/>
      <c r="AE43" s="8"/>
      <c r="AF43" s="38"/>
      <c r="AG43" s="39"/>
      <c r="AH43" s="39"/>
      <c r="AI43" s="39"/>
      <c r="AJ43" s="39"/>
      <c r="AK43" s="39"/>
      <c r="AL43" s="39"/>
      <c r="AM43" s="39"/>
      <c r="AN43" s="39"/>
    </row>
    <row r="44" spans="1:40" x14ac:dyDescent="0.25">
      <c r="A44" s="39"/>
      <c r="B44" s="7"/>
      <c r="C44" s="46" t="s">
        <v>79</v>
      </c>
      <c r="D44" s="32"/>
      <c r="E44" s="35"/>
      <c r="F44" s="127"/>
      <c r="G44" s="23"/>
      <c r="H44" s="23"/>
      <c r="I44" s="23"/>
      <c r="J44" s="23"/>
      <c r="K44" s="23"/>
      <c r="L44" s="23"/>
      <c r="M44" s="22">
        <f t="shared" si="2"/>
        <v>0</v>
      </c>
      <c r="N44" s="22">
        <f t="shared" si="0"/>
        <v>0</v>
      </c>
      <c r="O44" s="189"/>
      <c r="P44" s="189"/>
      <c r="Q44" s="180"/>
      <c r="R44" s="46" t="s">
        <v>80</v>
      </c>
      <c r="S44" s="32"/>
      <c r="T44" s="35"/>
      <c r="U44" s="23"/>
      <c r="V44" s="23"/>
      <c r="W44" s="23"/>
      <c r="X44" s="23"/>
      <c r="Y44" s="23"/>
      <c r="Z44" s="23"/>
      <c r="AA44" s="27">
        <f t="shared" si="4"/>
        <v>0</v>
      </c>
      <c r="AB44" s="22">
        <f t="shared" si="3"/>
        <v>0</v>
      </c>
      <c r="AC44" s="200"/>
      <c r="AD44" s="200"/>
      <c r="AE44" s="8"/>
      <c r="AF44" s="38"/>
      <c r="AG44" s="39"/>
      <c r="AH44" s="39"/>
      <c r="AI44" s="39"/>
      <c r="AJ44" s="39"/>
      <c r="AK44" s="39"/>
      <c r="AL44" s="39"/>
      <c r="AM44" s="39"/>
      <c r="AN44" s="39"/>
    </row>
    <row r="45" spans="1:40" x14ac:dyDescent="0.25">
      <c r="A45" s="39"/>
      <c r="B45" s="7"/>
      <c r="C45" s="46" t="s">
        <v>81</v>
      </c>
      <c r="D45" s="32"/>
      <c r="E45" s="35"/>
      <c r="F45" s="127"/>
      <c r="G45" s="23"/>
      <c r="H45" s="23"/>
      <c r="I45" s="23"/>
      <c r="J45" s="23"/>
      <c r="K45" s="23"/>
      <c r="L45" s="23"/>
      <c r="M45" s="22">
        <f t="shared" si="2"/>
        <v>0</v>
      </c>
      <c r="N45" s="22">
        <f t="shared" si="0"/>
        <v>0</v>
      </c>
      <c r="O45" s="189"/>
      <c r="P45" s="189"/>
      <c r="Q45" s="180"/>
      <c r="R45" s="46" t="s">
        <v>82</v>
      </c>
      <c r="S45" s="32"/>
      <c r="T45" s="35"/>
      <c r="U45" s="23"/>
      <c r="V45" s="23"/>
      <c r="W45" s="23"/>
      <c r="X45" s="23"/>
      <c r="Y45" s="23"/>
      <c r="Z45" s="23"/>
      <c r="AA45" s="27">
        <f t="shared" si="4"/>
        <v>0</v>
      </c>
      <c r="AB45" s="22">
        <f t="shared" si="3"/>
        <v>0</v>
      </c>
      <c r="AC45" s="200"/>
      <c r="AD45" s="200"/>
      <c r="AE45" s="8"/>
      <c r="AF45" s="38"/>
      <c r="AG45" s="39"/>
      <c r="AH45" s="39"/>
      <c r="AI45" s="39"/>
      <c r="AJ45" s="39"/>
      <c r="AK45" s="39"/>
      <c r="AL45" s="39"/>
      <c r="AM45" s="39"/>
      <c r="AN45" s="39"/>
    </row>
    <row r="46" spans="1:40" x14ac:dyDescent="0.25">
      <c r="A46" s="39"/>
      <c r="B46" s="7"/>
      <c r="C46" s="46" t="s">
        <v>83</v>
      </c>
      <c r="D46" s="32"/>
      <c r="E46" s="35"/>
      <c r="F46" s="127"/>
      <c r="G46" s="23"/>
      <c r="H46" s="23"/>
      <c r="I46" s="23"/>
      <c r="J46" s="23"/>
      <c r="K46" s="23"/>
      <c r="L46" s="23"/>
      <c r="M46" s="22">
        <f t="shared" si="2"/>
        <v>0</v>
      </c>
      <c r="N46" s="22">
        <f t="shared" si="0"/>
        <v>0</v>
      </c>
      <c r="O46" s="189"/>
      <c r="P46" s="189"/>
      <c r="Q46" s="180"/>
      <c r="R46" s="46" t="s">
        <v>84</v>
      </c>
      <c r="S46" s="32"/>
      <c r="T46" s="35"/>
      <c r="U46" s="23"/>
      <c r="V46" s="23"/>
      <c r="W46" s="23"/>
      <c r="X46" s="23"/>
      <c r="Y46" s="23"/>
      <c r="Z46" s="23"/>
      <c r="AA46" s="27">
        <f t="shared" si="4"/>
        <v>0</v>
      </c>
      <c r="AB46" s="22">
        <f t="shared" si="3"/>
        <v>0</v>
      </c>
      <c r="AC46" s="200"/>
      <c r="AD46" s="200"/>
      <c r="AE46" s="8"/>
      <c r="AF46" s="38"/>
      <c r="AG46" s="39"/>
      <c r="AH46" s="39"/>
      <c r="AI46" s="39"/>
      <c r="AJ46" s="39"/>
      <c r="AK46" s="39"/>
      <c r="AL46" s="39"/>
      <c r="AM46" s="39"/>
      <c r="AN46" s="39"/>
    </row>
    <row r="47" spans="1:40" x14ac:dyDescent="0.25">
      <c r="A47" s="39"/>
      <c r="B47" s="7"/>
      <c r="C47" s="46" t="s">
        <v>85</v>
      </c>
      <c r="D47" s="32"/>
      <c r="E47" s="35"/>
      <c r="F47" s="127"/>
      <c r="G47" s="23"/>
      <c r="H47" s="23"/>
      <c r="I47" s="23"/>
      <c r="J47" s="23"/>
      <c r="K47" s="23"/>
      <c r="L47" s="23"/>
      <c r="M47" s="22">
        <f t="shared" si="2"/>
        <v>0</v>
      </c>
      <c r="N47" s="22">
        <f t="shared" si="0"/>
        <v>0</v>
      </c>
      <c r="O47" s="189"/>
      <c r="P47" s="189"/>
      <c r="Q47" s="180"/>
      <c r="R47" s="46" t="s">
        <v>86</v>
      </c>
      <c r="S47" s="32"/>
      <c r="T47" s="35"/>
      <c r="U47" s="23"/>
      <c r="V47" s="23"/>
      <c r="W47" s="23"/>
      <c r="X47" s="23"/>
      <c r="Y47" s="23"/>
      <c r="Z47" s="23"/>
      <c r="AA47" s="27">
        <f t="shared" si="4"/>
        <v>0</v>
      </c>
      <c r="AB47" s="22">
        <f t="shared" si="3"/>
        <v>0</v>
      </c>
      <c r="AC47" s="200"/>
      <c r="AD47" s="200"/>
      <c r="AE47" s="8"/>
      <c r="AF47" s="38"/>
      <c r="AG47" s="39"/>
      <c r="AH47" s="39"/>
      <c r="AI47" s="39"/>
      <c r="AJ47" s="39"/>
      <c r="AK47" s="39"/>
      <c r="AL47" s="39"/>
      <c r="AM47" s="39"/>
      <c r="AN47" s="39"/>
    </row>
    <row r="48" spans="1:40" x14ac:dyDescent="0.25">
      <c r="A48" s="39"/>
      <c r="B48" s="7"/>
      <c r="C48" s="46" t="s">
        <v>87</v>
      </c>
      <c r="D48" s="32"/>
      <c r="E48" s="35"/>
      <c r="F48" s="127"/>
      <c r="G48" s="23"/>
      <c r="H48" s="23"/>
      <c r="I48" s="23"/>
      <c r="J48" s="23"/>
      <c r="K48" s="23"/>
      <c r="L48" s="23"/>
      <c r="M48" s="22">
        <f t="shared" si="2"/>
        <v>0</v>
      </c>
      <c r="N48" s="22">
        <f t="shared" si="0"/>
        <v>0</v>
      </c>
      <c r="O48" s="189"/>
      <c r="P48" s="189"/>
      <c r="Q48" s="180"/>
      <c r="R48" s="46" t="s">
        <v>88</v>
      </c>
      <c r="S48" s="32"/>
      <c r="T48" s="35"/>
      <c r="U48" s="23"/>
      <c r="V48" s="23"/>
      <c r="W48" s="23"/>
      <c r="X48" s="23"/>
      <c r="Y48" s="23"/>
      <c r="Z48" s="23"/>
      <c r="AA48" s="27">
        <f t="shared" si="4"/>
        <v>0</v>
      </c>
      <c r="AB48" s="22">
        <f t="shared" si="3"/>
        <v>0</v>
      </c>
      <c r="AC48" s="200"/>
      <c r="AD48" s="200"/>
      <c r="AE48" s="8"/>
      <c r="AF48" s="38"/>
      <c r="AG48" s="39"/>
      <c r="AH48" s="39"/>
      <c r="AI48" s="39"/>
      <c r="AJ48" s="39"/>
      <c r="AK48" s="39"/>
      <c r="AL48" s="39"/>
      <c r="AM48" s="39"/>
      <c r="AN48" s="39"/>
    </row>
    <row r="49" spans="1:40" x14ac:dyDescent="0.25">
      <c r="A49" s="39"/>
      <c r="B49" s="7"/>
      <c r="C49" s="46" t="s">
        <v>89</v>
      </c>
      <c r="D49" s="32"/>
      <c r="E49" s="35"/>
      <c r="F49" s="127"/>
      <c r="G49" s="23"/>
      <c r="H49" s="23"/>
      <c r="I49" s="23"/>
      <c r="J49" s="23"/>
      <c r="K49" s="23"/>
      <c r="L49" s="23"/>
      <c r="M49" s="22">
        <f t="shared" si="2"/>
        <v>0</v>
      </c>
      <c r="N49" s="22">
        <f t="shared" si="0"/>
        <v>0</v>
      </c>
      <c r="O49" s="189"/>
      <c r="P49" s="189"/>
      <c r="Q49" s="180"/>
      <c r="R49" s="46" t="s">
        <v>90</v>
      </c>
      <c r="S49" s="32"/>
      <c r="T49" s="35"/>
      <c r="U49" s="23"/>
      <c r="V49" s="23"/>
      <c r="W49" s="23"/>
      <c r="X49" s="23"/>
      <c r="Y49" s="23"/>
      <c r="Z49" s="23"/>
      <c r="AA49" s="27">
        <f t="shared" si="4"/>
        <v>0</v>
      </c>
      <c r="AB49" s="22">
        <f t="shared" si="3"/>
        <v>0</v>
      </c>
      <c r="AC49" s="200"/>
      <c r="AD49" s="200"/>
      <c r="AE49" s="8"/>
      <c r="AF49" s="38"/>
      <c r="AG49" s="39"/>
      <c r="AH49" s="39"/>
      <c r="AI49" s="39"/>
      <c r="AJ49" s="39"/>
      <c r="AK49" s="39"/>
      <c r="AL49" s="39"/>
      <c r="AM49" s="39"/>
      <c r="AN49" s="39"/>
    </row>
    <row r="50" spans="1:40" x14ac:dyDescent="0.25">
      <c r="A50" s="39"/>
      <c r="B50" s="7"/>
      <c r="C50" s="46" t="s">
        <v>91</v>
      </c>
      <c r="D50" s="32"/>
      <c r="E50" s="35"/>
      <c r="F50" s="127"/>
      <c r="G50" s="23"/>
      <c r="H50" s="23"/>
      <c r="I50" s="23"/>
      <c r="J50" s="23"/>
      <c r="K50" s="23"/>
      <c r="L50" s="23"/>
      <c r="M50" s="22">
        <f t="shared" si="2"/>
        <v>0</v>
      </c>
      <c r="N50" s="22">
        <f t="shared" si="0"/>
        <v>0</v>
      </c>
      <c r="O50" s="189"/>
      <c r="P50" s="189"/>
      <c r="Q50" s="180"/>
      <c r="R50" s="46" t="s">
        <v>92</v>
      </c>
      <c r="S50" s="32"/>
      <c r="T50" s="35"/>
      <c r="U50" s="23"/>
      <c r="V50" s="23"/>
      <c r="W50" s="23"/>
      <c r="X50" s="23"/>
      <c r="Y50" s="23"/>
      <c r="Z50" s="23"/>
      <c r="AA50" s="27">
        <f t="shared" si="4"/>
        <v>0</v>
      </c>
      <c r="AB50" s="22">
        <f t="shared" si="3"/>
        <v>0</v>
      </c>
      <c r="AC50" s="200"/>
      <c r="AD50" s="200"/>
      <c r="AE50" s="8"/>
      <c r="AF50" s="38"/>
      <c r="AG50" s="39"/>
      <c r="AH50" s="39"/>
      <c r="AI50" s="39"/>
      <c r="AJ50" s="39"/>
      <c r="AK50" s="39"/>
      <c r="AL50" s="39"/>
      <c r="AM50" s="39"/>
      <c r="AN50" s="39"/>
    </row>
    <row r="51" spans="1:40" x14ac:dyDescent="0.25">
      <c r="A51" s="39"/>
      <c r="B51" s="7"/>
      <c r="C51" s="46" t="s">
        <v>93</v>
      </c>
      <c r="D51" s="32"/>
      <c r="E51" s="35"/>
      <c r="F51" s="127"/>
      <c r="G51" s="23"/>
      <c r="H51" s="23"/>
      <c r="I51" s="23"/>
      <c r="J51" s="23"/>
      <c r="K51" s="23"/>
      <c r="L51" s="23"/>
      <c r="M51" s="22">
        <f t="shared" si="2"/>
        <v>0</v>
      </c>
      <c r="N51" s="22">
        <f t="shared" si="0"/>
        <v>0</v>
      </c>
      <c r="O51" s="189"/>
      <c r="P51" s="189"/>
      <c r="Q51" s="180"/>
      <c r="R51" s="46" t="s">
        <v>94</v>
      </c>
      <c r="S51" s="32"/>
      <c r="T51" s="35"/>
      <c r="U51" s="23"/>
      <c r="V51" s="23"/>
      <c r="W51" s="23"/>
      <c r="X51" s="23"/>
      <c r="Y51" s="23"/>
      <c r="Z51" s="23"/>
      <c r="AA51" s="27">
        <f t="shared" si="4"/>
        <v>0</v>
      </c>
      <c r="AB51" s="22">
        <f t="shared" si="3"/>
        <v>0</v>
      </c>
      <c r="AC51" s="200"/>
      <c r="AD51" s="200"/>
      <c r="AE51" s="8"/>
      <c r="AF51" s="38"/>
      <c r="AG51" s="39"/>
      <c r="AH51" s="39"/>
      <c r="AI51" s="39"/>
      <c r="AJ51" s="39"/>
      <c r="AK51" s="39"/>
      <c r="AL51" s="39"/>
      <c r="AM51" s="39"/>
      <c r="AN51" s="39"/>
    </row>
    <row r="52" spans="1:40" x14ac:dyDescent="0.25">
      <c r="A52" s="39"/>
      <c r="B52" s="7"/>
      <c r="C52" s="46" t="s">
        <v>95</v>
      </c>
      <c r="D52" s="32"/>
      <c r="E52" s="35"/>
      <c r="F52" s="127"/>
      <c r="G52" s="23"/>
      <c r="H52" s="23"/>
      <c r="I52" s="23"/>
      <c r="J52" s="23"/>
      <c r="K52" s="23"/>
      <c r="L52" s="23"/>
      <c r="M52" s="22">
        <f t="shared" si="2"/>
        <v>0</v>
      </c>
      <c r="N52" s="22">
        <f t="shared" si="0"/>
        <v>0</v>
      </c>
      <c r="O52" s="189"/>
      <c r="P52" s="189"/>
      <c r="Q52" s="180"/>
      <c r="R52" s="46" t="s">
        <v>96</v>
      </c>
      <c r="S52" s="32"/>
      <c r="T52" s="35"/>
      <c r="U52" s="23"/>
      <c r="V52" s="23"/>
      <c r="W52" s="23"/>
      <c r="X52" s="23"/>
      <c r="Y52" s="23"/>
      <c r="Z52" s="23"/>
      <c r="AA52" s="27">
        <f t="shared" si="4"/>
        <v>0</v>
      </c>
      <c r="AB52" s="22">
        <f t="shared" si="3"/>
        <v>0</v>
      </c>
      <c r="AC52" s="200"/>
      <c r="AD52" s="200"/>
      <c r="AE52" s="8"/>
      <c r="AF52" s="38"/>
      <c r="AG52" s="39"/>
      <c r="AH52" s="39"/>
      <c r="AI52" s="39"/>
      <c r="AJ52" s="39"/>
      <c r="AK52" s="39"/>
      <c r="AL52" s="39"/>
      <c r="AM52" s="39"/>
      <c r="AN52" s="39"/>
    </row>
    <row r="53" spans="1:40" x14ac:dyDescent="0.25">
      <c r="A53" s="39"/>
      <c r="B53" s="7"/>
      <c r="C53" s="46" t="s">
        <v>97</v>
      </c>
      <c r="D53" s="32"/>
      <c r="E53" s="35"/>
      <c r="F53" s="127"/>
      <c r="G53" s="23"/>
      <c r="H53" s="23"/>
      <c r="I53" s="23"/>
      <c r="J53" s="23"/>
      <c r="K53" s="23"/>
      <c r="L53" s="23"/>
      <c r="M53" s="22">
        <f t="shared" si="2"/>
        <v>0</v>
      </c>
      <c r="N53" s="22">
        <f t="shared" si="0"/>
        <v>0</v>
      </c>
      <c r="O53" s="189"/>
      <c r="P53" s="189"/>
      <c r="Q53" s="180"/>
      <c r="R53" s="46" t="s">
        <v>98</v>
      </c>
      <c r="S53" s="32"/>
      <c r="T53" s="35"/>
      <c r="U53" s="23"/>
      <c r="V53" s="23"/>
      <c r="W53" s="23"/>
      <c r="X53" s="23"/>
      <c r="Y53" s="23"/>
      <c r="Z53" s="23"/>
      <c r="AA53" s="27">
        <f t="shared" si="4"/>
        <v>0</v>
      </c>
      <c r="AB53" s="22">
        <f t="shared" si="3"/>
        <v>0</v>
      </c>
      <c r="AC53" s="200"/>
      <c r="AD53" s="200"/>
      <c r="AE53" s="8"/>
      <c r="AF53" s="38"/>
      <c r="AG53" s="39"/>
      <c r="AH53" s="39"/>
      <c r="AI53" s="39"/>
      <c r="AJ53" s="39"/>
      <c r="AK53" s="39"/>
      <c r="AL53" s="39"/>
      <c r="AM53" s="39"/>
      <c r="AN53" s="39"/>
    </row>
    <row r="54" spans="1:40" x14ac:dyDescent="0.25">
      <c r="A54" s="39"/>
      <c r="B54" s="7"/>
      <c r="C54" s="46" t="s">
        <v>99</v>
      </c>
      <c r="D54" s="32"/>
      <c r="E54" s="35"/>
      <c r="F54" s="127"/>
      <c r="G54" s="23"/>
      <c r="H54" s="23"/>
      <c r="I54" s="23"/>
      <c r="J54" s="23"/>
      <c r="K54" s="23"/>
      <c r="L54" s="23"/>
      <c r="M54" s="22">
        <f t="shared" si="2"/>
        <v>0</v>
      </c>
      <c r="N54" s="22">
        <f t="shared" si="0"/>
        <v>0</v>
      </c>
      <c r="O54" s="189"/>
      <c r="P54" s="189"/>
      <c r="Q54" s="180"/>
      <c r="R54" s="46" t="s">
        <v>100</v>
      </c>
      <c r="S54" s="32"/>
      <c r="T54" s="35"/>
      <c r="U54" s="23"/>
      <c r="V54" s="23"/>
      <c r="W54" s="23"/>
      <c r="X54" s="23"/>
      <c r="Y54" s="23"/>
      <c r="Z54" s="23"/>
      <c r="AA54" s="27">
        <f t="shared" si="4"/>
        <v>0</v>
      </c>
      <c r="AB54" s="22">
        <f t="shared" si="3"/>
        <v>0</v>
      </c>
      <c r="AC54" s="200"/>
      <c r="AD54" s="200"/>
      <c r="AE54" s="8"/>
      <c r="AF54" s="38"/>
      <c r="AG54" s="39"/>
      <c r="AH54" s="39"/>
      <c r="AI54" s="39"/>
      <c r="AJ54" s="39"/>
      <c r="AK54" s="39"/>
      <c r="AL54" s="39"/>
      <c r="AM54" s="39"/>
      <c r="AN54" s="39"/>
    </row>
    <row r="55" spans="1:40" x14ac:dyDescent="0.25">
      <c r="A55" s="39"/>
      <c r="B55" s="7"/>
      <c r="C55" s="46" t="s">
        <v>101</v>
      </c>
      <c r="D55" s="32"/>
      <c r="E55" s="35"/>
      <c r="F55" s="127"/>
      <c r="G55" s="23"/>
      <c r="H55" s="23"/>
      <c r="I55" s="23"/>
      <c r="J55" s="23"/>
      <c r="K55" s="23"/>
      <c r="L55" s="23"/>
      <c r="M55" s="22">
        <f t="shared" si="2"/>
        <v>0</v>
      </c>
      <c r="N55" s="22">
        <f t="shared" si="0"/>
        <v>0</v>
      </c>
      <c r="O55" s="189"/>
      <c r="P55" s="189"/>
      <c r="Q55" s="180"/>
      <c r="R55" s="46" t="s">
        <v>102</v>
      </c>
      <c r="S55" s="32"/>
      <c r="T55" s="35"/>
      <c r="U55" s="23"/>
      <c r="V55" s="23"/>
      <c r="W55" s="23"/>
      <c r="X55" s="23"/>
      <c r="Y55" s="23"/>
      <c r="Z55" s="23"/>
      <c r="AA55" s="27">
        <f t="shared" si="4"/>
        <v>0</v>
      </c>
      <c r="AB55" s="22">
        <f t="shared" si="3"/>
        <v>0</v>
      </c>
      <c r="AC55" s="200"/>
      <c r="AD55" s="200"/>
      <c r="AE55" s="8"/>
      <c r="AF55" s="38"/>
      <c r="AG55" s="39"/>
      <c r="AH55" s="39"/>
      <c r="AI55" s="39"/>
      <c r="AJ55" s="39"/>
      <c r="AK55" s="39"/>
      <c r="AL55" s="39"/>
      <c r="AM55" s="39"/>
      <c r="AN55" s="39"/>
    </row>
    <row r="56" spans="1:40" x14ac:dyDescent="0.25">
      <c r="A56" s="39"/>
      <c r="B56" s="7"/>
      <c r="C56" s="46" t="s">
        <v>103</v>
      </c>
      <c r="D56" s="32"/>
      <c r="E56" s="35"/>
      <c r="F56" s="127"/>
      <c r="G56" s="23"/>
      <c r="H56" s="23"/>
      <c r="I56" s="23"/>
      <c r="J56" s="23"/>
      <c r="K56" s="23"/>
      <c r="L56" s="23"/>
      <c r="M56" s="22">
        <f t="shared" si="2"/>
        <v>0</v>
      </c>
      <c r="N56" s="22">
        <f t="shared" si="0"/>
        <v>0</v>
      </c>
      <c r="O56" s="189"/>
      <c r="P56" s="189"/>
      <c r="Q56" s="180"/>
      <c r="R56" s="46" t="s">
        <v>104</v>
      </c>
      <c r="S56" s="32"/>
      <c r="T56" s="35"/>
      <c r="U56" s="23"/>
      <c r="V56" s="23"/>
      <c r="W56" s="23"/>
      <c r="X56" s="23"/>
      <c r="Y56" s="23"/>
      <c r="Z56" s="23"/>
      <c r="AA56" s="27">
        <f t="shared" si="4"/>
        <v>0</v>
      </c>
      <c r="AB56" s="22">
        <f t="shared" si="3"/>
        <v>0</v>
      </c>
      <c r="AC56" s="200"/>
      <c r="AD56" s="200"/>
      <c r="AE56" s="8"/>
      <c r="AF56" s="38"/>
      <c r="AG56" s="39"/>
      <c r="AH56" s="39"/>
      <c r="AI56" s="39"/>
      <c r="AJ56" s="39"/>
      <c r="AK56" s="39"/>
      <c r="AL56" s="39"/>
      <c r="AM56" s="39"/>
      <c r="AN56" s="39"/>
    </row>
    <row r="57" spans="1:40" x14ac:dyDescent="0.25">
      <c r="A57" s="39"/>
      <c r="B57" s="7"/>
      <c r="C57" s="46" t="s">
        <v>105</v>
      </c>
      <c r="D57" s="32"/>
      <c r="E57" s="35"/>
      <c r="F57" s="127"/>
      <c r="G57" s="23"/>
      <c r="H57" s="23"/>
      <c r="I57" s="23"/>
      <c r="J57" s="23"/>
      <c r="K57" s="23"/>
      <c r="L57" s="23"/>
      <c r="M57" s="22">
        <f t="shared" si="2"/>
        <v>0</v>
      </c>
      <c r="N57" s="22">
        <f t="shared" si="0"/>
        <v>0</v>
      </c>
      <c r="O57" s="189"/>
      <c r="P57" s="189"/>
      <c r="Q57" s="180"/>
      <c r="R57" s="46" t="s">
        <v>106</v>
      </c>
      <c r="S57" s="32"/>
      <c r="T57" s="35"/>
      <c r="U57" s="23"/>
      <c r="V57" s="23"/>
      <c r="W57" s="23"/>
      <c r="X57" s="23"/>
      <c r="Y57" s="23"/>
      <c r="Z57" s="23"/>
      <c r="AA57" s="27">
        <f t="shared" si="4"/>
        <v>0</v>
      </c>
      <c r="AB57" s="22">
        <f t="shared" si="3"/>
        <v>0</v>
      </c>
      <c r="AC57" s="200"/>
      <c r="AD57" s="200"/>
      <c r="AE57" s="8"/>
      <c r="AF57" s="38"/>
      <c r="AG57" s="39"/>
      <c r="AH57" s="39"/>
      <c r="AI57" s="39"/>
      <c r="AJ57" s="39"/>
      <c r="AK57" s="39"/>
      <c r="AL57" s="39"/>
      <c r="AM57" s="39"/>
      <c r="AN57" s="39"/>
    </row>
    <row r="58" spans="1:40" x14ac:dyDescent="0.25">
      <c r="A58" s="39"/>
      <c r="B58" s="7"/>
      <c r="C58" s="46" t="s">
        <v>107</v>
      </c>
      <c r="D58" s="32"/>
      <c r="E58" s="35"/>
      <c r="F58" s="127"/>
      <c r="G58" s="23"/>
      <c r="H58" s="23"/>
      <c r="I58" s="23"/>
      <c r="J58" s="23"/>
      <c r="K58" s="23"/>
      <c r="L58" s="23"/>
      <c r="M58" s="22">
        <f t="shared" si="2"/>
        <v>0</v>
      </c>
      <c r="N58" s="22">
        <f t="shared" si="0"/>
        <v>0</v>
      </c>
      <c r="O58" s="189"/>
      <c r="P58" s="189"/>
      <c r="Q58" s="180"/>
      <c r="R58" s="46" t="s">
        <v>108</v>
      </c>
      <c r="S58" s="32"/>
      <c r="T58" s="35"/>
      <c r="U58" s="23"/>
      <c r="V58" s="23"/>
      <c r="W58" s="23"/>
      <c r="X58" s="23"/>
      <c r="Y58" s="23"/>
      <c r="Z58" s="23"/>
      <c r="AA58" s="27">
        <f t="shared" si="4"/>
        <v>0</v>
      </c>
      <c r="AB58" s="22">
        <f t="shared" si="3"/>
        <v>0</v>
      </c>
      <c r="AC58" s="200"/>
      <c r="AD58" s="200"/>
      <c r="AE58" s="8"/>
      <c r="AF58" s="38"/>
      <c r="AG58" s="39"/>
      <c r="AH58" s="39"/>
      <c r="AI58" s="39"/>
      <c r="AJ58" s="39"/>
      <c r="AK58" s="39"/>
      <c r="AL58" s="39"/>
      <c r="AM58" s="39"/>
      <c r="AN58" s="39"/>
    </row>
    <row r="59" spans="1:40" x14ac:dyDescent="0.25">
      <c r="A59" s="39"/>
      <c r="B59" s="7"/>
      <c r="C59" s="46" t="s">
        <v>109</v>
      </c>
      <c r="D59" s="32"/>
      <c r="E59" s="35"/>
      <c r="F59" s="127"/>
      <c r="G59" s="23"/>
      <c r="H59" s="23"/>
      <c r="I59" s="23"/>
      <c r="J59" s="23"/>
      <c r="K59" s="23"/>
      <c r="L59" s="23"/>
      <c r="M59" s="22">
        <f t="shared" si="2"/>
        <v>0</v>
      </c>
      <c r="N59" s="22">
        <f t="shared" si="0"/>
        <v>0</v>
      </c>
      <c r="O59" s="189"/>
      <c r="P59" s="189"/>
      <c r="Q59" s="180"/>
      <c r="R59" s="46" t="s">
        <v>110</v>
      </c>
      <c r="S59" s="32"/>
      <c r="T59" s="35"/>
      <c r="U59" s="23"/>
      <c r="V59" s="23"/>
      <c r="W59" s="23"/>
      <c r="X59" s="23"/>
      <c r="Y59" s="23"/>
      <c r="Z59" s="23"/>
      <c r="AA59" s="27">
        <f t="shared" si="4"/>
        <v>0</v>
      </c>
      <c r="AB59" s="22">
        <f t="shared" si="3"/>
        <v>0</v>
      </c>
      <c r="AC59" s="200"/>
      <c r="AD59" s="200"/>
      <c r="AE59" s="8"/>
      <c r="AF59" s="38"/>
      <c r="AG59" s="39"/>
      <c r="AH59" s="39"/>
      <c r="AI59" s="39"/>
      <c r="AJ59" s="39"/>
      <c r="AK59" s="39"/>
      <c r="AL59" s="39"/>
      <c r="AM59" s="39"/>
      <c r="AN59" s="39"/>
    </row>
    <row r="60" spans="1:40" x14ac:dyDescent="0.25">
      <c r="A60" s="39"/>
      <c r="B60" s="7"/>
      <c r="C60" s="46" t="s">
        <v>111</v>
      </c>
      <c r="D60" s="32"/>
      <c r="E60" s="35"/>
      <c r="F60" s="127"/>
      <c r="G60" s="23"/>
      <c r="H60" s="23"/>
      <c r="I60" s="23"/>
      <c r="J60" s="23"/>
      <c r="K60" s="23"/>
      <c r="L60" s="23"/>
      <c r="M60" s="22">
        <f t="shared" si="2"/>
        <v>0</v>
      </c>
      <c r="N60" s="22">
        <f t="shared" si="0"/>
        <v>0</v>
      </c>
      <c r="O60" s="189"/>
      <c r="P60" s="189"/>
      <c r="Q60" s="180"/>
      <c r="R60" s="46" t="s">
        <v>112</v>
      </c>
      <c r="S60" s="32"/>
      <c r="T60" s="35"/>
      <c r="U60" s="23"/>
      <c r="V60" s="23"/>
      <c r="W60" s="23"/>
      <c r="X60" s="23"/>
      <c r="Y60" s="23"/>
      <c r="Z60" s="23"/>
      <c r="AA60" s="27">
        <f t="shared" si="4"/>
        <v>0</v>
      </c>
      <c r="AB60" s="22">
        <f t="shared" si="3"/>
        <v>0</v>
      </c>
      <c r="AC60" s="200"/>
      <c r="AD60" s="200"/>
      <c r="AE60" s="8"/>
      <c r="AF60" s="38"/>
      <c r="AG60" s="39"/>
      <c r="AH60" s="39"/>
      <c r="AI60" s="39"/>
      <c r="AJ60" s="39"/>
      <c r="AK60" s="39"/>
      <c r="AL60" s="39"/>
      <c r="AM60" s="39"/>
      <c r="AN60" s="39"/>
    </row>
    <row r="61" spans="1:40" x14ac:dyDescent="0.25">
      <c r="A61" s="39"/>
      <c r="B61" s="7"/>
      <c r="C61" s="46" t="s">
        <v>113</v>
      </c>
      <c r="D61" s="32"/>
      <c r="E61" s="35"/>
      <c r="F61" s="127"/>
      <c r="G61" s="23"/>
      <c r="H61" s="23"/>
      <c r="I61" s="23"/>
      <c r="J61" s="23"/>
      <c r="K61" s="23"/>
      <c r="L61" s="23"/>
      <c r="M61" s="22">
        <f t="shared" si="2"/>
        <v>0</v>
      </c>
      <c r="N61" s="22">
        <f t="shared" si="0"/>
        <v>0</v>
      </c>
      <c r="O61" s="189"/>
      <c r="P61" s="189"/>
      <c r="Q61" s="180"/>
      <c r="R61" s="46" t="s">
        <v>114</v>
      </c>
      <c r="S61" s="32"/>
      <c r="T61" s="35"/>
      <c r="U61" s="23"/>
      <c r="V61" s="23"/>
      <c r="W61" s="23"/>
      <c r="X61" s="23"/>
      <c r="Y61" s="23"/>
      <c r="Z61" s="23"/>
      <c r="AA61" s="27">
        <f t="shared" si="4"/>
        <v>0</v>
      </c>
      <c r="AB61" s="22">
        <f t="shared" si="3"/>
        <v>0</v>
      </c>
      <c r="AC61" s="200"/>
      <c r="AD61" s="200"/>
      <c r="AE61" s="8"/>
      <c r="AF61" s="38"/>
      <c r="AG61" s="39"/>
      <c r="AH61" s="39"/>
      <c r="AI61" s="39"/>
      <c r="AJ61" s="39"/>
      <c r="AK61" s="39"/>
      <c r="AL61" s="39"/>
      <c r="AM61" s="39"/>
      <c r="AN61" s="39"/>
    </row>
    <row r="62" spans="1:40" x14ac:dyDescent="0.25">
      <c r="A62" s="39"/>
      <c r="B62" s="7"/>
      <c r="C62" s="46" t="s">
        <v>115</v>
      </c>
      <c r="D62" s="32"/>
      <c r="E62" s="35"/>
      <c r="F62" s="127"/>
      <c r="G62" s="23"/>
      <c r="H62" s="23"/>
      <c r="I62" s="23"/>
      <c r="J62" s="23"/>
      <c r="K62" s="23"/>
      <c r="L62" s="23"/>
      <c r="M62" s="22">
        <f t="shared" si="2"/>
        <v>0</v>
      </c>
      <c r="N62" s="22">
        <f t="shared" si="0"/>
        <v>0</v>
      </c>
      <c r="O62" s="189"/>
      <c r="P62" s="189"/>
      <c r="Q62" s="180"/>
      <c r="R62" s="46" t="s">
        <v>116</v>
      </c>
      <c r="S62" s="32"/>
      <c r="T62" s="35"/>
      <c r="U62" s="23"/>
      <c r="V62" s="23"/>
      <c r="W62" s="23"/>
      <c r="X62" s="23"/>
      <c r="Y62" s="23"/>
      <c r="Z62" s="23"/>
      <c r="AA62" s="27">
        <f t="shared" si="4"/>
        <v>0</v>
      </c>
      <c r="AB62" s="22">
        <f t="shared" si="3"/>
        <v>0</v>
      </c>
      <c r="AC62" s="200"/>
      <c r="AD62" s="200"/>
      <c r="AE62" s="8"/>
      <c r="AF62" s="38"/>
      <c r="AG62" s="39"/>
      <c r="AH62" s="39"/>
      <c r="AI62" s="39"/>
      <c r="AJ62" s="39"/>
      <c r="AK62" s="39"/>
      <c r="AL62" s="39"/>
      <c r="AM62" s="39"/>
      <c r="AN62" s="39"/>
    </row>
    <row r="63" spans="1:40" x14ac:dyDescent="0.25">
      <c r="A63" s="39"/>
      <c r="B63" s="7"/>
      <c r="C63" s="46" t="s">
        <v>117</v>
      </c>
      <c r="D63" s="32"/>
      <c r="E63" s="35"/>
      <c r="F63" s="127"/>
      <c r="G63" s="23"/>
      <c r="H63" s="23"/>
      <c r="I63" s="23"/>
      <c r="J63" s="23"/>
      <c r="K63" s="23"/>
      <c r="L63" s="23"/>
      <c r="M63" s="22">
        <f t="shared" si="2"/>
        <v>0</v>
      </c>
      <c r="N63" s="22">
        <f t="shared" si="0"/>
        <v>0</v>
      </c>
      <c r="O63" s="189"/>
      <c r="P63" s="189"/>
      <c r="Q63" s="180"/>
      <c r="R63" s="46" t="s">
        <v>118</v>
      </c>
      <c r="S63" s="32"/>
      <c r="T63" s="35"/>
      <c r="U63" s="23"/>
      <c r="V63" s="23"/>
      <c r="W63" s="23"/>
      <c r="X63" s="23"/>
      <c r="Y63" s="23"/>
      <c r="Z63" s="23"/>
      <c r="AA63" s="27">
        <f t="shared" si="4"/>
        <v>0</v>
      </c>
      <c r="AB63" s="22">
        <f t="shared" si="3"/>
        <v>0</v>
      </c>
      <c r="AC63" s="200"/>
      <c r="AD63" s="200"/>
      <c r="AE63" s="8"/>
      <c r="AF63" s="38"/>
      <c r="AG63" s="39"/>
      <c r="AH63" s="39"/>
      <c r="AI63" s="39"/>
      <c r="AJ63" s="39"/>
      <c r="AK63" s="39"/>
      <c r="AL63" s="39"/>
      <c r="AM63" s="39"/>
      <c r="AN63" s="39"/>
    </row>
    <row r="64" spans="1:40" x14ac:dyDescent="0.25">
      <c r="A64" s="39"/>
      <c r="B64" s="7"/>
      <c r="C64" s="46" t="s">
        <v>119</v>
      </c>
      <c r="D64" s="32"/>
      <c r="E64" s="35"/>
      <c r="F64" s="127"/>
      <c r="G64" s="23"/>
      <c r="H64" s="23"/>
      <c r="I64" s="23"/>
      <c r="J64" s="23"/>
      <c r="K64" s="23"/>
      <c r="L64" s="23"/>
      <c r="M64" s="22">
        <f t="shared" si="2"/>
        <v>0</v>
      </c>
      <c r="N64" s="22">
        <f t="shared" si="0"/>
        <v>0</v>
      </c>
      <c r="O64" s="189"/>
      <c r="P64" s="189"/>
      <c r="Q64" s="180"/>
      <c r="R64" s="46" t="s">
        <v>120</v>
      </c>
      <c r="S64" s="32"/>
      <c r="T64" s="35"/>
      <c r="U64" s="23"/>
      <c r="V64" s="23"/>
      <c r="W64" s="23"/>
      <c r="X64" s="23"/>
      <c r="Y64" s="23"/>
      <c r="Z64" s="23"/>
      <c r="AA64" s="27">
        <f t="shared" si="4"/>
        <v>0</v>
      </c>
      <c r="AB64" s="22">
        <f t="shared" si="3"/>
        <v>0</v>
      </c>
      <c r="AC64" s="200"/>
      <c r="AD64" s="200"/>
      <c r="AE64" s="8"/>
      <c r="AF64" s="38"/>
      <c r="AG64" s="39"/>
      <c r="AH64" s="39"/>
      <c r="AI64" s="39"/>
      <c r="AJ64" s="39"/>
      <c r="AK64" s="39"/>
      <c r="AL64" s="39"/>
      <c r="AM64" s="39"/>
      <c r="AN64" s="39"/>
    </row>
    <row r="65" spans="1:40" x14ac:dyDescent="0.25">
      <c r="A65" s="39"/>
      <c r="B65" s="7"/>
      <c r="C65" s="46" t="s">
        <v>121</v>
      </c>
      <c r="D65" s="32"/>
      <c r="E65" s="35"/>
      <c r="F65" s="127"/>
      <c r="G65" s="23"/>
      <c r="H65" s="23"/>
      <c r="I65" s="23"/>
      <c r="J65" s="23"/>
      <c r="K65" s="23"/>
      <c r="L65" s="23"/>
      <c r="M65" s="22">
        <f t="shared" si="2"/>
        <v>0</v>
      </c>
      <c r="N65" s="22">
        <f t="shared" si="0"/>
        <v>0</v>
      </c>
      <c r="O65" s="189"/>
      <c r="P65" s="189"/>
      <c r="Q65" s="180"/>
      <c r="R65" s="46" t="s">
        <v>122</v>
      </c>
      <c r="S65" s="32"/>
      <c r="T65" s="35"/>
      <c r="U65" s="23"/>
      <c r="V65" s="23"/>
      <c r="W65" s="23"/>
      <c r="X65" s="23"/>
      <c r="Y65" s="23"/>
      <c r="Z65" s="23"/>
      <c r="AA65" s="27">
        <f t="shared" si="4"/>
        <v>0</v>
      </c>
      <c r="AB65" s="22">
        <f t="shared" si="3"/>
        <v>0</v>
      </c>
      <c r="AC65" s="200"/>
      <c r="AD65" s="200"/>
      <c r="AE65" s="8"/>
      <c r="AF65" s="38"/>
      <c r="AG65" s="39"/>
      <c r="AH65" s="39"/>
      <c r="AI65" s="39"/>
      <c r="AJ65" s="39"/>
      <c r="AK65" s="39"/>
      <c r="AL65" s="39"/>
      <c r="AM65" s="39"/>
      <c r="AN65" s="39"/>
    </row>
    <row r="66" spans="1:40" x14ac:dyDescent="0.25">
      <c r="A66" s="39"/>
      <c r="B66" s="7"/>
      <c r="C66" s="46" t="s">
        <v>123</v>
      </c>
      <c r="D66" s="32"/>
      <c r="E66" s="35"/>
      <c r="F66" s="127"/>
      <c r="G66" s="23"/>
      <c r="H66" s="23"/>
      <c r="I66" s="23"/>
      <c r="J66" s="23"/>
      <c r="K66" s="23"/>
      <c r="L66" s="23"/>
      <c r="M66" s="22">
        <f t="shared" si="2"/>
        <v>0</v>
      </c>
      <c r="N66" s="22">
        <f t="shared" si="0"/>
        <v>0</v>
      </c>
      <c r="O66" s="189"/>
      <c r="P66" s="189"/>
      <c r="Q66" s="180"/>
      <c r="R66" s="46" t="s">
        <v>124</v>
      </c>
      <c r="S66" s="32"/>
      <c r="T66" s="35"/>
      <c r="U66" s="23"/>
      <c r="V66" s="23"/>
      <c r="W66" s="23"/>
      <c r="X66" s="23"/>
      <c r="Y66" s="23"/>
      <c r="Z66" s="23"/>
      <c r="AA66" s="27">
        <f t="shared" si="4"/>
        <v>0</v>
      </c>
      <c r="AB66" s="22">
        <f t="shared" si="3"/>
        <v>0</v>
      </c>
      <c r="AC66" s="200"/>
      <c r="AD66" s="200"/>
      <c r="AE66" s="8"/>
      <c r="AF66" s="38"/>
      <c r="AG66" s="39"/>
      <c r="AH66" s="39"/>
      <c r="AI66" s="39"/>
      <c r="AJ66" s="39"/>
      <c r="AK66" s="39"/>
      <c r="AL66" s="39"/>
      <c r="AM66" s="39"/>
      <c r="AN66" s="39"/>
    </row>
    <row r="67" spans="1:40" x14ac:dyDescent="0.25">
      <c r="A67" s="39"/>
      <c r="B67" s="9"/>
      <c r="C67" s="10"/>
      <c r="D67" s="331"/>
      <c r="E67" s="331"/>
      <c r="F67" s="331"/>
      <c r="G67" s="331"/>
      <c r="H67" s="331"/>
      <c r="I67" s="331"/>
      <c r="J67" s="331"/>
      <c r="K67" s="331"/>
      <c r="L67" s="331"/>
      <c r="M67" s="331"/>
      <c r="N67" s="331"/>
      <c r="O67" s="331"/>
      <c r="P67" s="331"/>
      <c r="Q67" s="331"/>
      <c r="R67" s="331"/>
      <c r="S67" s="331"/>
      <c r="T67" s="331"/>
      <c r="U67" s="331"/>
      <c r="V67" s="331"/>
      <c r="W67" s="331"/>
      <c r="X67" s="331"/>
      <c r="Y67" s="331"/>
      <c r="Z67" s="331"/>
      <c r="AA67" s="331"/>
      <c r="AB67" s="331"/>
      <c r="AC67" s="331"/>
      <c r="AD67" s="331"/>
      <c r="AE67" s="11"/>
      <c r="AF67" s="38"/>
      <c r="AG67" s="39"/>
      <c r="AH67" s="39"/>
      <c r="AI67" s="39"/>
      <c r="AJ67" s="39"/>
      <c r="AK67" s="39"/>
      <c r="AL67" s="39"/>
      <c r="AM67" s="39"/>
      <c r="AN67" s="39"/>
    </row>
    <row r="68" spans="1:40" x14ac:dyDescent="0.25">
      <c r="A68" s="39"/>
      <c r="B68" s="39"/>
      <c r="C68" s="39"/>
      <c r="D68" s="39"/>
      <c r="E68" s="39"/>
      <c r="F68" s="39"/>
      <c r="G68" s="39"/>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row>
  </sheetData>
  <sheetProtection algorithmName="SHA-512" hashValue="fC906jvSIRtMGTewkEIX/y/8PRpbthGHlWqtiBoyeMcplRLD3IxOgJVTdHaBE9bO5UhcmGoqK/6mX8kHuKo9pQ==" saltValue="ddcrwyYUFrU728pQUP/Hbg==" spinCount="100000" sheet="1" objects="1" scenarios="1" formatColumns="0" formatRows="0" selectLockedCells="1"/>
  <mergeCells count="12">
    <mergeCell ref="Y21:AB21"/>
    <mergeCell ref="D22:F22"/>
    <mergeCell ref="K21:N21"/>
    <mergeCell ref="F28:F29"/>
    <mergeCell ref="R26:R29"/>
    <mergeCell ref="S27:S29"/>
    <mergeCell ref="T27:T29"/>
    <mergeCell ref="A1:B1"/>
    <mergeCell ref="D2:F2"/>
    <mergeCell ref="C26:C29"/>
    <mergeCell ref="D27:D29"/>
    <mergeCell ref="E27:E29"/>
  </mergeCells>
  <phoneticPr fontId="10" type="noConversion"/>
  <conditionalFormatting sqref="H15:H19">
    <cfRule type="expression" dxfId="15" priority="4">
      <formula>$H$14="No"</formula>
    </cfRule>
  </conditionalFormatting>
  <conditionalFormatting sqref="H18:H19">
    <cfRule type="expression" dxfId="14" priority="5">
      <formula>$H$17="No"</formula>
    </cfRule>
  </conditionalFormatting>
  <conditionalFormatting sqref="K31:L66 Y32:Z66">
    <cfRule type="expression" dxfId="13" priority="3">
      <formula>K$29="N/A"</formula>
    </cfRule>
  </conditionalFormatting>
  <conditionalFormatting sqref="O31:O66 AC32:AC66">
    <cfRule type="expression" dxfId="12" priority="1">
      <formula>OR($H$14&lt;&gt;"Yes",AND($H$14="Yes",$H$16=$H$13))</formula>
    </cfRule>
  </conditionalFormatting>
  <conditionalFormatting sqref="P31:P66 AD32:AD66">
    <cfRule type="expression" dxfId="11" priority="2">
      <formula>OR($H$17&lt;&gt;"Yes",AND($H$17="Yes",$H$19=$H$13))</formula>
    </cfRule>
  </conditionalFormatting>
  <dataValidations count="5">
    <dataValidation type="decimal" allowBlank="1" showInputMessage="1" showErrorMessage="1" sqref="E30:E66 T30:T66" xr:uid="{9FCBF4E0-9531-459B-A535-CAD49E9A767F}">
      <formula1>0</formula1>
      <formula2>1</formula2>
    </dataValidation>
    <dataValidation type="whole" allowBlank="1" showInputMessage="1" showErrorMessage="1" error="Base Bid Proposal Contract Tenor cannot be greater than 20 years." sqref="H12" xr:uid="{B5F273E1-6FAB-4233-9DE9-F45BD6A2BE37}">
      <formula1>0</formula1>
      <formula2>20</formula2>
    </dataValidation>
    <dataValidation type="list" allowBlank="1" showInputMessage="1" showErrorMessage="1" sqref="H14 H17" xr:uid="{D9034718-EB9C-45A0-94C5-3598D422A4ED}">
      <formula1>"Yes,No"</formula1>
    </dataValidation>
    <dataValidation type="custom" allowBlank="1" showInputMessage="1" showErrorMessage="1" error="Alternate Bid Proposal Contract Tenor must equal Base Bid Proposal Contract Tenor or be between 21 and 25 years." sqref="H18" xr:uid="{5EB37070-5A82-4235-B2C7-7A3D4D3EDB7E}">
      <formula1>OR($H$18=$H$12,AND($H$18&gt;=21,$H$18&lt;=25))</formula1>
    </dataValidation>
    <dataValidation type="custom" allowBlank="1" showInputMessage="1" showErrorMessage="1" error="Alternate Bid Proposal Contract Tenor must equal Base Bid Proposal Contract Tenor or be between 21 and 25 years." sqref="H15" xr:uid="{696B49CD-0CD6-42A9-B090-54826CC24CEE}">
      <formula1>OR(AND(ISBLANK($H$12),$H$15=""),$H$15=$H$12,AND($H$15&gt;=21,$H$15&lt;=25))</formula1>
    </dataValidation>
  </dataValidation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D8FBD-BBB9-4776-A708-C2A6913D1D99}">
  <sheetPr codeName="Sheet7"/>
  <dimension ref="A1:BG90"/>
  <sheetViews>
    <sheetView zoomScale="85" zoomScaleNormal="85" workbookViewId="0">
      <selection activeCell="F24" sqref="F24"/>
    </sheetView>
  </sheetViews>
  <sheetFormatPr defaultRowHeight="15" x14ac:dyDescent="0.25"/>
  <cols>
    <col min="1" max="1" width="2.28515625" customWidth="1"/>
    <col min="4" max="4" width="28.5703125" customWidth="1"/>
    <col min="5" max="5" width="14.140625" bestFit="1" customWidth="1"/>
    <col min="6" max="6" width="17.5703125" style="13" customWidth="1"/>
    <col min="7" max="8" width="13.85546875" customWidth="1"/>
    <col min="9" max="9" width="14" bestFit="1" customWidth="1"/>
    <col min="10" max="15" width="14" customWidth="1"/>
    <col min="16" max="16" width="12.28515625" bestFit="1" customWidth="1"/>
    <col min="17" max="17" width="8.7109375" bestFit="1" customWidth="1"/>
    <col min="18" max="25" width="14" customWidth="1"/>
    <col min="26" max="26" width="15.5703125" customWidth="1"/>
    <col min="27" max="27" width="14.28515625" customWidth="1"/>
    <col min="28" max="29" width="17.140625" customWidth="1"/>
    <col min="32" max="32" width="45.5703125" bestFit="1" customWidth="1"/>
    <col min="33" max="33" width="14.140625" bestFit="1" customWidth="1"/>
    <col min="34" max="34" width="11.42578125" customWidth="1"/>
    <col min="35" max="35" width="10.85546875" customWidth="1"/>
    <col min="36" max="39" width="11.42578125" customWidth="1"/>
    <col min="40" max="40" width="16" customWidth="1"/>
    <col min="41" max="41" width="14.28515625" customWidth="1"/>
    <col min="42" max="43" width="17.140625" customWidth="1"/>
    <col min="49" max="49" width="0" hidden="1" customWidth="1"/>
  </cols>
  <sheetData>
    <row r="1" spans="1:59" x14ac:dyDescent="0.25">
      <c r="A1" s="348"/>
      <c r="B1" s="348"/>
      <c r="C1" s="328"/>
      <c r="D1" s="328"/>
      <c r="E1" s="328"/>
      <c r="F1" s="15"/>
      <c r="G1" s="328"/>
      <c r="H1" s="328"/>
      <c r="I1" s="328"/>
      <c r="J1" s="328"/>
      <c r="K1" s="328"/>
      <c r="L1" s="328"/>
      <c r="M1" s="328"/>
      <c r="N1" s="328"/>
      <c r="O1" s="328"/>
      <c r="P1" s="328"/>
      <c r="Q1" s="328"/>
      <c r="R1" s="328"/>
      <c r="S1" s="328"/>
      <c r="T1" s="328"/>
      <c r="U1" s="328"/>
      <c r="V1" s="328"/>
      <c r="W1" s="328"/>
      <c r="X1" s="328"/>
      <c r="Y1" s="328"/>
      <c r="Z1" s="328"/>
      <c r="AA1" s="328"/>
      <c r="AB1" s="328"/>
      <c r="AC1" s="328"/>
      <c r="AD1" s="328"/>
      <c r="AE1" s="328"/>
      <c r="AF1" s="328"/>
      <c r="AG1" s="328"/>
      <c r="AH1" s="328"/>
      <c r="AI1" s="328"/>
      <c r="AJ1" s="328"/>
      <c r="AK1" s="328"/>
      <c r="AL1" s="328"/>
      <c r="AM1" s="328"/>
      <c r="AN1" s="328"/>
      <c r="AO1" s="328"/>
      <c r="AP1" s="328"/>
      <c r="AQ1" s="328"/>
      <c r="AR1" s="328"/>
      <c r="AS1" s="328"/>
      <c r="AT1" s="39"/>
      <c r="AU1" s="39"/>
      <c r="AV1" s="39"/>
      <c r="AW1" s="247">
        <f>'Part IV-1'!H13</f>
        <v>0</v>
      </c>
      <c r="AX1" s="39"/>
      <c r="AY1" s="39"/>
      <c r="AZ1" s="39"/>
      <c r="BA1" s="39"/>
      <c r="BB1" s="1"/>
      <c r="BC1" s="1"/>
      <c r="BD1" s="1"/>
      <c r="BE1" s="1"/>
      <c r="BF1" s="1"/>
      <c r="BG1" s="1"/>
    </row>
    <row r="2" spans="1:59" ht="15.75" x14ac:dyDescent="0.25">
      <c r="A2" s="39"/>
      <c r="B2" s="4"/>
      <c r="C2" s="5"/>
      <c r="D2" s="349"/>
      <c r="E2" s="349"/>
      <c r="F2" s="349"/>
      <c r="G2" s="349"/>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6"/>
      <c r="AS2" s="38"/>
      <c r="AT2" s="39"/>
      <c r="AU2" s="39"/>
      <c r="AV2" s="39"/>
      <c r="AW2" s="247">
        <f>'Part IV-1'!H14</f>
        <v>0</v>
      </c>
      <c r="AX2" s="39"/>
      <c r="AY2" s="39"/>
      <c r="AZ2" s="39"/>
      <c r="BA2" s="39"/>
      <c r="BB2" s="1"/>
      <c r="BC2" s="1"/>
      <c r="BD2" s="1"/>
      <c r="BE2" s="1"/>
      <c r="BF2" s="1"/>
      <c r="BG2" s="1"/>
    </row>
    <row r="3" spans="1:59" ht="18.75" x14ac:dyDescent="0.3">
      <c r="A3" s="39"/>
      <c r="B3" s="2"/>
      <c r="C3" s="44"/>
      <c r="D3" s="186"/>
      <c r="E3" s="186"/>
      <c r="F3" s="186"/>
      <c r="G3" s="186"/>
      <c r="H3" s="186"/>
      <c r="I3" s="186"/>
      <c r="J3" s="186"/>
      <c r="K3" s="186"/>
      <c r="L3" s="186"/>
      <c r="M3" s="186"/>
      <c r="N3" s="186"/>
      <c r="O3" s="186"/>
      <c r="P3" s="186"/>
      <c r="Q3" s="182" t="s">
        <v>125</v>
      </c>
      <c r="R3" s="186"/>
      <c r="S3" s="186"/>
      <c r="T3" s="186"/>
      <c r="U3" s="186"/>
      <c r="V3" s="186"/>
      <c r="W3" s="186"/>
      <c r="X3" s="186"/>
      <c r="Y3" s="186"/>
      <c r="Z3" s="186"/>
      <c r="AA3" s="186"/>
      <c r="AB3" s="186"/>
      <c r="AC3" s="186"/>
      <c r="AD3" s="186"/>
      <c r="AE3" s="186"/>
      <c r="AF3" s="186"/>
      <c r="AG3" s="186"/>
      <c r="AH3" s="186"/>
      <c r="AI3" s="186"/>
      <c r="AJ3" s="186"/>
      <c r="AK3" s="186"/>
      <c r="AL3" s="186"/>
      <c r="AM3" s="186"/>
      <c r="AN3" s="186"/>
      <c r="AO3" s="182"/>
      <c r="AP3" s="182"/>
      <c r="AQ3" s="182"/>
      <c r="AR3" s="3"/>
      <c r="AS3" s="38"/>
      <c r="AT3" s="39"/>
      <c r="AU3" s="39"/>
      <c r="AV3" s="39"/>
      <c r="AW3" s="247">
        <f>'Part IV-1'!H16</f>
        <v>0</v>
      </c>
      <c r="AX3" s="39"/>
      <c r="AY3" s="39"/>
      <c r="AZ3" s="39"/>
      <c r="BA3" s="39"/>
      <c r="BB3" s="1"/>
      <c r="BC3" s="1"/>
      <c r="BD3" s="1"/>
      <c r="BE3" s="1"/>
      <c r="BF3" s="1"/>
      <c r="BG3" s="1"/>
    </row>
    <row r="4" spans="1:59" ht="15.75" x14ac:dyDescent="0.25">
      <c r="A4" s="39"/>
      <c r="B4" s="2"/>
      <c r="C4" s="44"/>
      <c r="D4" s="187"/>
      <c r="E4" s="187"/>
      <c r="F4" s="187"/>
      <c r="G4" s="187"/>
      <c r="H4" s="187"/>
      <c r="I4" s="187"/>
      <c r="J4" s="187"/>
      <c r="K4" s="187"/>
      <c r="L4" s="187"/>
      <c r="M4" s="187"/>
      <c r="N4" s="187"/>
      <c r="O4" s="187"/>
      <c r="P4" s="187"/>
      <c r="Q4" s="342" t="s">
        <v>2</v>
      </c>
      <c r="R4" s="187"/>
      <c r="S4" s="187"/>
      <c r="T4" s="187"/>
      <c r="U4" s="187"/>
      <c r="V4" s="187"/>
      <c r="W4" s="187"/>
      <c r="X4" s="187"/>
      <c r="Y4" s="187"/>
      <c r="Z4" s="187"/>
      <c r="AA4" s="187"/>
      <c r="AB4" s="187"/>
      <c r="AC4" s="187"/>
      <c r="AD4" s="187"/>
      <c r="AE4" s="187"/>
      <c r="AF4" s="187"/>
      <c r="AG4" s="187"/>
      <c r="AH4" s="187"/>
      <c r="AI4" s="187"/>
      <c r="AJ4" s="187"/>
      <c r="AK4" s="187"/>
      <c r="AL4" s="187"/>
      <c r="AM4" s="187"/>
      <c r="AN4" s="187"/>
      <c r="AO4" s="342"/>
      <c r="AP4" s="342"/>
      <c r="AQ4" s="342"/>
      <c r="AR4" s="3"/>
      <c r="AS4" s="38"/>
      <c r="AT4" s="39"/>
      <c r="AU4" s="39"/>
      <c r="AV4" s="39"/>
      <c r="AW4" s="247">
        <f>'Part IV-1'!H17</f>
        <v>0</v>
      </c>
      <c r="AX4" s="39"/>
      <c r="AY4" s="39"/>
      <c r="AZ4" s="39"/>
      <c r="BA4" s="39"/>
      <c r="BB4" s="1"/>
      <c r="BC4" s="1"/>
      <c r="BD4" s="1"/>
      <c r="BE4" s="1"/>
      <c r="BF4" s="1"/>
      <c r="BG4" s="1"/>
    </row>
    <row r="5" spans="1:59" ht="15.75" x14ac:dyDescent="0.25">
      <c r="A5" s="39"/>
      <c r="B5" s="2"/>
      <c r="C5" s="44"/>
      <c r="D5" s="187"/>
      <c r="E5" s="187"/>
      <c r="F5" s="187"/>
      <c r="G5" s="187"/>
      <c r="H5" s="187"/>
      <c r="I5" s="187"/>
      <c r="J5" s="187"/>
      <c r="K5" s="187"/>
      <c r="L5" s="187"/>
      <c r="M5" s="187"/>
      <c r="N5" s="187"/>
      <c r="O5" s="187"/>
      <c r="P5" s="187"/>
      <c r="Q5" s="342" t="s">
        <v>126</v>
      </c>
      <c r="R5" s="187"/>
      <c r="S5" s="187"/>
      <c r="T5" s="187"/>
      <c r="U5" s="187"/>
      <c r="V5" s="187"/>
      <c r="W5" s="187"/>
      <c r="X5" s="187"/>
      <c r="Y5" s="187"/>
      <c r="Z5" s="187"/>
      <c r="AA5" s="187"/>
      <c r="AB5" s="187"/>
      <c r="AC5" s="187"/>
      <c r="AD5" s="187"/>
      <c r="AE5" s="187"/>
      <c r="AF5" s="187"/>
      <c r="AG5" s="187"/>
      <c r="AH5" s="187"/>
      <c r="AI5" s="187"/>
      <c r="AJ5" s="187"/>
      <c r="AK5" s="187"/>
      <c r="AL5" s="187"/>
      <c r="AM5" s="187"/>
      <c r="AN5" s="187"/>
      <c r="AO5" s="342"/>
      <c r="AP5" s="342"/>
      <c r="AQ5" s="342"/>
      <c r="AR5" s="3"/>
      <c r="AS5" s="38"/>
      <c r="AT5" s="39"/>
      <c r="AU5" s="39"/>
      <c r="AV5" s="39"/>
      <c r="AW5" s="247">
        <f>'Part IV-1'!H19</f>
        <v>0</v>
      </c>
      <c r="AX5" s="39"/>
      <c r="AY5" s="39"/>
      <c r="AZ5" s="39"/>
      <c r="BA5" s="39"/>
      <c r="BB5" s="1"/>
      <c r="BC5" s="1"/>
      <c r="BD5" s="1"/>
      <c r="BE5" s="1"/>
      <c r="BF5" s="1"/>
      <c r="BG5" s="1"/>
    </row>
    <row r="6" spans="1:59" ht="15.75" x14ac:dyDescent="0.25">
      <c r="A6" s="39"/>
      <c r="B6" s="2"/>
      <c r="C6" s="44"/>
      <c r="D6" s="187"/>
      <c r="E6" s="187"/>
      <c r="F6" s="187"/>
      <c r="G6" s="187"/>
      <c r="H6" s="187"/>
      <c r="I6" s="187"/>
      <c r="J6" s="187"/>
      <c r="K6" s="187"/>
      <c r="L6" s="187"/>
      <c r="M6" s="187"/>
      <c r="N6" s="187"/>
      <c r="O6" s="187"/>
      <c r="P6" s="187"/>
      <c r="Q6" s="342" t="s">
        <v>127</v>
      </c>
      <c r="R6" s="187"/>
      <c r="S6" s="187"/>
      <c r="T6" s="187"/>
      <c r="U6" s="187"/>
      <c r="V6" s="187"/>
      <c r="W6" s="187"/>
      <c r="X6" s="187"/>
      <c r="Y6" s="187"/>
      <c r="Z6" s="187"/>
      <c r="AA6" s="187"/>
      <c r="AB6" s="187"/>
      <c r="AC6" s="187"/>
      <c r="AD6" s="187"/>
      <c r="AE6" s="187"/>
      <c r="AF6" s="187"/>
      <c r="AG6" s="187"/>
      <c r="AH6" s="187"/>
      <c r="AI6" s="187"/>
      <c r="AJ6" s="187"/>
      <c r="AK6" s="187"/>
      <c r="AL6" s="187"/>
      <c r="AM6" s="187"/>
      <c r="AN6" s="187"/>
      <c r="AO6" s="342"/>
      <c r="AP6" s="342"/>
      <c r="AQ6" s="342"/>
      <c r="AR6" s="3"/>
      <c r="AS6" s="38"/>
      <c r="AT6" s="39"/>
      <c r="AU6" s="39"/>
      <c r="AV6" s="39"/>
      <c r="AW6" s="39"/>
      <c r="AX6" s="39"/>
      <c r="AY6" s="39"/>
      <c r="AZ6" s="39"/>
      <c r="BA6" s="39"/>
      <c r="BB6" s="1"/>
      <c r="BC6" s="1"/>
      <c r="BD6" s="1"/>
      <c r="BE6" s="1"/>
      <c r="BF6" s="1"/>
      <c r="BG6" s="1"/>
    </row>
    <row r="7" spans="1:59" ht="15.75" x14ac:dyDescent="0.25">
      <c r="A7" s="39"/>
      <c r="B7" s="2"/>
      <c r="C7" s="44"/>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180"/>
      <c r="AI7" s="180"/>
      <c r="AJ7" s="180"/>
      <c r="AK7" s="180"/>
      <c r="AL7" s="180"/>
      <c r="AM7" s="180"/>
      <c r="AN7" s="180"/>
      <c r="AO7" s="180"/>
      <c r="AP7" s="342"/>
      <c r="AQ7" s="342"/>
      <c r="AR7" s="3"/>
      <c r="AS7" s="38"/>
      <c r="AT7" s="39"/>
      <c r="AU7" s="39"/>
      <c r="AV7" s="39"/>
      <c r="AW7" s="39"/>
      <c r="AX7" s="39"/>
      <c r="AY7" s="39"/>
      <c r="AZ7" s="39"/>
      <c r="BA7" s="39"/>
      <c r="BB7" s="1"/>
      <c r="BC7" s="1"/>
      <c r="BD7" s="1"/>
      <c r="BE7" s="1"/>
      <c r="BF7" s="1"/>
      <c r="BG7" s="1"/>
    </row>
    <row r="8" spans="1:59" ht="15.75" x14ac:dyDescent="0.25">
      <c r="A8" s="39"/>
      <c r="B8" s="2"/>
      <c r="C8" s="44"/>
      <c r="D8" s="181" t="s">
        <v>5</v>
      </c>
      <c r="E8" s="204" t="e">
        <f>Proposer</f>
        <v>#REF!</v>
      </c>
      <c r="F8" s="204"/>
      <c r="G8" s="204"/>
      <c r="H8" s="204"/>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180"/>
      <c r="AI8" s="180"/>
      <c r="AJ8" s="180"/>
      <c r="AK8" s="180"/>
      <c r="AL8" s="180"/>
      <c r="AM8" s="180"/>
      <c r="AN8" s="180"/>
      <c r="AO8" s="180"/>
      <c r="AP8" s="342"/>
      <c r="AQ8" s="342"/>
      <c r="AR8" s="3"/>
      <c r="AS8" s="38"/>
      <c r="AT8" s="39"/>
      <c r="AU8" s="39"/>
      <c r="AV8" s="39"/>
      <c r="AW8" s="39"/>
      <c r="AX8" s="39"/>
      <c r="AY8" s="39"/>
      <c r="AZ8" s="39"/>
      <c r="BA8" s="39"/>
      <c r="BB8" s="1"/>
      <c r="BC8" s="1"/>
      <c r="BD8" s="1"/>
      <c r="BE8" s="1"/>
      <c r="BF8" s="1"/>
      <c r="BG8" s="1"/>
    </row>
    <row r="9" spans="1:59" x14ac:dyDescent="0.25">
      <c r="A9" s="39"/>
      <c r="B9" s="7"/>
      <c r="C9" s="43"/>
      <c r="D9" s="181" t="s">
        <v>6</v>
      </c>
      <c r="E9" s="204" t="e">
        <f>BidFacility</f>
        <v>#REF!</v>
      </c>
      <c r="F9" s="204"/>
      <c r="G9" s="204"/>
      <c r="H9" s="204"/>
      <c r="I9" s="180"/>
      <c r="J9" s="180"/>
      <c r="K9" s="180"/>
      <c r="L9" s="180"/>
      <c r="M9" s="180"/>
      <c r="N9" s="180"/>
      <c r="O9" s="180"/>
      <c r="P9" s="180"/>
      <c r="Q9" s="180"/>
      <c r="R9" s="180"/>
      <c r="S9" s="180"/>
      <c r="T9" s="180"/>
      <c r="U9" s="180"/>
      <c r="V9" s="180"/>
      <c r="W9" s="180"/>
      <c r="X9" s="180"/>
      <c r="Y9" s="180"/>
      <c r="Z9" s="180"/>
      <c r="AA9" s="180"/>
      <c r="AB9" s="180"/>
      <c r="AC9" s="180"/>
      <c r="AD9" s="180"/>
      <c r="AE9" s="180"/>
      <c r="AF9" s="180"/>
      <c r="AG9" s="180"/>
      <c r="AH9" s="180"/>
      <c r="AI9" s="180"/>
      <c r="AJ9" s="180"/>
      <c r="AK9" s="180"/>
      <c r="AL9" s="180"/>
      <c r="AM9" s="180"/>
      <c r="AN9" s="180"/>
      <c r="AO9" s="180"/>
      <c r="AP9" s="30"/>
      <c r="AQ9" s="30"/>
      <c r="AR9" s="8"/>
      <c r="AS9" s="38"/>
      <c r="AT9" s="199" t="str">
        <f>IF(ISBLANK(E9),"Required Information","")</f>
        <v/>
      </c>
      <c r="AU9" s="39"/>
      <c r="AV9" s="39"/>
      <c r="AW9" s="39"/>
      <c r="AX9" s="39"/>
      <c r="AY9" s="39"/>
      <c r="AZ9" s="39"/>
      <c r="BA9" s="39"/>
    </row>
    <row r="10" spans="1:59" x14ac:dyDescent="0.25">
      <c r="A10" s="39"/>
      <c r="B10" s="7"/>
      <c r="C10" s="43"/>
      <c r="D10" s="181" t="s">
        <v>7</v>
      </c>
      <c r="E10" s="205" t="e">
        <f>NYGATS</f>
        <v>#REF!</v>
      </c>
      <c r="F10" s="205"/>
      <c r="G10" s="205"/>
      <c r="H10" s="205"/>
      <c r="I10" s="180"/>
      <c r="J10" s="180"/>
      <c r="K10" s="180"/>
      <c r="L10" s="180"/>
      <c r="M10" s="180"/>
      <c r="N10" s="180"/>
      <c r="O10" s="180"/>
      <c r="P10" s="180"/>
      <c r="Q10" s="180"/>
      <c r="R10" s="180"/>
      <c r="S10" s="180"/>
      <c r="T10" s="180"/>
      <c r="U10" s="180"/>
      <c r="V10" s="180"/>
      <c r="W10" s="180"/>
      <c r="X10" s="180"/>
      <c r="Y10" s="180"/>
      <c r="Z10" s="180"/>
      <c r="AA10" s="180"/>
      <c r="AB10" s="180"/>
      <c r="AC10" s="180"/>
      <c r="AD10" s="180"/>
      <c r="AE10" s="180"/>
      <c r="AF10" s="180"/>
      <c r="AG10" s="180"/>
      <c r="AH10" s="180"/>
      <c r="AI10" s="180"/>
      <c r="AJ10" s="180"/>
      <c r="AK10" s="180"/>
      <c r="AL10" s="180"/>
      <c r="AM10" s="180"/>
      <c r="AN10" s="180"/>
      <c r="AO10" s="180"/>
      <c r="AP10" s="30"/>
      <c r="AQ10" s="30"/>
      <c r="AR10" s="8"/>
      <c r="AS10" s="38"/>
      <c r="AT10" s="14"/>
      <c r="AU10" s="39"/>
      <c r="AV10" s="39"/>
      <c r="AW10" s="39"/>
      <c r="AX10" s="39"/>
      <c r="AY10" s="39"/>
      <c r="AZ10" s="39"/>
      <c r="BA10" s="39"/>
    </row>
    <row r="11" spans="1:59" x14ac:dyDescent="0.25">
      <c r="A11" s="39"/>
      <c r="B11" s="7"/>
      <c r="C11" s="43"/>
      <c r="D11" s="181" t="s">
        <v>8</v>
      </c>
      <c r="E11" s="205" t="e">
        <f>AppID</f>
        <v>#REF!</v>
      </c>
      <c r="F11" s="205"/>
      <c r="G11" s="205"/>
      <c r="H11" s="205"/>
      <c r="I11" s="180"/>
      <c r="J11" s="180"/>
      <c r="K11" s="180"/>
      <c r="L11" s="180"/>
      <c r="M11" s="180"/>
      <c r="N11" s="180"/>
      <c r="O11" s="180"/>
      <c r="P11" s="180"/>
      <c r="Q11" s="180"/>
      <c r="R11" s="180"/>
      <c r="S11" s="180"/>
      <c r="T11" s="180"/>
      <c r="U11" s="180"/>
      <c r="V11" s="180"/>
      <c r="W11" s="180"/>
      <c r="X11" s="180"/>
      <c r="Y11" s="180"/>
      <c r="Z11" s="180"/>
      <c r="AA11" s="180"/>
      <c r="AB11" s="180"/>
      <c r="AC11" s="180"/>
      <c r="AD11" s="180"/>
      <c r="AE11" s="180"/>
      <c r="AF11" s="180"/>
      <c r="AG11" s="180"/>
      <c r="AH11" s="180"/>
      <c r="AI11" s="180"/>
      <c r="AJ11" s="180"/>
      <c r="AK11" s="180"/>
      <c r="AL11" s="180"/>
      <c r="AM11" s="180"/>
      <c r="AN11" s="180"/>
      <c r="AO11" s="180"/>
      <c r="AP11" s="30"/>
      <c r="AQ11" s="30"/>
      <c r="AR11" s="8"/>
      <c r="AS11" s="38"/>
      <c r="AT11" s="14"/>
      <c r="AU11" s="39"/>
      <c r="AV11" s="39"/>
      <c r="AW11" s="39"/>
      <c r="AX11" s="39"/>
      <c r="AY11" s="39"/>
      <c r="AZ11" s="39"/>
      <c r="BA11" s="39"/>
    </row>
    <row r="12" spans="1:59" x14ac:dyDescent="0.25">
      <c r="A12" s="39"/>
      <c r="B12" s="7"/>
      <c r="C12" s="43"/>
      <c r="D12" s="180"/>
      <c r="E12" s="180"/>
      <c r="F12" s="180"/>
      <c r="G12" s="372" t="str">
        <f>IF(SUM(B24:B88)&gt;0,"Delete values from red shaded cells - inconsistent with selected Compensation Structure for the row","")</f>
        <v/>
      </c>
      <c r="H12" s="372"/>
      <c r="I12" s="372"/>
      <c r="J12" s="372"/>
      <c r="K12" s="372"/>
      <c r="L12" s="372"/>
      <c r="M12" s="372"/>
      <c r="N12" s="372"/>
      <c r="O12" s="372"/>
      <c r="P12" s="372"/>
      <c r="Q12" s="372"/>
      <c r="R12" s="372"/>
      <c r="S12" s="338"/>
      <c r="T12" s="338"/>
      <c r="U12" s="338"/>
      <c r="V12" s="338"/>
      <c r="W12" s="338"/>
      <c r="X12" s="338"/>
      <c r="Y12" s="185"/>
      <c r="Z12" s="180"/>
      <c r="AA12" s="180"/>
      <c r="AB12" s="180"/>
      <c r="AC12" s="180"/>
      <c r="AD12" s="180"/>
      <c r="AE12" s="180"/>
      <c r="AF12" s="180"/>
      <c r="AG12" s="180"/>
      <c r="AH12" s="180"/>
      <c r="AI12" s="180"/>
      <c r="AJ12" s="180"/>
      <c r="AK12" s="180"/>
      <c r="AL12" s="180"/>
      <c r="AM12" s="180"/>
      <c r="AN12" s="180"/>
      <c r="AO12" s="180"/>
      <c r="AP12" s="180"/>
      <c r="AQ12" s="180"/>
      <c r="AR12" s="8"/>
      <c r="AS12" s="38"/>
      <c r="AT12" s="14"/>
      <c r="AU12" s="39"/>
      <c r="AV12" s="39"/>
      <c r="AW12" s="39"/>
      <c r="AX12" s="39"/>
      <c r="AY12" s="39"/>
      <c r="AZ12" s="39"/>
      <c r="BA12" s="39"/>
    </row>
    <row r="13" spans="1:59" x14ac:dyDescent="0.25">
      <c r="A13" s="39"/>
      <c r="B13" s="7"/>
      <c r="C13" s="43"/>
      <c r="D13" s="343"/>
      <c r="E13" s="213"/>
      <c r="F13" s="367" t="s">
        <v>128</v>
      </c>
      <c r="G13" s="375" t="s">
        <v>31</v>
      </c>
      <c r="H13" s="222"/>
      <c r="I13" s="223"/>
      <c r="J13" s="223"/>
      <c r="K13" s="185"/>
      <c r="L13" s="185"/>
      <c r="M13" s="185"/>
      <c r="N13" s="185"/>
      <c r="O13" s="185"/>
      <c r="P13" s="223"/>
      <c r="Q13" s="223"/>
      <c r="R13" s="223"/>
      <c r="S13" s="223"/>
      <c r="T13" s="223"/>
      <c r="U13" s="223"/>
      <c r="V13" s="223"/>
      <c r="W13" s="244"/>
      <c r="X13" s="377" t="s">
        <v>29</v>
      </c>
      <c r="Y13" s="378"/>
      <c r="Z13" s="379"/>
      <c r="AA13" s="380"/>
      <c r="AB13" s="180"/>
      <c r="AC13" s="180"/>
      <c r="AD13" s="180"/>
      <c r="AE13" s="180"/>
      <c r="AF13" s="180"/>
      <c r="AG13" s="180"/>
      <c r="AH13" s="343"/>
      <c r="AI13" s="343"/>
      <c r="AJ13" s="343"/>
      <c r="AK13" s="213"/>
      <c r="AL13" s="362" t="s">
        <v>30</v>
      </c>
      <c r="AM13" s="362"/>
      <c r="AN13" s="362"/>
      <c r="AO13" s="363"/>
      <c r="AP13" s="180"/>
      <c r="AQ13" s="180"/>
      <c r="AR13" s="8"/>
      <c r="AS13" s="38"/>
      <c r="AT13" s="14"/>
      <c r="AU13" s="39"/>
      <c r="AV13" s="39"/>
      <c r="AW13" s="39"/>
      <c r="AX13" s="39"/>
      <c r="AY13" s="39"/>
      <c r="AZ13" s="39"/>
      <c r="BA13" s="39"/>
    </row>
    <row r="14" spans="1:59" x14ac:dyDescent="0.25">
      <c r="A14" s="39"/>
      <c r="B14" s="7"/>
      <c r="C14" s="43"/>
      <c r="D14" s="220"/>
      <c r="E14" s="221"/>
      <c r="F14" s="368"/>
      <c r="G14" s="376"/>
      <c r="H14" s="222"/>
      <c r="I14" s="223"/>
      <c r="J14" s="223"/>
      <c r="K14" s="185"/>
      <c r="L14" s="185"/>
      <c r="M14" s="185"/>
      <c r="N14" s="185"/>
      <c r="O14" s="185"/>
      <c r="P14" s="223"/>
      <c r="Q14" s="223"/>
      <c r="R14" s="223"/>
      <c r="S14" s="223"/>
      <c r="T14" s="223"/>
      <c r="U14" s="223"/>
      <c r="V14" s="223"/>
      <c r="W14" s="223"/>
      <c r="X14" s="196"/>
      <c r="Y14" s="341"/>
      <c r="Z14" s="335" t="s">
        <v>32</v>
      </c>
      <c r="AA14" s="183" t="s">
        <v>33</v>
      </c>
      <c r="AB14" s="180"/>
      <c r="AC14" s="180"/>
      <c r="AD14" s="180"/>
      <c r="AE14" s="180"/>
      <c r="AF14" s="180"/>
      <c r="AG14" s="180"/>
      <c r="AH14" s="343"/>
      <c r="AI14" s="343"/>
      <c r="AJ14" s="343"/>
      <c r="AK14" s="213"/>
      <c r="AL14" s="335"/>
      <c r="AM14" s="336"/>
      <c r="AN14" s="334" t="s">
        <v>32</v>
      </c>
      <c r="AO14" s="183" t="s">
        <v>33</v>
      </c>
      <c r="AP14" s="180"/>
      <c r="AQ14" s="180"/>
      <c r="AR14" s="8"/>
      <c r="AS14" s="38"/>
      <c r="AT14" s="14"/>
      <c r="AU14" s="39"/>
      <c r="AV14" s="39"/>
      <c r="AW14" s="39"/>
      <c r="AX14" s="39"/>
      <c r="AY14" s="39"/>
      <c r="AZ14" s="39"/>
      <c r="BA14" s="39"/>
    </row>
    <row r="15" spans="1:59" x14ac:dyDescent="0.25">
      <c r="A15" s="39"/>
      <c r="B15" s="7"/>
      <c r="C15" s="8"/>
      <c r="D15" s="194"/>
      <c r="E15" s="194" t="s">
        <v>34</v>
      </c>
      <c r="F15" s="254">
        <f>SUM(Y24:Y88)</f>
        <v>0</v>
      </c>
      <c r="G15" s="256">
        <f>SUMPRODUCT(G24:G88,H24:H88)/50+SUMPRODUCT(J24:J88,K24:K88)/50+SUMPRODUCT(M24:M88,N24:N88)/50+SUMPRODUCT(P24:P88,Q24:Q88)/50+SUMPRODUCT(S24:S88,T24:T88)/50*('Part IV-1'!$AI$3&gt;1)+SUMPRODUCT(V24:V88,W24:W88)/50*('Part IV-1'!$AI$3&gt;2)</f>
        <v>0</v>
      </c>
      <c r="H15" s="224"/>
      <c r="I15" s="339"/>
      <c r="J15" s="180"/>
      <c r="K15" s="185"/>
      <c r="L15" s="185"/>
      <c r="M15" s="185"/>
      <c r="N15" s="185"/>
      <c r="O15" s="185"/>
      <c r="P15" s="339"/>
      <c r="Q15" s="339"/>
      <c r="R15" s="339"/>
      <c r="S15" s="339"/>
      <c r="T15" s="339"/>
      <c r="U15" s="339"/>
      <c r="V15" s="339"/>
      <c r="W15" s="339"/>
      <c r="X15" s="190"/>
      <c r="Y15" s="191" t="s">
        <v>34</v>
      </c>
      <c r="Z15" s="246">
        <f>SUM($Z$24:$Z$88)</f>
        <v>0</v>
      </c>
      <c r="AA15" s="246">
        <f>SUM($Z$24:$Z$88)+SUM($R$24:$R$88)+SUM($U$24:$U$88)*('Part IV-1'!$AI$3&gt;1)+SUM($X$24:$X$88)*('Part IV-1'!$AI$3&gt;2)</f>
        <v>0</v>
      </c>
      <c r="AB15" s="180"/>
      <c r="AC15" s="180"/>
      <c r="AD15" s="180"/>
      <c r="AE15" s="180"/>
      <c r="AF15" s="180"/>
      <c r="AG15" s="180"/>
      <c r="AH15" s="373"/>
      <c r="AI15" s="373"/>
      <c r="AJ15" s="373"/>
      <c r="AK15" s="374"/>
      <c r="AL15" s="245"/>
      <c r="AM15" s="191" t="s">
        <v>34</v>
      </c>
      <c r="AN15" s="246">
        <f>SUM($AN$24:$AN$88)</f>
        <v>0</v>
      </c>
      <c r="AO15" s="246">
        <f ca="1">SUM($AN$24:$AN$88,OFFSET($AK$24:$AK$88,0,0,,'Part IV-1'!$AI$3))</f>
        <v>0</v>
      </c>
      <c r="AP15" s="344"/>
      <c r="AQ15" s="344"/>
      <c r="AR15" s="8"/>
      <c r="AS15" s="38"/>
      <c r="AT15" s="14"/>
      <c r="AU15" s="39"/>
      <c r="AV15" s="39"/>
      <c r="AW15" s="39"/>
      <c r="AX15" s="39"/>
      <c r="AY15" s="39"/>
      <c r="AZ15" s="39"/>
      <c r="BA15" s="39"/>
    </row>
    <row r="16" spans="1:59" x14ac:dyDescent="0.25">
      <c r="A16" s="39"/>
      <c r="B16" s="7"/>
      <c r="C16" s="8"/>
      <c r="D16" s="195"/>
      <c r="E16" s="195" t="s">
        <v>12</v>
      </c>
      <c r="F16" s="255" t="str" cm="1">
        <f t="array" ref="F16">_xlfn.IFS('Part IV-1'!H14&lt;&gt;"Yes","N/A",'Part IV-1'!H14="Yes",SUMPRODUCT(Y24:Y88,AB24:AB88),TRUE,"")</f>
        <v>N/A</v>
      </c>
      <c r="G16" s="257" t="str" cm="1">
        <f t="array" ref="G16">_xlfn.IFS('Part IV-1'!$H$14&lt;&gt;"Yes","N/A",'Part IV-1'!$H$14="Yes",SUMPRODUCT(G24:G88,H24:H88,AB24:AB88)/50+SUMPRODUCT(J24:J88,K24:K88,AB24:AB88)/50+SUMPRODUCT(M24:M88,N24:N88,AB24:AB88)/50+SUMPRODUCT(P24:P88,Q24:Q88,AB24:AB88)/50+SUMPRODUCT(S24:S88,T24:T88,AB24:AB88)/50*('Part IV-1'!$AI$4&gt;1)+SUMPRODUCT(V24:V88,W24:W88,AB24:AB88)/50*('Part IV-1'!$AI$4&gt;2),TRUE,"")</f>
        <v>N/A</v>
      </c>
      <c r="H16" s="224"/>
      <c r="I16" s="339"/>
      <c r="J16" s="180"/>
      <c r="K16" s="180"/>
      <c r="L16" s="180"/>
      <c r="M16" s="180"/>
      <c r="N16" s="180"/>
      <c r="O16" s="180"/>
      <c r="P16" s="339"/>
      <c r="Q16" s="339"/>
      <c r="R16" s="339"/>
      <c r="S16" s="339"/>
      <c r="T16" s="339"/>
      <c r="U16" s="339"/>
      <c r="V16" s="339"/>
      <c r="W16" s="339"/>
      <c r="X16" s="190"/>
      <c r="Y16" s="191" t="s">
        <v>12</v>
      </c>
      <c r="Z16" s="253" t="str" cm="1">
        <f t="array" ref="Z16">_xlfn.IFS('Part IV-1'!$H$14&lt;&gt;"Yes","N/A",AND('Part IV-1'!$H$14="Yes",'Part IV-1'!$H$13='Part IV-1'!$H$16),SUM($Z$24:$Z$88),AND('Part IV-1'!$H$14="Yes",'Part IV-1'!$H$13&lt;&gt;'Part IV-1'!$H$16),SUMPRODUCT($Z$24:$Z$88,$AB$24:$AB$88),TRUE,"")</f>
        <v>N/A</v>
      </c>
      <c r="AA16" s="225" t="str" cm="1">
        <f t="array" ref="AA16">_xlfn.IFS('Part IV-1'!$H$14&lt;&gt;"Yes","N/A",AND('Part IV-1'!$H$14="Yes",'Part IV-1'!$H$13='Part IV-1'!$H$16),SUM($Z$24:$Z$88)+SUM($R$24:$R$88)+SUM($U$24:$U$88)*('Part IV-1'!$AI$4&gt;1)+SUM($X$24:$X$88)*('Part IV-1'!$AI$4&gt;2),AND('Part IV-1'!$H$14="Yes",'Part IV-1'!$H$13&lt;&gt;'Part IV-1'!$H$16),SUMPRODUCT($Z$24:$Z$88,$AB$24:$AB$88)+SUMPRODUCT($R$24:$R$88,$AB$24:$AB$88)+SUMPRODUCT($U$24:$U$88,$AB$24:$AB$88)*('Part IV-1'!$AI$4&gt;1)+SUMPRODUCT($X$24:$X$88,$AB$24:$AB$88)*('Part IV-1'!$AI$4&gt;2),TRUE,"")</f>
        <v>N/A</v>
      </c>
      <c r="AB16" s="113"/>
      <c r="AC16" s="113"/>
      <c r="AD16" s="180"/>
      <c r="AE16" s="180"/>
      <c r="AF16" s="180"/>
      <c r="AG16" s="180"/>
      <c r="AH16" s="373"/>
      <c r="AI16" s="373"/>
      <c r="AJ16" s="373"/>
      <c r="AK16" s="374"/>
      <c r="AL16" s="245"/>
      <c r="AM16" s="191" t="s">
        <v>12</v>
      </c>
      <c r="AN16" s="253" t="str" cm="1">
        <f t="array" ref="AN16">_xlfn.IFS('Part IV-1'!$H$14&lt;&gt;"Yes","N/A",AND('Part IV-1'!$H$14="Yes",'Part IV-1'!$H$13='Part IV-1'!$H$16),SUM($AN$24:$AN$88),AND('Part IV-1'!$H$14="Yes",'Part IV-1'!$H$13&lt;&gt;'Part IV-1'!$H$16),SUMPRODUCT($AN$24:$AN$88,$AP$24:$AP$88),TRUE,"")</f>
        <v>N/A</v>
      </c>
      <c r="AO16" s="225" t="str" cm="1">
        <f t="array" aca="1" ref="AO16" ca="1">_xlfn.IFS('Part IV-1'!$H$14&lt;&gt;"Yes","N/A",AND('Part IV-1'!$H$14="Yes",'Part IV-1'!$H$13='Part IV-1'!$H$16),SUM($AN$24:$AN$88,OFFSET($AK$24:$AK$88,0,0,,'Part IV-1'!$AI$4)),AND('Part IV-1'!$H$14="Yes",'Part IV-1'!$H$13&lt;&gt;'Part IV-1'!$H$16),SUMPRODUCT($AN$24:$AN$88,$AP$24:$AP$88)+SUMPRODUCT($AK$24:$AK$88,$AP$24:$AP$88)+SUMPRODUCT($AL$24:$AL$88,$AP$24:$AP$88)*('Part IV-1'!$AI$4&gt;1)+SUMPRODUCT($AM$24:$AM$88,$AP$24:$AP$88)*('Part IV-1'!$AI$4&gt;2),TRUE,"")</f>
        <v>N/A</v>
      </c>
      <c r="AP16" s="344"/>
      <c r="AQ16" s="344"/>
      <c r="AR16" s="8"/>
      <c r="AS16" s="38"/>
      <c r="AT16" s="39"/>
      <c r="AU16" s="39"/>
      <c r="AV16" s="39"/>
      <c r="AW16" s="39"/>
      <c r="AX16" s="39"/>
      <c r="AY16" s="39"/>
      <c r="AZ16" s="39"/>
      <c r="BA16" s="39"/>
    </row>
    <row r="17" spans="1:53" x14ac:dyDescent="0.25">
      <c r="A17" s="39"/>
      <c r="B17" s="7"/>
      <c r="C17" s="43"/>
      <c r="D17" s="195"/>
      <c r="E17" s="195" t="s">
        <v>14</v>
      </c>
      <c r="F17" s="255" t="str" cm="1">
        <f t="array" ref="F17">_xlfn.IFS('Part IV-1'!H17&lt;&gt;"Yes","N/A",'Part IV-1'!H17="Yes",SUMPRODUCT(Y24:Y88,AC24:AC88),TRUE,"")</f>
        <v>N/A</v>
      </c>
      <c r="G17" s="257" t="str" cm="1">
        <f t="array" ref="G17">_xlfn.IFS('Part IV-1'!$H$17&lt;&gt;"Yes","N/A",'Part IV-1'!$H$17="Yes",SUMPRODUCT(G24:G88,H24:H88,AC24:AC88)/50+SUMPRODUCT(J24:J88,K24:K88,AC24:AC88)/50+SUMPRODUCT(M24:M88,N24:N88,AC24:AC88)/50+SUMPRODUCT(P24:P88,Q24:Q88,AC24:AC88)/50+SUMPRODUCT(S24:S88,T24:T88,AC24:AC88)/50*('Part IV-1'!$AI$5&gt;1)+SUMPRODUCT(V24:V88,W24:W88,AC24:AC88)/50*('Part IV-1'!$AI$5&gt;2),TRUE,"")</f>
        <v>N/A</v>
      </c>
      <c r="H17" s="224"/>
      <c r="I17" s="339"/>
      <c r="J17" s="180"/>
      <c r="K17" s="180"/>
      <c r="L17" s="180"/>
      <c r="M17" s="180"/>
      <c r="N17" s="180"/>
      <c r="O17" s="180"/>
      <c r="P17" s="339"/>
      <c r="Q17" s="339"/>
      <c r="R17" s="339"/>
      <c r="S17" s="339"/>
      <c r="T17" s="339"/>
      <c r="U17" s="339"/>
      <c r="V17" s="339"/>
      <c r="W17" s="339"/>
      <c r="X17" s="192"/>
      <c r="Y17" s="193" t="s">
        <v>14</v>
      </c>
      <c r="Z17" s="226" t="str" cm="1">
        <f t="array" ref="Z17">_xlfn.IFS('Part IV-1'!$H$17&lt;&gt;"Yes","N/A",AND('Part IV-1'!$H$17="Yes",'Part IV-1'!$H$13='Part IV-1'!$H$19),SUM($Z$24:$Z$88),AND('Part IV-1'!$H$17="Yes",'Part IV-1'!$H$13&lt;&gt;'Part IV-1'!$H$19),SUMPRODUCT($Z$24:$Z$88,$AC$24:$AC$88),TRUE,"")</f>
        <v>N/A</v>
      </c>
      <c r="AA17" s="226" t="str" cm="1">
        <f t="array" ref="AA17">_xlfn.IFS('Part IV-1'!$H$17&lt;&gt;"Yes","N/A",AND('Part IV-1'!$H$17="Yes",'Part IV-1'!$H$13='Part IV-1'!$H$19),SUM($Z$24:$Z$88)+SUM($R$24:$R$88)+SUM($U$24:$U$88)*('Part IV-1'!$AI$5&gt;1)+SUM($X$24:$X$88)*('Part IV-1'!$AI$5&gt;2),AND('Part IV-1'!$H$17="Yes",'Part IV-1'!$H$13&lt;&gt;'Part IV-1'!$H$19),SUMPRODUCT($Z$24:$Z$88,$AC$24:$AC$88)+SUMPRODUCT($R$24:$R$88,$AC$24:$AC$88)+SUMPRODUCT($U$24:$U$88,$AC$24:$AC$88)*('Part IV-1'!$AI$5&gt;1)+SUMPRODUCT($X$24:$X$88,$AC$24:$AC$88)*('Part IV-1'!$AI$5&gt;2),TRUE,"")</f>
        <v>N/A</v>
      </c>
      <c r="AB17" s="113"/>
      <c r="AC17" s="113"/>
      <c r="AD17" s="180"/>
      <c r="AE17" s="180"/>
      <c r="AF17" s="180"/>
      <c r="AG17" s="180"/>
      <c r="AH17" s="339"/>
      <c r="AI17" s="339"/>
      <c r="AJ17" s="339"/>
      <c r="AK17" s="340"/>
      <c r="AL17" s="249"/>
      <c r="AM17" s="193" t="s">
        <v>14</v>
      </c>
      <c r="AN17" s="226" t="str" cm="1">
        <f t="array" ref="AN17">_xlfn.IFS('Part IV-1'!$H$17&lt;&gt;"Yes","N/A",AND('Part IV-1'!$H$17="Yes",'Part IV-1'!$H$13='Part IV-1'!$H$19),SUM($AN$24:$AN$88),AND('Part IV-1'!$H$17="Yes",'Part IV-1'!$H$13&lt;&gt;'Part IV-1'!$H$19),SUMPRODUCT($AN$24:$AN$88,$AQ$24:$AQ$88),TRUE,"")</f>
        <v>N/A</v>
      </c>
      <c r="AO17" s="226" t="str" cm="1">
        <f t="array" aca="1" ref="AO17" ca="1">_xlfn.IFS('Part IV-1'!$H$17&lt;&gt;"Yes","N/A",AND('Part IV-1'!$H$17="Yes",'Part IV-1'!$H$13='Part IV-1'!$H$19),SUM($AN$24:$AN$88,OFFSET($AK$24:$AK$88,0,0,,'Part IV-1'!$AI$5)),AND('Part IV-1'!$H$17="Yes",'Part IV-1'!$H$13&lt;&gt;'Part IV-1'!$H$19),SUMPRODUCT($AN$24:$AN$88,$AQ$24:$AQ$88)+SUMPRODUCT($AK$24:$AK$88,$AQ$24:$AQ$88)+SUMPRODUCT($AL$24:$AL$88,$AQ$24:$AQ$88)*('Part IV-1'!$AI$5&gt;1)+SUMPRODUCT($AM$24:$AM$88,$AQ$24:$AQ$88)*('Part IV-1'!$AI$5&gt;2),TRUE,"")</f>
        <v>N/A</v>
      </c>
      <c r="AP17" s="344"/>
      <c r="AQ17" s="344"/>
      <c r="AR17" s="8"/>
      <c r="AS17" s="38"/>
      <c r="AT17" s="39"/>
      <c r="AU17" s="39"/>
      <c r="AV17" s="39"/>
      <c r="AW17" s="39"/>
      <c r="AX17" s="39"/>
      <c r="AY17" s="39"/>
      <c r="AZ17" s="39"/>
      <c r="BA17" s="39"/>
    </row>
    <row r="18" spans="1:53" x14ac:dyDescent="0.25">
      <c r="A18" s="39"/>
      <c r="B18" s="7"/>
      <c r="C18" s="366" t="s">
        <v>35</v>
      </c>
      <c r="D18" s="296" t="s">
        <v>129</v>
      </c>
      <c r="E18" s="297"/>
      <c r="F18" s="297"/>
      <c r="G18" s="297"/>
      <c r="H18" s="297"/>
      <c r="I18" s="297"/>
      <c r="J18" s="297"/>
      <c r="K18" s="297"/>
      <c r="L18" s="297"/>
      <c r="M18" s="297"/>
      <c r="N18" s="297"/>
      <c r="O18" s="297"/>
      <c r="P18" s="298"/>
      <c r="Q18" s="296"/>
      <c r="R18" s="297"/>
      <c r="S18" s="297"/>
      <c r="T18" s="297"/>
      <c r="U18" s="297"/>
      <c r="V18" s="297"/>
      <c r="W18" s="297"/>
      <c r="X18" s="297"/>
      <c r="Y18" s="297"/>
      <c r="Z18" s="297"/>
      <c r="AA18" s="297"/>
      <c r="AB18" s="297"/>
      <c r="AC18" s="298"/>
      <c r="AD18" s="180"/>
      <c r="AE18" s="366" t="s">
        <v>35</v>
      </c>
      <c r="AF18" s="296" t="s">
        <v>130</v>
      </c>
      <c r="AG18" s="297"/>
      <c r="AH18" s="297"/>
      <c r="AI18" s="297"/>
      <c r="AJ18" s="297"/>
      <c r="AK18" s="297"/>
      <c r="AL18" s="297"/>
      <c r="AM18" s="297"/>
      <c r="AN18" s="297"/>
      <c r="AO18" s="297"/>
      <c r="AP18" s="297"/>
      <c r="AQ18" s="298"/>
      <c r="AR18" s="8"/>
      <c r="AS18" s="38"/>
      <c r="AT18" s="39"/>
      <c r="AU18" s="39"/>
      <c r="AV18" s="39"/>
      <c r="AW18" s="39"/>
      <c r="AX18" s="39"/>
      <c r="AY18" s="39"/>
      <c r="AZ18" s="39"/>
      <c r="BA18" s="39"/>
    </row>
    <row r="19" spans="1:53" ht="14.45" customHeight="1" x14ac:dyDescent="0.25">
      <c r="A19" s="39"/>
      <c r="B19" s="7"/>
      <c r="C19" s="366"/>
      <c r="D19" s="355" t="s">
        <v>131</v>
      </c>
      <c r="E19" s="355" t="s">
        <v>39</v>
      </c>
      <c r="F19" s="355" t="s">
        <v>132</v>
      </c>
      <c r="G19" s="296" t="s">
        <v>40</v>
      </c>
      <c r="H19" s="297"/>
      <c r="I19" s="297"/>
      <c r="J19" s="297"/>
      <c r="K19" s="297"/>
      <c r="L19" s="297"/>
      <c r="M19" s="297"/>
      <c r="N19" s="297"/>
      <c r="O19" s="297"/>
      <c r="P19" s="297"/>
      <c r="Q19" s="297"/>
      <c r="R19" s="297"/>
      <c r="S19" s="298"/>
      <c r="T19" s="296"/>
      <c r="U19" s="297"/>
      <c r="V19" s="297"/>
      <c r="W19" s="297"/>
      <c r="X19" s="297"/>
      <c r="Y19" s="306"/>
      <c r="Z19" s="297"/>
      <c r="AA19" s="297"/>
      <c r="AB19" s="301"/>
      <c r="AC19" s="301"/>
      <c r="AD19" s="180"/>
      <c r="AE19" s="369"/>
      <c r="AF19" s="355" t="s">
        <v>133</v>
      </c>
      <c r="AG19" s="355" t="s">
        <v>39</v>
      </c>
      <c r="AH19" s="296" t="s">
        <v>40</v>
      </c>
      <c r="AI19" s="297"/>
      <c r="AJ19" s="297"/>
      <c r="AK19" s="297"/>
      <c r="AL19" s="297"/>
      <c r="AM19" s="297"/>
      <c r="AN19" s="306"/>
      <c r="AO19" s="306"/>
      <c r="AP19" s="301"/>
      <c r="AQ19" s="301"/>
      <c r="AR19" s="8"/>
      <c r="AS19" s="38"/>
      <c r="AT19" s="39"/>
      <c r="AU19" s="39"/>
      <c r="AV19" s="39"/>
      <c r="AW19" s="39"/>
      <c r="AX19" s="39"/>
      <c r="AY19" s="39"/>
      <c r="AZ19" s="39"/>
      <c r="BA19" s="39"/>
    </row>
    <row r="20" spans="1:53" ht="15" customHeight="1" x14ac:dyDescent="0.25">
      <c r="A20" s="39"/>
      <c r="B20" s="7"/>
      <c r="C20" s="366"/>
      <c r="D20" s="356"/>
      <c r="E20" s="356"/>
      <c r="F20" s="356"/>
      <c r="G20" s="296" t="s">
        <v>134</v>
      </c>
      <c r="H20" s="297"/>
      <c r="I20" s="297"/>
      <c r="J20" s="296" t="s">
        <v>45</v>
      </c>
      <c r="K20" s="297"/>
      <c r="L20" s="297"/>
      <c r="M20" s="296" t="s">
        <v>46</v>
      </c>
      <c r="N20" s="297"/>
      <c r="O20" s="297"/>
      <c r="P20" s="296" t="str">
        <f>"Contract Years 4-"&amp;'Part IV-1'!$AH$7</f>
        <v>Contract Years 4-0</v>
      </c>
      <c r="Q20" s="297"/>
      <c r="R20" s="297"/>
      <c r="S20" s="296" t="str" cm="1">
        <f t="array" ref="S20">_xlfn.IFS('Part IV-1'!$AH$6=1,"N/A",'Part IV-1'!$AH$6=2,"Contract Years "&amp;'Part IV-1'!$AH$7+1&amp;"-"&amp;'Part IV-1'!$AH$9,'Part IV-1'!$AH$6=3,"Contract Years "&amp;'Part IV-1'!$AH$7+1&amp;"-"&amp;'Part IV-1'!$AH$8,TRUE,"N/A")</f>
        <v>N/A</v>
      </c>
      <c r="T20" s="297"/>
      <c r="U20" s="297"/>
      <c r="V20" s="296" t="str" cm="1">
        <f t="array" ref="V20">_xlfn.IFS('Part IV-1'!$AH$6=1,"N/A",'Part IV-1'!$AH$6=2,"N/A",'Part IV-1'!$AH$6=3,"Contract Years "&amp;'Part IV-1'!$AH$8+1&amp;"-"&amp;'Part IV-1'!$AH$9,TRUE,"N/A")</f>
        <v>N/A</v>
      </c>
      <c r="W20" s="297"/>
      <c r="X20" s="297"/>
      <c r="Y20" s="316"/>
      <c r="Z20" s="317"/>
      <c r="AA20" s="316"/>
      <c r="AB20" s="304"/>
      <c r="AC20" s="302"/>
      <c r="AD20" s="180"/>
      <c r="AE20" s="369"/>
      <c r="AF20" s="356"/>
      <c r="AG20" s="356"/>
      <c r="AH20" s="296" t="s">
        <v>43</v>
      </c>
      <c r="AI20" s="297"/>
      <c r="AJ20" s="297"/>
      <c r="AK20" s="297"/>
      <c r="AL20" s="297"/>
      <c r="AM20" s="297"/>
      <c r="AN20" s="314"/>
      <c r="AO20" s="316"/>
      <c r="AP20" s="304"/>
      <c r="AQ20" s="304"/>
      <c r="AR20" s="8"/>
      <c r="AS20" s="38"/>
      <c r="AT20" s="39"/>
      <c r="AU20" s="39"/>
      <c r="AV20" s="39"/>
      <c r="AW20" s="39"/>
      <c r="AX20" s="39"/>
      <c r="AY20" s="39"/>
      <c r="AZ20" s="39"/>
      <c r="BA20" s="39"/>
    </row>
    <row r="21" spans="1:53" ht="105" x14ac:dyDescent="0.25">
      <c r="A21" s="39"/>
      <c r="B21" s="7"/>
      <c r="C21" s="366"/>
      <c r="D21" s="356"/>
      <c r="E21" s="356"/>
      <c r="F21" s="356"/>
      <c r="G21" s="333" t="s">
        <v>135</v>
      </c>
      <c r="H21" s="333" t="s">
        <v>136</v>
      </c>
      <c r="I21" s="333" t="s">
        <v>29</v>
      </c>
      <c r="J21" s="333" t="s">
        <v>135</v>
      </c>
      <c r="K21" s="333" t="s">
        <v>136</v>
      </c>
      <c r="L21" s="333" t="s">
        <v>29</v>
      </c>
      <c r="M21" s="333" t="s">
        <v>135</v>
      </c>
      <c r="N21" s="333" t="s">
        <v>136</v>
      </c>
      <c r="O21" s="333" t="s">
        <v>29</v>
      </c>
      <c r="P21" s="333" t="s">
        <v>135</v>
      </c>
      <c r="Q21" s="333" t="s">
        <v>136</v>
      </c>
      <c r="R21" s="333" t="s">
        <v>29</v>
      </c>
      <c r="S21" s="333" t="s">
        <v>135</v>
      </c>
      <c r="T21" s="333" t="s">
        <v>136</v>
      </c>
      <c r="U21" s="333" t="s">
        <v>29</v>
      </c>
      <c r="V21" s="333" t="s">
        <v>135</v>
      </c>
      <c r="W21" s="333" t="s">
        <v>136</v>
      </c>
      <c r="X21" s="218" t="s">
        <v>29</v>
      </c>
      <c r="Y21" s="313" t="s">
        <v>137</v>
      </c>
      <c r="Z21" s="318" t="s">
        <v>138</v>
      </c>
      <c r="AA21" s="313" t="s">
        <v>48</v>
      </c>
      <c r="AB21" s="305" t="s">
        <v>49</v>
      </c>
      <c r="AC21" s="303" t="s">
        <v>50</v>
      </c>
      <c r="AD21" s="180"/>
      <c r="AE21" s="370"/>
      <c r="AF21" s="371"/>
      <c r="AG21" s="371"/>
      <c r="AH21" s="40" t="s">
        <v>44</v>
      </c>
      <c r="AI21" s="40" t="s">
        <v>45</v>
      </c>
      <c r="AJ21" s="337" t="s">
        <v>46</v>
      </c>
      <c r="AK21" s="337" t="str">
        <f>"Contract Years 4-"&amp;'Part IV-1'!$AH$7</f>
        <v>Contract Years 4-0</v>
      </c>
      <c r="AL21" s="337" t="str" cm="1">
        <f t="array" ref="AL21">_xlfn.IFS('Part IV-1'!$AH$6=1,"N/A",'Part IV-1'!$AH$6=2,"Contract Years "&amp;'Part IV-1'!$AH$7+1&amp;"-"&amp;'Part IV-1'!$AH$9,'Part IV-1'!$AH$6=3,"Contract Years "&amp;'Part IV-1'!$AH$7+1&amp;"-"&amp;'Part IV-1'!$AH$8,TRUE,"N/A")</f>
        <v>N/A</v>
      </c>
      <c r="AM21" s="257" t="str" cm="1">
        <f t="array" ref="AM21">_xlfn.IFS('Part IV-1'!$AH$6=1,"N/A",'Part IV-1'!$AH$6=2,"N/A",'Part IV-1'!$AH$6=3,"Contract Years "&amp;'Part IV-1'!$AH$8+1&amp;"-"&amp;'Part IV-1'!$AH$9,TRUE,"N/A")</f>
        <v>N/A</v>
      </c>
      <c r="AN21" s="300" t="s">
        <v>138</v>
      </c>
      <c r="AO21" s="299" t="s">
        <v>48</v>
      </c>
      <c r="AP21" s="305" t="s">
        <v>49</v>
      </c>
      <c r="AQ21" s="305" t="s">
        <v>50</v>
      </c>
      <c r="AR21" s="8"/>
      <c r="AS21" s="38"/>
      <c r="AT21" s="39"/>
      <c r="AU21" s="39"/>
      <c r="AV21" s="39"/>
      <c r="AW21" s="39"/>
      <c r="AX21" s="39"/>
      <c r="AY21" s="39"/>
      <c r="AZ21" s="39"/>
      <c r="BA21" s="39"/>
    </row>
    <row r="22" spans="1:53" x14ac:dyDescent="0.25">
      <c r="A22" s="39"/>
      <c r="B22" s="203"/>
      <c r="C22" s="152"/>
      <c r="D22" s="20" t="s">
        <v>139</v>
      </c>
      <c r="E22" s="34">
        <v>0.75</v>
      </c>
      <c r="F22" s="21" t="s">
        <v>140</v>
      </c>
      <c r="G22" s="21">
        <v>0</v>
      </c>
      <c r="H22" s="21">
        <v>0</v>
      </c>
      <c r="I22" s="22">
        <v>0</v>
      </c>
      <c r="J22" s="21">
        <v>25</v>
      </c>
      <c r="K22" s="21">
        <v>20</v>
      </c>
      <c r="L22" s="22">
        <v>825000</v>
      </c>
      <c r="M22" s="21">
        <v>25</v>
      </c>
      <c r="N22" s="21">
        <v>5</v>
      </c>
      <c r="O22" s="22">
        <v>206250</v>
      </c>
      <c r="P22" s="21">
        <v>0</v>
      </c>
      <c r="Q22" s="21">
        <v>0</v>
      </c>
      <c r="R22" s="22">
        <v>0</v>
      </c>
      <c r="S22" s="21"/>
      <c r="T22" s="21"/>
      <c r="U22" s="22"/>
      <c r="V22" s="21"/>
      <c r="W22" s="21"/>
      <c r="X22" s="22"/>
      <c r="Y22" s="150">
        <f t="shared" ref="Y22:Y53" si="0">MAX(G22,J22,M22,P22,S22,V22)</f>
        <v>25</v>
      </c>
      <c r="Z22" s="22">
        <f>I22+L22+O22</f>
        <v>1031250</v>
      </c>
      <c r="AA22" s="22">
        <f t="shared" ref="AA22:AA53" si="1">Z22+R22+U22+X22</f>
        <v>1031250</v>
      </c>
      <c r="AB22" s="248"/>
      <c r="AC22" s="22"/>
      <c r="AD22" s="180"/>
      <c r="AE22" s="319" t="s">
        <v>141</v>
      </c>
      <c r="AF22" s="320"/>
      <c r="AG22" s="320"/>
      <c r="AH22" s="320"/>
      <c r="AI22" s="320"/>
      <c r="AJ22" s="320"/>
      <c r="AK22" s="320"/>
      <c r="AL22" s="320"/>
      <c r="AM22" s="320"/>
      <c r="AN22" s="321"/>
      <c r="AO22" s="321"/>
      <c r="AP22" s="320"/>
      <c r="AQ22" s="322"/>
      <c r="AR22" s="8"/>
      <c r="AS22" s="38"/>
      <c r="AT22" s="39"/>
      <c r="AU22" s="39"/>
      <c r="AV22" s="39"/>
      <c r="AW22" s="39"/>
      <c r="AX22" s="39"/>
      <c r="AY22" s="39"/>
      <c r="AZ22" s="39"/>
      <c r="BA22" s="39"/>
    </row>
    <row r="23" spans="1:53" x14ac:dyDescent="0.25">
      <c r="A23" s="39"/>
      <c r="B23" s="203"/>
      <c r="C23" s="153"/>
      <c r="D23" s="25" t="s">
        <v>142</v>
      </c>
      <c r="E23" s="34">
        <v>0</v>
      </c>
      <c r="F23" s="12" t="s">
        <v>143</v>
      </c>
      <c r="G23" s="12"/>
      <c r="H23" s="26"/>
      <c r="I23" s="26">
        <v>250000</v>
      </c>
      <c r="J23" s="12"/>
      <c r="K23" s="26"/>
      <c r="L23" s="26">
        <v>500000</v>
      </c>
      <c r="M23" s="12"/>
      <c r="N23" s="26"/>
      <c r="O23" s="26">
        <v>300000</v>
      </c>
      <c r="P23" s="12"/>
      <c r="Q23" s="26"/>
      <c r="R23" s="26">
        <v>1000000</v>
      </c>
      <c r="S23" s="12"/>
      <c r="T23" s="26"/>
      <c r="U23" s="26">
        <v>0</v>
      </c>
      <c r="V23" s="12"/>
      <c r="W23" s="26"/>
      <c r="X23" s="26">
        <v>0</v>
      </c>
      <c r="Y23" s="21">
        <f t="shared" si="0"/>
        <v>0</v>
      </c>
      <c r="Z23" s="22">
        <f>I23+L23+O23</f>
        <v>1050000</v>
      </c>
      <c r="AA23" s="22">
        <f t="shared" si="1"/>
        <v>2050000</v>
      </c>
      <c r="AB23" s="248"/>
      <c r="AC23" s="22"/>
      <c r="AD23" s="180"/>
      <c r="AE23" s="46"/>
      <c r="AF23" s="25" t="s">
        <v>144</v>
      </c>
      <c r="AG23" s="154">
        <v>0.75</v>
      </c>
      <c r="AH23" s="26">
        <v>0</v>
      </c>
      <c r="AI23" s="26">
        <v>150000</v>
      </c>
      <c r="AJ23" s="26">
        <v>15000</v>
      </c>
      <c r="AK23" s="26">
        <v>10000</v>
      </c>
      <c r="AL23" s="26">
        <v>0</v>
      </c>
      <c r="AM23" s="26">
        <v>0</v>
      </c>
      <c r="AN23" s="22">
        <f>SUM(AH23:AJ23)</f>
        <v>165000</v>
      </c>
      <c r="AO23" s="22">
        <f>SUM(AH23:AK23)</f>
        <v>175000</v>
      </c>
      <c r="AP23" s="248"/>
      <c r="AQ23" s="22"/>
      <c r="AR23" s="8"/>
      <c r="AS23" s="38"/>
      <c r="AT23" s="39"/>
      <c r="AU23" s="39"/>
      <c r="AV23" s="39"/>
      <c r="AW23" s="39"/>
      <c r="AX23" s="39"/>
      <c r="AY23" s="39"/>
      <c r="AZ23" s="39"/>
      <c r="BA23" s="39"/>
    </row>
    <row r="24" spans="1:53" x14ac:dyDescent="0.25">
      <c r="A24" s="39"/>
      <c r="B24" s="203">
        <f t="shared" ref="B24:B86" si="2">IF(F24="Services",COUNTA(G24:H24,J24:K24,M24:N24,P24:Q24),0)</f>
        <v>0</v>
      </c>
      <c r="C24" s="153" t="s">
        <v>145</v>
      </c>
      <c r="D24" s="32"/>
      <c r="E24" s="35"/>
      <c r="F24" s="127"/>
      <c r="G24" s="127"/>
      <c r="H24" s="37"/>
      <c r="I24" s="23"/>
      <c r="J24" s="127"/>
      <c r="K24" s="37"/>
      <c r="L24" s="23"/>
      <c r="M24" s="127"/>
      <c r="N24" s="37"/>
      <c r="O24" s="23"/>
      <c r="P24" s="127"/>
      <c r="Q24" s="37"/>
      <c r="R24" s="23"/>
      <c r="S24" s="127"/>
      <c r="T24" s="37"/>
      <c r="U24" s="23"/>
      <c r="V24" s="127"/>
      <c r="W24" s="37"/>
      <c r="X24" s="23"/>
      <c r="Y24" s="21">
        <f t="shared" si="0"/>
        <v>0</v>
      </c>
      <c r="Z24" s="22">
        <f t="shared" ref="Z24:Z86" si="3">I24+L24+O24</f>
        <v>0</v>
      </c>
      <c r="AA24" s="22">
        <f t="shared" si="1"/>
        <v>0</v>
      </c>
      <c r="AB24" s="189"/>
      <c r="AC24" s="250"/>
      <c r="AD24" s="180"/>
      <c r="AE24" s="46" t="s">
        <v>146</v>
      </c>
      <c r="AF24" s="32"/>
      <c r="AG24" s="35"/>
      <c r="AH24" s="23"/>
      <c r="AI24" s="23"/>
      <c r="AJ24" s="23"/>
      <c r="AK24" s="23"/>
      <c r="AL24" s="23"/>
      <c r="AM24" s="23"/>
      <c r="AN24" s="24">
        <f t="shared" ref="AN24:AN44" si="4">SUM(AH24:AJ24)</f>
        <v>0</v>
      </c>
      <c r="AO24" s="22">
        <f t="shared" ref="AO24:AO44" si="5">SUM(AH24:AM24)</f>
        <v>0</v>
      </c>
      <c r="AP24" s="251"/>
      <c r="AQ24" s="189"/>
      <c r="AR24" s="8"/>
      <c r="AS24" s="38"/>
      <c r="AT24" s="39"/>
      <c r="AU24" s="39"/>
      <c r="AV24" s="39"/>
      <c r="AW24" s="39"/>
      <c r="AX24" s="39"/>
      <c r="AY24" s="39"/>
      <c r="AZ24" s="39"/>
      <c r="BA24" s="39"/>
    </row>
    <row r="25" spans="1:53" x14ac:dyDescent="0.25">
      <c r="A25" s="39"/>
      <c r="B25" s="203">
        <f t="shared" si="2"/>
        <v>0</v>
      </c>
      <c r="C25" s="153" t="s">
        <v>147</v>
      </c>
      <c r="D25" s="32"/>
      <c r="E25" s="35"/>
      <c r="F25" s="127"/>
      <c r="G25" s="127"/>
      <c r="H25" s="37"/>
      <c r="I25" s="23"/>
      <c r="J25" s="127"/>
      <c r="K25" s="37"/>
      <c r="L25" s="23"/>
      <c r="M25" s="127"/>
      <c r="N25" s="37"/>
      <c r="O25" s="23"/>
      <c r="P25" s="127"/>
      <c r="Q25" s="37"/>
      <c r="R25" s="23"/>
      <c r="S25" s="127"/>
      <c r="T25" s="37"/>
      <c r="U25" s="23"/>
      <c r="V25" s="127"/>
      <c r="W25" s="37"/>
      <c r="X25" s="23"/>
      <c r="Y25" s="21">
        <f t="shared" si="0"/>
        <v>0</v>
      </c>
      <c r="Z25" s="22">
        <f t="shared" si="3"/>
        <v>0</v>
      </c>
      <c r="AA25" s="22">
        <f t="shared" si="1"/>
        <v>0</v>
      </c>
      <c r="AB25" s="189"/>
      <c r="AC25" s="189"/>
      <c r="AD25" s="180"/>
      <c r="AE25" s="46" t="s">
        <v>148</v>
      </c>
      <c r="AF25" s="32"/>
      <c r="AG25" s="35"/>
      <c r="AH25" s="23"/>
      <c r="AI25" s="23"/>
      <c r="AJ25" s="23"/>
      <c r="AK25" s="23"/>
      <c r="AL25" s="23"/>
      <c r="AM25" s="23"/>
      <c r="AN25" s="24">
        <f t="shared" si="4"/>
        <v>0</v>
      </c>
      <c r="AO25" s="22">
        <f t="shared" si="5"/>
        <v>0</v>
      </c>
      <c r="AP25" s="251"/>
      <c r="AQ25" s="189"/>
      <c r="AR25" s="8"/>
      <c r="AS25" s="38"/>
      <c r="AT25" s="39"/>
      <c r="AU25" s="39"/>
      <c r="AV25" s="39"/>
      <c r="AW25" s="39"/>
      <c r="AX25" s="39"/>
      <c r="AY25" s="39"/>
      <c r="AZ25" s="39"/>
      <c r="BA25" s="39"/>
    </row>
    <row r="26" spans="1:53" x14ac:dyDescent="0.25">
      <c r="A26" s="39"/>
      <c r="B26" s="203">
        <f t="shared" si="2"/>
        <v>0</v>
      </c>
      <c r="C26" s="153" t="s">
        <v>149</v>
      </c>
      <c r="D26" s="32"/>
      <c r="E26" s="35"/>
      <c r="F26" s="127"/>
      <c r="G26" s="127"/>
      <c r="H26" s="37"/>
      <c r="I26" s="23"/>
      <c r="J26" s="127"/>
      <c r="K26" s="37"/>
      <c r="L26" s="23"/>
      <c r="M26" s="127"/>
      <c r="N26" s="37"/>
      <c r="O26" s="23"/>
      <c r="P26" s="127"/>
      <c r="Q26" s="37"/>
      <c r="R26" s="23"/>
      <c r="S26" s="127"/>
      <c r="T26" s="37"/>
      <c r="U26" s="23"/>
      <c r="V26" s="127"/>
      <c r="W26" s="37"/>
      <c r="X26" s="23"/>
      <c r="Y26" s="21">
        <f t="shared" si="0"/>
        <v>0</v>
      </c>
      <c r="Z26" s="22">
        <f t="shared" si="3"/>
        <v>0</v>
      </c>
      <c r="AA26" s="22">
        <f t="shared" si="1"/>
        <v>0</v>
      </c>
      <c r="AB26" s="189"/>
      <c r="AC26" s="189"/>
      <c r="AD26" s="180"/>
      <c r="AE26" s="46" t="s">
        <v>150</v>
      </c>
      <c r="AF26" s="32"/>
      <c r="AG26" s="35"/>
      <c r="AH26" s="23"/>
      <c r="AI26" s="23"/>
      <c r="AJ26" s="23"/>
      <c r="AK26" s="23"/>
      <c r="AL26" s="23"/>
      <c r="AM26" s="23"/>
      <c r="AN26" s="24">
        <f t="shared" si="4"/>
        <v>0</v>
      </c>
      <c r="AO26" s="22">
        <f t="shared" si="5"/>
        <v>0</v>
      </c>
      <c r="AP26" s="251"/>
      <c r="AQ26" s="189"/>
      <c r="AR26" s="8"/>
      <c r="AS26" s="38"/>
      <c r="AT26" s="39"/>
      <c r="AU26" s="39"/>
      <c r="AV26" s="39"/>
      <c r="AW26" s="39"/>
      <c r="AX26" s="39"/>
      <c r="AY26" s="39"/>
      <c r="AZ26" s="39"/>
      <c r="BA26" s="39"/>
    </row>
    <row r="27" spans="1:53" x14ac:dyDescent="0.25">
      <c r="A27" s="39"/>
      <c r="B27" s="203">
        <f t="shared" si="2"/>
        <v>0</v>
      </c>
      <c r="C27" s="153" t="s">
        <v>151</v>
      </c>
      <c r="D27" s="32"/>
      <c r="E27" s="35"/>
      <c r="F27" s="127"/>
      <c r="G27" s="127"/>
      <c r="H27" s="37"/>
      <c r="I27" s="23"/>
      <c r="J27" s="127"/>
      <c r="K27" s="37"/>
      <c r="L27" s="23"/>
      <c r="M27" s="127"/>
      <c r="N27" s="37"/>
      <c r="O27" s="23"/>
      <c r="P27" s="127"/>
      <c r="Q27" s="37"/>
      <c r="R27" s="23"/>
      <c r="S27" s="127"/>
      <c r="T27" s="37"/>
      <c r="U27" s="23"/>
      <c r="V27" s="127"/>
      <c r="W27" s="37"/>
      <c r="X27" s="23"/>
      <c r="Y27" s="21">
        <f t="shared" si="0"/>
        <v>0</v>
      </c>
      <c r="Z27" s="22">
        <f t="shared" si="3"/>
        <v>0</v>
      </c>
      <c r="AA27" s="22">
        <f t="shared" si="1"/>
        <v>0</v>
      </c>
      <c r="AB27" s="189"/>
      <c r="AC27" s="189"/>
      <c r="AD27" s="180"/>
      <c r="AE27" s="46" t="s">
        <v>152</v>
      </c>
      <c r="AF27" s="32"/>
      <c r="AG27" s="35"/>
      <c r="AH27" s="23"/>
      <c r="AI27" s="23"/>
      <c r="AJ27" s="23"/>
      <c r="AK27" s="23"/>
      <c r="AL27" s="23"/>
      <c r="AM27" s="23"/>
      <c r="AN27" s="24">
        <f t="shared" si="4"/>
        <v>0</v>
      </c>
      <c r="AO27" s="22">
        <f t="shared" si="5"/>
        <v>0</v>
      </c>
      <c r="AP27" s="251"/>
      <c r="AQ27" s="189"/>
      <c r="AR27" s="8"/>
      <c r="AS27" s="38"/>
      <c r="AT27" s="39"/>
      <c r="AU27" s="39"/>
      <c r="AV27" s="39"/>
      <c r="AW27" s="39"/>
      <c r="AX27" s="39"/>
      <c r="AY27" s="39"/>
      <c r="AZ27" s="39"/>
      <c r="BA27" s="39"/>
    </row>
    <row r="28" spans="1:53" x14ac:dyDescent="0.25">
      <c r="A28" s="39"/>
      <c r="B28" s="203">
        <f t="shared" si="2"/>
        <v>0</v>
      </c>
      <c r="C28" s="153" t="s">
        <v>153</v>
      </c>
      <c r="D28" s="32"/>
      <c r="E28" s="35"/>
      <c r="F28" s="127"/>
      <c r="G28" s="127"/>
      <c r="H28" s="37"/>
      <c r="I28" s="23"/>
      <c r="J28" s="127"/>
      <c r="K28" s="37"/>
      <c r="L28" s="23"/>
      <c r="M28" s="127"/>
      <c r="N28" s="37"/>
      <c r="O28" s="23"/>
      <c r="P28" s="127"/>
      <c r="Q28" s="37"/>
      <c r="R28" s="23"/>
      <c r="S28" s="127"/>
      <c r="T28" s="37"/>
      <c r="U28" s="23"/>
      <c r="V28" s="127"/>
      <c r="W28" s="37"/>
      <c r="X28" s="23"/>
      <c r="Y28" s="21">
        <f t="shared" si="0"/>
        <v>0</v>
      </c>
      <c r="Z28" s="22">
        <f t="shared" si="3"/>
        <v>0</v>
      </c>
      <c r="AA28" s="22">
        <f t="shared" si="1"/>
        <v>0</v>
      </c>
      <c r="AB28" s="189"/>
      <c r="AC28" s="189"/>
      <c r="AD28" s="180"/>
      <c r="AE28" s="46" t="s">
        <v>154</v>
      </c>
      <c r="AF28" s="32"/>
      <c r="AG28" s="35"/>
      <c r="AH28" s="23"/>
      <c r="AI28" s="23"/>
      <c r="AJ28" s="23"/>
      <c r="AK28" s="23"/>
      <c r="AL28" s="23"/>
      <c r="AM28" s="23"/>
      <c r="AN28" s="24">
        <f t="shared" si="4"/>
        <v>0</v>
      </c>
      <c r="AO28" s="22">
        <f t="shared" si="5"/>
        <v>0</v>
      </c>
      <c r="AP28" s="251"/>
      <c r="AQ28" s="189"/>
      <c r="AR28" s="8"/>
      <c r="AS28" s="38"/>
      <c r="AT28" s="39"/>
      <c r="AU28" s="39"/>
      <c r="AV28" s="39"/>
      <c r="AW28" s="39"/>
      <c r="AX28" s="39"/>
      <c r="AY28" s="39"/>
      <c r="AZ28" s="39"/>
      <c r="BA28" s="39"/>
    </row>
    <row r="29" spans="1:53" x14ac:dyDescent="0.25">
      <c r="A29" s="39"/>
      <c r="B29" s="203">
        <f t="shared" si="2"/>
        <v>0</v>
      </c>
      <c r="C29" s="153" t="s">
        <v>155</v>
      </c>
      <c r="D29" s="32"/>
      <c r="E29" s="35"/>
      <c r="F29" s="127"/>
      <c r="G29" s="127"/>
      <c r="H29" s="37"/>
      <c r="I29" s="23"/>
      <c r="J29" s="127"/>
      <c r="K29" s="37"/>
      <c r="L29" s="23"/>
      <c r="M29" s="127"/>
      <c r="N29" s="37"/>
      <c r="O29" s="23"/>
      <c r="P29" s="127"/>
      <c r="Q29" s="37"/>
      <c r="R29" s="23"/>
      <c r="S29" s="127"/>
      <c r="T29" s="37"/>
      <c r="U29" s="23"/>
      <c r="V29" s="127"/>
      <c r="W29" s="37"/>
      <c r="X29" s="23"/>
      <c r="Y29" s="21">
        <f t="shared" si="0"/>
        <v>0</v>
      </c>
      <c r="Z29" s="22">
        <f t="shared" si="3"/>
        <v>0</v>
      </c>
      <c r="AA29" s="22">
        <f t="shared" si="1"/>
        <v>0</v>
      </c>
      <c r="AB29" s="189"/>
      <c r="AC29" s="189"/>
      <c r="AD29" s="180"/>
      <c r="AE29" s="46" t="s">
        <v>156</v>
      </c>
      <c r="AF29" s="32"/>
      <c r="AG29" s="35"/>
      <c r="AH29" s="23"/>
      <c r="AI29" s="23"/>
      <c r="AJ29" s="23"/>
      <c r="AK29" s="23"/>
      <c r="AL29" s="23"/>
      <c r="AM29" s="23"/>
      <c r="AN29" s="24">
        <f t="shared" si="4"/>
        <v>0</v>
      </c>
      <c r="AO29" s="22">
        <f t="shared" si="5"/>
        <v>0</v>
      </c>
      <c r="AP29" s="251"/>
      <c r="AQ29" s="189"/>
      <c r="AR29" s="8"/>
      <c r="AS29" s="38"/>
      <c r="AT29" s="39"/>
      <c r="AU29" s="39"/>
      <c r="AV29" s="39"/>
      <c r="AW29" s="39"/>
      <c r="AX29" s="39"/>
      <c r="AY29" s="39"/>
      <c r="AZ29" s="39"/>
      <c r="BA29" s="39"/>
    </row>
    <row r="30" spans="1:53" x14ac:dyDescent="0.25">
      <c r="A30" s="39"/>
      <c r="B30" s="203">
        <f t="shared" si="2"/>
        <v>0</v>
      </c>
      <c r="C30" s="153" t="s">
        <v>157</v>
      </c>
      <c r="D30" s="32"/>
      <c r="E30" s="35"/>
      <c r="F30" s="127"/>
      <c r="G30" s="127"/>
      <c r="H30" s="37"/>
      <c r="I30" s="23"/>
      <c r="J30" s="127"/>
      <c r="K30" s="37"/>
      <c r="L30" s="23"/>
      <c r="M30" s="127"/>
      <c r="N30" s="37"/>
      <c r="O30" s="23"/>
      <c r="P30" s="127"/>
      <c r="Q30" s="37"/>
      <c r="R30" s="23"/>
      <c r="S30" s="127"/>
      <c r="T30" s="37"/>
      <c r="U30" s="23"/>
      <c r="V30" s="127"/>
      <c r="W30" s="37"/>
      <c r="X30" s="23"/>
      <c r="Y30" s="21">
        <f t="shared" si="0"/>
        <v>0</v>
      </c>
      <c r="Z30" s="22">
        <f t="shared" si="3"/>
        <v>0</v>
      </c>
      <c r="AA30" s="22">
        <f t="shared" si="1"/>
        <v>0</v>
      </c>
      <c r="AB30" s="189"/>
      <c r="AC30" s="189"/>
      <c r="AD30" s="180"/>
      <c r="AE30" s="46" t="s">
        <v>158</v>
      </c>
      <c r="AF30" s="32"/>
      <c r="AG30" s="35"/>
      <c r="AH30" s="23"/>
      <c r="AI30" s="23"/>
      <c r="AJ30" s="23"/>
      <c r="AK30" s="23"/>
      <c r="AL30" s="23"/>
      <c r="AM30" s="23"/>
      <c r="AN30" s="24">
        <f t="shared" si="4"/>
        <v>0</v>
      </c>
      <c r="AO30" s="22">
        <f t="shared" si="5"/>
        <v>0</v>
      </c>
      <c r="AP30" s="251"/>
      <c r="AQ30" s="189"/>
      <c r="AR30" s="8"/>
      <c r="AS30" s="38"/>
      <c r="AT30" s="39"/>
      <c r="AU30" s="39"/>
      <c r="AV30" s="39"/>
      <c r="AW30" s="39"/>
      <c r="AX30" s="39"/>
      <c r="AY30" s="39"/>
      <c r="AZ30" s="39"/>
      <c r="BA30" s="39"/>
    </row>
    <row r="31" spans="1:53" x14ac:dyDescent="0.25">
      <c r="A31" s="39"/>
      <c r="B31" s="203">
        <f t="shared" si="2"/>
        <v>0</v>
      </c>
      <c r="C31" s="153" t="s">
        <v>159</v>
      </c>
      <c r="D31" s="32"/>
      <c r="E31" s="35"/>
      <c r="F31" s="127"/>
      <c r="G31" s="127"/>
      <c r="H31" s="37"/>
      <c r="I31" s="23"/>
      <c r="J31" s="127"/>
      <c r="K31" s="37"/>
      <c r="L31" s="23"/>
      <c r="M31" s="127"/>
      <c r="N31" s="37"/>
      <c r="O31" s="23"/>
      <c r="P31" s="127"/>
      <c r="Q31" s="37"/>
      <c r="R31" s="23"/>
      <c r="S31" s="127"/>
      <c r="T31" s="37"/>
      <c r="U31" s="23"/>
      <c r="V31" s="127"/>
      <c r="W31" s="37"/>
      <c r="X31" s="23"/>
      <c r="Y31" s="21">
        <f t="shared" si="0"/>
        <v>0</v>
      </c>
      <c r="Z31" s="22">
        <f t="shared" si="3"/>
        <v>0</v>
      </c>
      <c r="AA31" s="22">
        <f t="shared" si="1"/>
        <v>0</v>
      </c>
      <c r="AB31" s="189"/>
      <c r="AC31" s="189"/>
      <c r="AD31" s="180"/>
      <c r="AE31" s="46" t="s">
        <v>160</v>
      </c>
      <c r="AF31" s="32"/>
      <c r="AG31" s="35"/>
      <c r="AH31" s="23"/>
      <c r="AI31" s="23"/>
      <c r="AJ31" s="23"/>
      <c r="AK31" s="23"/>
      <c r="AL31" s="23"/>
      <c r="AM31" s="23"/>
      <c r="AN31" s="24">
        <f t="shared" si="4"/>
        <v>0</v>
      </c>
      <c r="AO31" s="22">
        <f t="shared" si="5"/>
        <v>0</v>
      </c>
      <c r="AP31" s="251"/>
      <c r="AQ31" s="189"/>
      <c r="AR31" s="8"/>
      <c r="AS31" s="38"/>
      <c r="AT31" s="39"/>
      <c r="AU31" s="39"/>
      <c r="AV31" s="39"/>
      <c r="AW31" s="39"/>
      <c r="AX31" s="39"/>
      <c r="AY31" s="39"/>
      <c r="AZ31" s="39"/>
      <c r="BA31" s="39"/>
    </row>
    <row r="32" spans="1:53" x14ac:dyDescent="0.25">
      <c r="A32" s="39"/>
      <c r="B32" s="203">
        <f t="shared" si="2"/>
        <v>0</v>
      </c>
      <c r="C32" s="153" t="s">
        <v>161</v>
      </c>
      <c r="D32" s="32"/>
      <c r="E32" s="35"/>
      <c r="F32" s="127"/>
      <c r="G32" s="127"/>
      <c r="H32" s="37"/>
      <c r="I32" s="23"/>
      <c r="J32" s="127"/>
      <c r="K32" s="37"/>
      <c r="L32" s="23"/>
      <c r="M32" s="127"/>
      <c r="N32" s="37"/>
      <c r="O32" s="23"/>
      <c r="P32" s="127"/>
      <c r="Q32" s="37"/>
      <c r="R32" s="23"/>
      <c r="S32" s="127"/>
      <c r="T32" s="37"/>
      <c r="U32" s="23"/>
      <c r="V32" s="127"/>
      <c r="W32" s="37"/>
      <c r="X32" s="23"/>
      <c r="Y32" s="21">
        <f t="shared" si="0"/>
        <v>0</v>
      </c>
      <c r="Z32" s="22">
        <f t="shared" si="3"/>
        <v>0</v>
      </c>
      <c r="AA32" s="22">
        <f t="shared" si="1"/>
        <v>0</v>
      </c>
      <c r="AB32" s="189"/>
      <c r="AC32" s="189"/>
      <c r="AD32" s="180"/>
      <c r="AE32" s="46" t="s">
        <v>162</v>
      </c>
      <c r="AF32" s="32"/>
      <c r="AG32" s="35"/>
      <c r="AH32" s="23"/>
      <c r="AI32" s="23"/>
      <c r="AJ32" s="23"/>
      <c r="AK32" s="23"/>
      <c r="AL32" s="23"/>
      <c r="AM32" s="23"/>
      <c r="AN32" s="24">
        <f t="shared" si="4"/>
        <v>0</v>
      </c>
      <c r="AO32" s="22">
        <f t="shared" si="5"/>
        <v>0</v>
      </c>
      <c r="AP32" s="251"/>
      <c r="AQ32" s="189"/>
      <c r="AR32" s="8"/>
      <c r="AS32" s="38"/>
      <c r="AT32" s="39"/>
      <c r="AU32" s="39"/>
      <c r="AV32" s="39"/>
      <c r="AW32" s="39"/>
      <c r="AX32" s="39"/>
      <c r="AY32" s="39"/>
      <c r="AZ32" s="39"/>
      <c r="BA32" s="39"/>
    </row>
    <row r="33" spans="1:53" x14ac:dyDescent="0.25">
      <c r="A33" s="39"/>
      <c r="B33" s="203">
        <f t="shared" si="2"/>
        <v>0</v>
      </c>
      <c r="C33" s="153" t="s">
        <v>163</v>
      </c>
      <c r="D33" s="32"/>
      <c r="E33" s="35"/>
      <c r="F33" s="127"/>
      <c r="G33" s="127"/>
      <c r="H33" s="37"/>
      <c r="I33" s="23"/>
      <c r="J33" s="127"/>
      <c r="K33" s="37"/>
      <c r="L33" s="23"/>
      <c r="M33" s="127"/>
      <c r="N33" s="37"/>
      <c r="O33" s="23"/>
      <c r="P33" s="127"/>
      <c r="Q33" s="37"/>
      <c r="R33" s="23"/>
      <c r="S33" s="127"/>
      <c r="T33" s="37"/>
      <c r="U33" s="23"/>
      <c r="V33" s="127"/>
      <c r="W33" s="37"/>
      <c r="X33" s="23"/>
      <c r="Y33" s="21">
        <f t="shared" si="0"/>
        <v>0</v>
      </c>
      <c r="Z33" s="22">
        <f t="shared" si="3"/>
        <v>0</v>
      </c>
      <c r="AA33" s="22">
        <f t="shared" si="1"/>
        <v>0</v>
      </c>
      <c r="AB33" s="189"/>
      <c r="AC33" s="189"/>
      <c r="AD33" s="180"/>
      <c r="AE33" s="46" t="s">
        <v>164</v>
      </c>
      <c r="AF33" s="32"/>
      <c r="AG33" s="35"/>
      <c r="AH33" s="23"/>
      <c r="AI33" s="23"/>
      <c r="AJ33" s="23"/>
      <c r="AK33" s="23"/>
      <c r="AL33" s="23"/>
      <c r="AM33" s="23"/>
      <c r="AN33" s="24">
        <f t="shared" si="4"/>
        <v>0</v>
      </c>
      <c r="AO33" s="22">
        <f t="shared" si="5"/>
        <v>0</v>
      </c>
      <c r="AP33" s="251"/>
      <c r="AQ33" s="189"/>
      <c r="AR33" s="8"/>
      <c r="AS33" s="38"/>
      <c r="AT33" s="39"/>
      <c r="AU33" s="39"/>
      <c r="AV33" s="39"/>
      <c r="AW33" s="39"/>
      <c r="AX33" s="39"/>
      <c r="AY33" s="39"/>
      <c r="AZ33" s="39"/>
      <c r="BA33" s="39"/>
    </row>
    <row r="34" spans="1:53" x14ac:dyDescent="0.25">
      <c r="A34" s="39"/>
      <c r="B34" s="203">
        <f t="shared" si="2"/>
        <v>0</v>
      </c>
      <c r="C34" s="153" t="s">
        <v>165</v>
      </c>
      <c r="D34" s="32"/>
      <c r="E34" s="35"/>
      <c r="F34" s="127"/>
      <c r="G34" s="127"/>
      <c r="H34" s="37"/>
      <c r="I34" s="23"/>
      <c r="J34" s="127"/>
      <c r="K34" s="37"/>
      <c r="L34" s="23"/>
      <c r="M34" s="127"/>
      <c r="N34" s="37"/>
      <c r="O34" s="23"/>
      <c r="P34" s="127"/>
      <c r="Q34" s="37"/>
      <c r="R34" s="23"/>
      <c r="S34" s="127"/>
      <c r="T34" s="37"/>
      <c r="U34" s="23"/>
      <c r="V34" s="127"/>
      <c r="W34" s="37"/>
      <c r="X34" s="23"/>
      <c r="Y34" s="21">
        <f t="shared" si="0"/>
        <v>0</v>
      </c>
      <c r="Z34" s="22">
        <f t="shared" si="3"/>
        <v>0</v>
      </c>
      <c r="AA34" s="22">
        <f t="shared" si="1"/>
        <v>0</v>
      </c>
      <c r="AB34" s="189"/>
      <c r="AC34" s="189"/>
      <c r="AD34" s="180"/>
      <c r="AE34" s="46" t="s">
        <v>166</v>
      </c>
      <c r="AF34" s="32"/>
      <c r="AG34" s="35"/>
      <c r="AH34" s="23"/>
      <c r="AI34" s="23"/>
      <c r="AJ34" s="23"/>
      <c r="AK34" s="23"/>
      <c r="AL34" s="23"/>
      <c r="AM34" s="23"/>
      <c r="AN34" s="24">
        <f t="shared" si="4"/>
        <v>0</v>
      </c>
      <c r="AO34" s="22">
        <f t="shared" si="5"/>
        <v>0</v>
      </c>
      <c r="AP34" s="251"/>
      <c r="AQ34" s="189"/>
      <c r="AR34" s="8"/>
      <c r="AS34" s="38"/>
      <c r="AT34" s="39"/>
      <c r="AU34" s="39"/>
      <c r="AV34" s="39"/>
      <c r="AW34" s="39"/>
      <c r="AX34" s="39"/>
      <c r="AY34" s="39"/>
      <c r="AZ34" s="39"/>
      <c r="BA34" s="39"/>
    </row>
    <row r="35" spans="1:53" x14ac:dyDescent="0.25">
      <c r="A35" s="39"/>
      <c r="B35" s="203">
        <f t="shared" si="2"/>
        <v>0</v>
      </c>
      <c r="C35" s="153" t="s">
        <v>167</v>
      </c>
      <c r="D35" s="32"/>
      <c r="E35" s="35"/>
      <c r="F35" s="127"/>
      <c r="G35" s="127"/>
      <c r="H35" s="37"/>
      <c r="I35" s="23"/>
      <c r="J35" s="127"/>
      <c r="K35" s="37"/>
      <c r="L35" s="23"/>
      <c r="M35" s="127"/>
      <c r="N35" s="37"/>
      <c r="O35" s="23"/>
      <c r="P35" s="127"/>
      <c r="Q35" s="37"/>
      <c r="R35" s="23"/>
      <c r="S35" s="127"/>
      <c r="T35" s="37"/>
      <c r="U35" s="23"/>
      <c r="V35" s="127"/>
      <c r="W35" s="37"/>
      <c r="X35" s="23"/>
      <c r="Y35" s="21">
        <f t="shared" si="0"/>
        <v>0</v>
      </c>
      <c r="Z35" s="22">
        <f t="shared" si="3"/>
        <v>0</v>
      </c>
      <c r="AA35" s="22">
        <f t="shared" si="1"/>
        <v>0</v>
      </c>
      <c r="AB35" s="189"/>
      <c r="AC35" s="189"/>
      <c r="AD35" s="180"/>
      <c r="AE35" s="46" t="s">
        <v>168</v>
      </c>
      <c r="AF35" s="32"/>
      <c r="AG35" s="35"/>
      <c r="AH35" s="23"/>
      <c r="AI35" s="23"/>
      <c r="AJ35" s="23"/>
      <c r="AK35" s="23"/>
      <c r="AL35" s="23"/>
      <c r="AM35" s="23"/>
      <c r="AN35" s="24">
        <f t="shared" si="4"/>
        <v>0</v>
      </c>
      <c r="AO35" s="22">
        <f t="shared" si="5"/>
        <v>0</v>
      </c>
      <c r="AP35" s="251"/>
      <c r="AQ35" s="189"/>
      <c r="AR35" s="8"/>
      <c r="AS35" s="38"/>
      <c r="AT35" s="39"/>
      <c r="AU35" s="39"/>
      <c r="AV35" s="39"/>
      <c r="AW35" s="39"/>
      <c r="AX35" s="39"/>
      <c r="AY35" s="39"/>
      <c r="AZ35" s="39"/>
      <c r="BA35" s="39"/>
    </row>
    <row r="36" spans="1:53" x14ac:dyDescent="0.25">
      <c r="A36" s="39"/>
      <c r="B36" s="203">
        <f t="shared" si="2"/>
        <v>0</v>
      </c>
      <c r="C36" s="153" t="s">
        <v>169</v>
      </c>
      <c r="D36" s="32"/>
      <c r="E36" s="35"/>
      <c r="F36" s="127"/>
      <c r="G36" s="127"/>
      <c r="H36" s="37"/>
      <c r="I36" s="23"/>
      <c r="J36" s="127"/>
      <c r="K36" s="37"/>
      <c r="L36" s="23"/>
      <c r="M36" s="127"/>
      <c r="N36" s="37"/>
      <c r="O36" s="23"/>
      <c r="P36" s="127"/>
      <c r="Q36" s="37"/>
      <c r="R36" s="23"/>
      <c r="S36" s="127"/>
      <c r="T36" s="37"/>
      <c r="U36" s="23"/>
      <c r="V36" s="127"/>
      <c r="W36" s="37"/>
      <c r="X36" s="23"/>
      <c r="Y36" s="21">
        <f t="shared" si="0"/>
        <v>0</v>
      </c>
      <c r="Z36" s="22">
        <f t="shared" si="3"/>
        <v>0</v>
      </c>
      <c r="AA36" s="22">
        <f t="shared" si="1"/>
        <v>0</v>
      </c>
      <c r="AB36" s="189"/>
      <c r="AC36" s="189"/>
      <c r="AD36" s="180"/>
      <c r="AE36" s="46" t="s">
        <v>170</v>
      </c>
      <c r="AF36" s="32"/>
      <c r="AG36" s="35"/>
      <c r="AH36" s="23"/>
      <c r="AI36" s="23"/>
      <c r="AJ36" s="23"/>
      <c r="AK36" s="23"/>
      <c r="AL36" s="23"/>
      <c r="AM36" s="23"/>
      <c r="AN36" s="24">
        <f t="shared" si="4"/>
        <v>0</v>
      </c>
      <c r="AO36" s="22">
        <f t="shared" si="5"/>
        <v>0</v>
      </c>
      <c r="AP36" s="251"/>
      <c r="AQ36" s="189"/>
      <c r="AR36" s="8"/>
      <c r="AS36" s="38"/>
      <c r="AT36" s="39"/>
      <c r="AU36" s="39"/>
      <c r="AV36" s="39"/>
      <c r="AW36" s="39"/>
      <c r="AX36" s="39"/>
      <c r="AY36" s="39"/>
      <c r="AZ36" s="39"/>
      <c r="BA36" s="39"/>
    </row>
    <row r="37" spans="1:53" x14ac:dyDescent="0.25">
      <c r="A37" s="39"/>
      <c r="B37" s="203">
        <f t="shared" si="2"/>
        <v>0</v>
      </c>
      <c r="C37" s="153" t="s">
        <v>171</v>
      </c>
      <c r="D37" s="32"/>
      <c r="E37" s="35"/>
      <c r="F37" s="127"/>
      <c r="G37" s="127"/>
      <c r="H37" s="37"/>
      <c r="I37" s="23"/>
      <c r="J37" s="127"/>
      <c r="K37" s="37"/>
      <c r="L37" s="23"/>
      <c r="M37" s="127"/>
      <c r="N37" s="37"/>
      <c r="O37" s="23"/>
      <c r="P37" s="127"/>
      <c r="Q37" s="37"/>
      <c r="R37" s="23"/>
      <c r="S37" s="127"/>
      <c r="T37" s="37"/>
      <c r="U37" s="23"/>
      <c r="V37" s="127"/>
      <c r="W37" s="37"/>
      <c r="X37" s="23"/>
      <c r="Y37" s="21">
        <f t="shared" si="0"/>
        <v>0</v>
      </c>
      <c r="Z37" s="22">
        <f t="shared" si="3"/>
        <v>0</v>
      </c>
      <c r="AA37" s="22">
        <f t="shared" si="1"/>
        <v>0</v>
      </c>
      <c r="AB37" s="189"/>
      <c r="AC37" s="189"/>
      <c r="AD37" s="180"/>
      <c r="AE37" s="46" t="s">
        <v>172</v>
      </c>
      <c r="AF37" s="32"/>
      <c r="AG37" s="35"/>
      <c r="AH37" s="23"/>
      <c r="AI37" s="23"/>
      <c r="AJ37" s="23"/>
      <c r="AK37" s="23"/>
      <c r="AL37" s="23"/>
      <c r="AM37" s="23"/>
      <c r="AN37" s="24">
        <f t="shared" si="4"/>
        <v>0</v>
      </c>
      <c r="AO37" s="22">
        <f t="shared" si="5"/>
        <v>0</v>
      </c>
      <c r="AP37" s="251"/>
      <c r="AQ37" s="189"/>
      <c r="AR37" s="8"/>
      <c r="AS37" s="38"/>
      <c r="AT37" s="39"/>
      <c r="AU37" s="39"/>
      <c r="AV37" s="39"/>
      <c r="AW37" s="39"/>
      <c r="AX37" s="39"/>
      <c r="AY37" s="39"/>
      <c r="AZ37" s="39"/>
      <c r="BA37" s="39"/>
    </row>
    <row r="38" spans="1:53" x14ac:dyDescent="0.25">
      <c r="A38" s="39"/>
      <c r="B38" s="203">
        <f t="shared" si="2"/>
        <v>0</v>
      </c>
      <c r="C38" s="153" t="s">
        <v>173</v>
      </c>
      <c r="D38" s="32"/>
      <c r="E38" s="35"/>
      <c r="F38" s="127"/>
      <c r="G38" s="127"/>
      <c r="H38" s="37"/>
      <c r="I38" s="23"/>
      <c r="J38" s="127"/>
      <c r="K38" s="37"/>
      <c r="L38" s="23"/>
      <c r="M38" s="127"/>
      <c r="N38" s="37"/>
      <c r="O38" s="23"/>
      <c r="P38" s="127"/>
      <c r="Q38" s="37"/>
      <c r="R38" s="23"/>
      <c r="S38" s="127"/>
      <c r="T38" s="37"/>
      <c r="U38" s="23"/>
      <c r="V38" s="127"/>
      <c r="W38" s="37"/>
      <c r="X38" s="23"/>
      <c r="Y38" s="21">
        <f t="shared" si="0"/>
        <v>0</v>
      </c>
      <c r="Z38" s="22">
        <f t="shared" si="3"/>
        <v>0</v>
      </c>
      <c r="AA38" s="22">
        <f t="shared" si="1"/>
        <v>0</v>
      </c>
      <c r="AB38" s="189"/>
      <c r="AC38" s="189"/>
      <c r="AD38" s="180"/>
      <c r="AE38" s="46" t="s">
        <v>174</v>
      </c>
      <c r="AF38" s="32"/>
      <c r="AG38" s="35"/>
      <c r="AH38" s="23"/>
      <c r="AI38" s="23"/>
      <c r="AJ38" s="23"/>
      <c r="AK38" s="23"/>
      <c r="AL38" s="23"/>
      <c r="AM38" s="23"/>
      <c r="AN38" s="24">
        <f t="shared" si="4"/>
        <v>0</v>
      </c>
      <c r="AO38" s="22">
        <f t="shared" si="5"/>
        <v>0</v>
      </c>
      <c r="AP38" s="251"/>
      <c r="AQ38" s="189"/>
      <c r="AR38" s="8"/>
      <c r="AS38" s="38"/>
      <c r="AT38" s="39"/>
      <c r="AU38" s="39"/>
      <c r="AV38" s="39"/>
      <c r="AW38" s="39"/>
      <c r="AX38" s="39"/>
      <c r="AY38" s="39"/>
      <c r="AZ38" s="39"/>
      <c r="BA38" s="39"/>
    </row>
    <row r="39" spans="1:53" x14ac:dyDescent="0.25">
      <c r="A39" s="39"/>
      <c r="B39" s="203">
        <f t="shared" si="2"/>
        <v>0</v>
      </c>
      <c r="C39" s="153" t="s">
        <v>175</v>
      </c>
      <c r="D39" s="32"/>
      <c r="E39" s="35"/>
      <c r="F39" s="127"/>
      <c r="G39" s="127"/>
      <c r="H39" s="37"/>
      <c r="I39" s="23"/>
      <c r="J39" s="127"/>
      <c r="K39" s="37"/>
      <c r="L39" s="23"/>
      <c r="M39" s="127"/>
      <c r="N39" s="37"/>
      <c r="O39" s="23"/>
      <c r="P39" s="127"/>
      <c r="Q39" s="37"/>
      <c r="R39" s="23"/>
      <c r="S39" s="127"/>
      <c r="T39" s="37"/>
      <c r="U39" s="23"/>
      <c r="V39" s="127"/>
      <c r="W39" s="37"/>
      <c r="X39" s="23"/>
      <c r="Y39" s="21">
        <f t="shared" si="0"/>
        <v>0</v>
      </c>
      <c r="Z39" s="22">
        <f t="shared" si="3"/>
        <v>0</v>
      </c>
      <c r="AA39" s="22">
        <f t="shared" si="1"/>
        <v>0</v>
      </c>
      <c r="AB39" s="189"/>
      <c r="AC39" s="189"/>
      <c r="AD39" s="180"/>
      <c r="AE39" s="46" t="s">
        <v>176</v>
      </c>
      <c r="AF39" s="32"/>
      <c r="AG39" s="35"/>
      <c r="AH39" s="23"/>
      <c r="AI39" s="23"/>
      <c r="AJ39" s="23"/>
      <c r="AK39" s="23"/>
      <c r="AL39" s="23"/>
      <c r="AM39" s="23"/>
      <c r="AN39" s="24">
        <f t="shared" si="4"/>
        <v>0</v>
      </c>
      <c r="AO39" s="22">
        <f t="shared" si="5"/>
        <v>0</v>
      </c>
      <c r="AP39" s="251"/>
      <c r="AQ39" s="189"/>
      <c r="AR39" s="8"/>
      <c r="AS39" s="38"/>
      <c r="AT39" s="39"/>
      <c r="AU39" s="39"/>
      <c r="AV39" s="39"/>
      <c r="AW39" s="39"/>
      <c r="AX39" s="39"/>
      <c r="AY39" s="39"/>
      <c r="AZ39" s="39"/>
      <c r="BA39" s="39"/>
    </row>
    <row r="40" spans="1:53" x14ac:dyDescent="0.25">
      <c r="A40" s="39"/>
      <c r="B40" s="203">
        <f t="shared" si="2"/>
        <v>0</v>
      </c>
      <c r="C40" s="153" t="s">
        <v>177</v>
      </c>
      <c r="D40" s="32"/>
      <c r="E40" s="35"/>
      <c r="F40" s="127"/>
      <c r="G40" s="127"/>
      <c r="H40" s="37"/>
      <c r="I40" s="23"/>
      <c r="J40" s="127"/>
      <c r="K40" s="37"/>
      <c r="L40" s="23"/>
      <c r="M40" s="127"/>
      <c r="N40" s="37"/>
      <c r="O40" s="23"/>
      <c r="P40" s="127"/>
      <c r="Q40" s="37"/>
      <c r="R40" s="23"/>
      <c r="S40" s="127"/>
      <c r="T40" s="37"/>
      <c r="U40" s="23"/>
      <c r="V40" s="127"/>
      <c r="W40" s="37"/>
      <c r="X40" s="23"/>
      <c r="Y40" s="21">
        <f t="shared" si="0"/>
        <v>0</v>
      </c>
      <c r="Z40" s="22">
        <f t="shared" si="3"/>
        <v>0</v>
      </c>
      <c r="AA40" s="22">
        <f t="shared" si="1"/>
        <v>0</v>
      </c>
      <c r="AB40" s="189"/>
      <c r="AC40" s="189"/>
      <c r="AD40" s="180"/>
      <c r="AE40" s="46" t="s">
        <v>178</v>
      </c>
      <c r="AF40" s="32"/>
      <c r="AG40" s="35"/>
      <c r="AH40" s="23"/>
      <c r="AI40" s="23"/>
      <c r="AJ40" s="23"/>
      <c r="AK40" s="23"/>
      <c r="AL40" s="23"/>
      <c r="AM40" s="23"/>
      <c r="AN40" s="24">
        <f t="shared" si="4"/>
        <v>0</v>
      </c>
      <c r="AO40" s="22">
        <f t="shared" si="5"/>
        <v>0</v>
      </c>
      <c r="AP40" s="251"/>
      <c r="AQ40" s="189"/>
      <c r="AR40" s="8"/>
      <c r="AS40" s="38"/>
      <c r="AT40" s="39"/>
      <c r="AU40" s="39"/>
      <c r="AV40" s="39"/>
      <c r="AW40" s="39"/>
      <c r="AX40" s="39"/>
      <c r="AY40" s="39"/>
      <c r="AZ40" s="39"/>
      <c r="BA40" s="39"/>
    </row>
    <row r="41" spans="1:53" x14ac:dyDescent="0.25">
      <c r="A41" s="39"/>
      <c r="B41" s="203">
        <f t="shared" si="2"/>
        <v>0</v>
      </c>
      <c r="C41" s="153" t="s">
        <v>179</v>
      </c>
      <c r="D41" s="32"/>
      <c r="E41" s="35"/>
      <c r="F41" s="127"/>
      <c r="G41" s="127"/>
      <c r="H41" s="37"/>
      <c r="I41" s="23"/>
      <c r="J41" s="127"/>
      <c r="K41" s="37"/>
      <c r="L41" s="23"/>
      <c r="M41" s="127"/>
      <c r="N41" s="37"/>
      <c r="O41" s="23"/>
      <c r="P41" s="127"/>
      <c r="Q41" s="37"/>
      <c r="R41" s="23"/>
      <c r="S41" s="127"/>
      <c r="T41" s="37"/>
      <c r="U41" s="23"/>
      <c r="V41" s="127"/>
      <c r="W41" s="37"/>
      <c r="X41" s="23"/>
      <c r="Y41" s="21">
        <f t="shared" si="0"/>
        <v>0</v>
      </c>
      <c r="Z41" s="22">
        <f t="shared" si="3"/>
        <v>0</v>
      </c>
      <c r="AA41" s="22">
        <f t="shared" si="1"/>
        <v>0</v>
      </c>
      <c r="AB41" s="189"/>
      <c r="AC41" s="189"/>
      <c r="AD41" s="180"/>
      <c r="AE41" s="46" t="s">
        <v>180</v>
      </c>
      <c r="AF41" s="32"/>
      <c r="AG41" s="35"/>
      <c r="AH41" s="23"/>
      <c r="AI41" s="23"/>
      <c r="AJ41" s="23"/>
      <c r="AK41" s="23"/>
      <c r="AL41" s="23"/>
      <c r="AM41" s="23"/>
      <c r="AN41" s="24">
        <f t="shared" si="4"/>
        <v>0</v>
      </c>
      <c r="AO41" s="22">
        <f t="shared" si="5"/>
        <v>0</v>
      </c>
      <c r="AP41" s="251"/>
      <c r="AQ41" s="189"/>
      <c r="AR41" s="8"/>
      <c r="AS41" s="38"/>
      <c r="AT41" s="39"/>
      <c r="AU41" s="39"/>
      <c r="AV41" s="39"/>
      <c r="AW41" s="39"/>
      <c r="AX41" s="39"/>
      <c r="AY41" s="39"/>
      <c r="AZ41" s="39"/>
      <c r="BA41" s="39"/>
    </row>
    <row r="42" spans="1:53" x14ac:dyDescent="0.25">
      <c r="A42" s="39"/>
      <c r="B42" s="203">
        <f t="shared" si="2"/>
        <v>0</v>
      </c>
      <c r="C42" s="153" t="s">
        <v>181</v>
      </c>
      <c r="D42" s="32"/>
      <c r="E42" s="35"/>
      <c r="F42" s="127"/>
      <c r="G42" s="127"/>
      <c r="H42" s="37"/>
      <c r="I42" s="23"/>
      <c r="J42" s="127"/>
      <c r="K42" s="37"/>
      <c r="L42" s="23"/>
      <c r="M42" s="127"/>
      <c r="N42" s="37"/>
      <c r="O42" s="23"/>
      <c r="P42" s="127"/>
      <c r="Q42" s="37"/>
      <c r="R42" s="23"/>
      <c r="S42" s="127"/>
      <c r="T42" s="37"/>
      <c r="U42" s="23"/>
      <c r="V42" s="127"/>
      <c r="W42" s="37"/>
      <c r="X42" s="23"/>
      <c r="Y42" s="21">
        <f t="shared" si="0"/>
        <v>0</v>
      </c>
      <c r="Z42" s="22">
        <f t="shared" si="3"/>
        <v>0</v>
      </c>
      <c r="AA42" s="22">
        <f t="shared" si="1"/>
        <v>0</v>
      </c>
      <c r="AB42" s="189"/>
      <c r="AC42" s="189"/>
      <c r="AD42" s="180"/>
      <c r="AE42" s="46" t="s">
        <v>182</v>
      </c>
      <c r="AF42" s="32"/>
      <c r="AG42" s="35"/>
      <c r="AH42" s="23"/>
      <c r="AI42" s="23"/>
      <c r="AJ42" s="23"/>
      <c r="AK42" s="23"/>
      <c r="AL42" s="23"/>
      <c r="AM42" s="23"/>
      <c r="AN42" s="24">
        <f t="shared" si="4"/>
        <v>0</v>
      </c>
      <c r="AO42" s="22">
        <f t="shared" si="5"/>
        <v>0</v>
      </c>
      <c r="AP42" s="251"/>
      <c r="AQ42" s="189"/>
      <c r="AR42" s="8"/>
      <c r="AS42" s="38"/>
      <c r="AT42" s="39"/>
      <c r="AU42" s="39"/>
      <c r="AV42" s="39"/>
      <c r="AW42" s="39"/>
      <c r="AX42" s="39"/>
      <c r="AY42" s="39"/>
      <c r="AZ42" s="39"/>
      <c r="BA42" s="39"/>
    </row>
    <row r="43" spans="1:53" x14ac:dyDescent="0.25">
      <c r="A43" s="39"/>
      <c r="B43" s="203">
        <f t="shared" si="2"/>
        <v>0</v>
      </c>
      <c r="C43" s="153" t="s">
        <v>183</v>
      </c>
      <c r="D43" s="32"/>
      <c r="E43" s="35"/>
      <c r="F43" s="127"/>
      <c r="G43" s="127"/>
      <c r="H43" s="37"/>
      <c r="I43" s="23"/>
      <c r="J43" s="127"/>
      <c r="K43" s="37"/>
      <c r="L43" s="23"/>
      <c r="M43" s="127"/>
      <c r="N43" s="37"/>
      <c r="O43" s="23"/>
      <c r="P43" s="127"/>
      <c r="Q43" s="37"/>
      <c r="R43" s="23"/>
      <c r="S43" s="127"/>
      <c r="T43" s="37"/>
      <c r="U43" s="23"/>
      <c r="V43" s="127"/>
      <c r="W43" s="37"/>
      <c r="X43" s="23"/>
      <c r="Y43" s="21">
        <f t="shared" si="0"/>
        <v>0</v>
      </c>
      <c r="Z43" s="22">
        <f t="shared" si="3"/>
        <v>0</v>
      </c>
      <c r="AA43" s="22">
        <f t="shared" si="1"/>
        <v>0</v>
      </c>
      <c r="AB43" s="189"/>
      <c r="AC43" s="189"/>
      <c r="AD43" s="180"/>
      <c r="AE43" s="46" t="s">
        <v>184</v>
      </c>
      <c r="AF43" s="32"/>
      <c r="AG43" s="35"/>
      <c r="AH43" s="23"/>
      <c r="AI43" s="23"/>
      <c r="AJ43" s="23"/>
      <c r="AK43" s="23"/>
      <c r="AL43" s="23"/>
      <c r="AM43" s="23"/>
      <c r="AN43" s="24">
        <f t="shared" si="4"/>
        <v>0</v>
      </c>
      <c r="AO43" s="22">
        <f t="shared" si="5"/>
        <v>0</v>
      </c>
      <c r="AP43" s="251"/>
      <c r="AQ43" s="189"/>
      <c r="AR43" s="8"/>
      <c r="AS43" s="38"/>
      <c r="AT43" s="39"/>
      <c r="AU43" s="39"/>
      <c r="AV43" s="39"/>
      <c r="AW43" s="39"/>
      <c r="AX43" s="39"/>
      <c r="AY43" s="39"/>
      <c r="AZ43" s="39"/>
      <c r="BA43" s="39"/>
    </row>
    <row r="44" spans="1:53" x14ac:dyDescent="0.25">
      <c r="A44" s="39"/>
      <c r="B44" s="203">
        <f t="shared" si="2"/>
        <v>0</v>
      </c>
      <c r="C44" s="153" t="s">
        <v>185</v>
      </c>
      <c r="D44" s="32"/>
      <c r="E44" s="35"/>
      <c r="F44" s="127"/>
      <c r="G44" s="127"/>
      <c r="H44" s="37"/>
      <c r="I44" s="23"/>
      <c r="J44" s="127"/>
      <c r="K44" s="37"/>
      <c r="L44" s="23"/>
      <c r="M44" s="127"/>
      <c r="N44" s="37"/>
      <c r="O44" s="23"/>
      <c r="P44" s="127"/>
      <c r="Q44" s="37"/>
      <c r="R44" s="23"/>
      <c r="S44" s="127"/>
      <c r="T44" s="37"/>
      <c r="U44" s="23"/>
      <c r="V44" s="127"/>
      <c r="W44" s="37"/>
      <c r="X44" s="23"/>
      <c r="Y44" s="21">
        <f t="shared" si="0"/>
        <v>0</v>
      </c>
      <c r="Z44" s="22">
        <f t="shared" si="3"/>
        <v>0</v>
      </c>
      <c r="AA44" s="22">
        <f t="shared" si="1"/>
        <v>0</v>
      </c>
      <c r="AB44" s="189"/>
      <c r="AC44" s="189"/>
      <c r="AD44" s="180"/>
      <c r="AE44" s="120" t="s">
        <v>186</v>
      </c>
      <c r="AF44" s="33"/>
      <c r="AG44" s="36"/>
      <c r="AH44" s="28"/>
      <c r="AI44" s="28"/>
      <c r="AJ44" s="28"/>
      <c r="AK44" s="28"/>
      <c r="AL44" s="28"/>
      <c r="AM44" s="28"/>
      <c r="AN44" s="29">
        <f t="shared" si="4"/>
        <v>0</v>
      </c>
      <c r="AO44" s="22">
        <f t="shared" si="5"/>
        <v>0</v>
      </c>
      <c r="AP44" s="252"/>
      <c r="AQ44" s="189"/>
      <c r="AR44" s="8"/>
      <c r="AS44" s="38"/>
      <c r="AT44" s="39"/>
      <c r="AU44" s="39"/>
      <c r="AV44" s="39"/>
      <c r="AW44" s="39"/>
      <c r="AX44" s="39"/>
      <c r="AY44" s="39"/>
      <c r="AZ44" s="39"/>
      <c r="BA44" s="39"/>
    </row>
    <row r="45" spans="1:53" x14ac:dyDescent="0.25">
      <c r="A45" s="39"/>
      <c r="B45" s="203">
        <f t="shared" si="2"/>
        <v>0</v>
      </c>
      <c r="C45" s="153" t="s">
        <v>187</v>
      </c>
      <c r="D45" s="32"/>
      <c r="E45" s="35"/>
      <c r="F45" s="127"/>
      <c r="G45" s="127"/>
      <c r="H45" s="37"/>
      <c r="I45" s="23"/>
      <c r="J45" s="127"/>
      <c r="K45" s="37"/>
      <c r="L45" s="23"/>
      <c r="M45" s="127"/>
      <c r="N45" s="37"/>
      <c r="O45" s="23"/>
      <c r="P45" s="127"/>
      <c r="Q45" s="37"/>
      <c r="R45" s="23"/>
      <c r="S45" s="127"/>
      <c r="T45" s="37"/>
      <c r="U45" s="23"/>
      <c r="V45" s="127"/>
      <c r="W45" s="37"/>
      <c r="X45" s="23"/>
      <c r="Y45" s="21">
        <f t="shared" si="0"/>
        <v>0</v>
      </c>
      <c r="Z45" s="22">
        <f t="shared" si="3"/>
        <v>0</v>
      </c>
      <c r="AA45" s="22">
        <f t="shared" si="1"/>
        <v>0</v>
      </c>
      <c r="AB45" s="189"/>
      <c r="AC45" s="189"/>
      <c r="AD45" s="180"/>
      <c r="AE45" s="319" t="s">
        <v>188</v>
      </c>
      <c r="AF45" s="320"/>
      <c r="AG45" s="320"/>
      <c r="AH45" s="320"/>
      <c r="AI45" s="320"/>
      <c r="AJ45" s="320"/>
      <c r="AK45" s="320"/>
      <c r="AL45" s="320"/>
      <c r="AM45" s="320"/>
      <c r="AN45" s="320"/>
      <c r="AO45" s="320"/>
      <c r="AP45" s="320"/>
      <c r="AQ45" s="322"/>
      <c r="AR45" s="8"/>
      <c r="AS45" s="38"/>
      <c r="AT45" s="39"/>
      <c r="AU45" s="39"/>
      <c r="AV45" s="39"/>
      <c r="AW45" s="39"/>
      <c r="AX45" s="39"/>
      <c r="AY45" s="39"/>
      <c r="AZ45" s="39"/>
      <c r="BA45" s="39"/>
    </row>
    <row r="46" spans="1:53" x14ac:dyDescent="0.25">
      <c r="A46" s="39"/>
      <c r="B46" s="203">
        <f t="shared" si="2"/>
        <v>0</v>
      </c>
      <c r="C46" s="153" t="s">
        <v>189</v>
      </c>
      <c r="D46" s="32"/>
      <c r="E46" s="35"/>
      <c r="F46" s="127"/>
      <c r="G46" s="127"/>
      <c r="H46" s="37"/>
      <c r="I46" s="23"/>
      <c r="J46" s="127"/>
      <c r="K46" s="37"/>
      <c r="L46" s="23"/>
      <c r="M46" s="127"/>
      <c r="N46" s="37"/>
      <c r="O46" s="23"/>
      <c r="P46" s="127"/>
      <c r="Q46" s="37"/>
      <c r="R46" s="23"/>
      <c r="S46" s="127"/>
      <c r="T46" s="37"/>
      <c r="U46" s="23"/>
      <c r="V46" s="127"/>
      <c r="W46" s="37"/>
      <c r="X46" s="23"/>
      <c r="Y46" s="21">
        <f t="shared" si="0"/>
        <v>0</v>
      </c>
      <c r="Z46" s="22">
        <f t="shared" si="3"/>
        <v>0</v>
      </c>
      <c r="AA46" s="22">
        <f t="shared" si="1"/>
        <v>0</v>
      </c>
      <c r="AB46" s="189"/>
      <c r="AC46" s="189"/>
      <c r="AD46" s="180"/>
      <c r="AE46" s="46" t="s">
        <v>190</v>
      </c>
      <c r="AF46" s="32"/>
      <c r="AG46" s="35"/>
      <c r="AH46" s="23"/>
      <c r="AI46" s="23"/>
      <c r="AJ46" s="23"/>
      <c r="AK46" s="23"/>
      <c r="AL46" s="23"/>
      <c r="AM46" s="23"/>
      <c r="AN46" s="24">
        <f t="shared" ref="AN46:AN77" si="6">SUM(AH46:AJ46)</f>
        <v>0</v>
      </c>
      <c r="AO46" s="22">
        <f>SUM(AH46:AK46)</f>
        <v>0</v>
      </c>
      <c r="AP46" s="251"/>
      <c r="AQ46" s="189"/>
      <c r="AR46" s="8"/>
      <c r="AS46" s="38"/>
      <c r="AT46" s="39"/>
      <c r="AU46" s="39"/>
      <c r="AV46" s="39"/>
      <c r="AW46" s="39"/>
      <c r="AX46" s="39"/>
      <c r="AY46" s="39"/>
      <c r="AZ46" s="39"/>
      <c r="BA46" s="39"/>
    </row>
    <row r="47" spans="1:53" x14ac:dyDescent="0.25">
      <c r="A47" s="39"/>
      <c r="B47" s="203">
        <f t="shared" si="2"/>
        <v>0</v>
      </c>
      <c r="C47" s="153" t="s">
        <v>191</v>
      </c>
      <c r="D47" s="32"/>
      <c r="E47" s="35"/>
      <c r="F47" s="127"/>
      <c r="G47" s="127"/>
      <c r="H47" s="37"/>
      <c r="I47" s="23"/>
      <c r="J47" s="127"/>
      <c r="K47" s="37"/>
      <c r="L47" s="23"/>
      <c r="M47" s="127"/>
      <c r="N47" s="37"/>
      <c r="O47" s="23"/>
      <c r="P47" s="127"/>
      <c r="Q47" s="37"/>
      <c r="R47" s="23"/>
      <c r="S47" s="127"/>
      <c r="T47" s="37"/>
      <c r="U47" s="23"/>
      <c r="V47" s="127"/>
      <c r="W47" s="37"/>
      <c r="X47" s="23"/>
      <c r="Y47" s="21">
        <f t="shared" si="0"/>
        <v>0</v>
      </c>
      <c r="Z47" s="22">
        <f t="shared" si="3"/>
        <v>0</v>
      </c>
      <c r="AA47" s="22">
        <f t="shared" si="1"/>
        <v>0</v>
      </c>
      <c r="AB47" s="189"/>
      <c r="AC47" s="189"/>
      <c r="AD47" s="180"/>
      <c r="AE47" s="46" t="s">
        <v>192</v>
      </c>
      <c r="AF47" s="32"/>
      <c r="AG47" s="35"/>
      <c r="AH47" s="23"/>
      <c r="AI47" s="23"/>
      <c r="AJ47" s="23"/>
      <c r="AK47" s="23"/>
      <c r="AL47" s="23"/>
      <c r="AM47" s="23"/>
      <c r="AN47" s="24">
        <f t="shared" si="6"/>
        <v>0</v>
      </c>
      <c r="AO47" s="22">
        <f t="shared" ref="AO47:AO88" si="7">SUM(AH47:AK47)</f>
        <v>0</v>
      </c>
      <c r="AP47" s="251"/>
      <c r="AQ47" s="189"/>
      <c r="AR47" s="8"/>
      <c r="AS47" s="38"/>
      <c r="AT47" s="39"/>
      <c r="AU47" s="39"/>
      <c r="AV47" s="39"/>
      <c r="AW47" s="39"/>
      <c r="AX47" s="39"/>
      <c r="AY47" s="39"/>
      <c r="AZ47" s="39"/>
      <c r="BA47" s="39"/>
    </row>
    <row r="48" spans="1:53" x14ac:dyDescent="0.25">
      <c r="A48" s="39"/>
      <c r="B48" s="203">
        <f t="shared" si="2"/>
        <v>0</v>
      </c>
      <c r="C48" s="153" t="s">
        <v>193</v>
      </c>
      <c r="D48" s="32"/>
      <c r="E48" s="35"/>
      <c r="F48" s="127"/>
      <c r="G48" s="127"/>
      <c r="H48" s="37"/>
      <c r="I48" s="23"/>
      <c r="J48" s="127"/>
      <c r="K48" s="37"/>
      <c r="L48" s="23"/>
      <c r="M48" s="127"/>
      <c r="N48" s="37"/>
      <c r="O48" s="23"/>
      <c r="P48" s="127"/>
      <c r="Q48" s="37"/>
      <c r="R48" s="23"/>
      <c r="S48" s="127"/>
      <c r="T48" s="37"/>
      <c r="U48" s="23"/>
      <c r="V48" s="127"/>
      <c r="W48" s="37"/>
      <c r="X48" s="23"/>
      <c r="Y48" s="21">
        <f t="shared" si="0"/>
        <v>0</v>
      </c>
      <c r="Z48" s="22">
        <f t="shared" si="3"/>
        <v>0</v>
      </c>
      <c r="AA48" s="22">
        <f t="shared" si="1"/>
        <v>0</v>
      </c>
      <c r="AB48" s="189"/>
      <c r="AC48" s="189"/>
      <c r="AD48" s="180"/>
      <c r="AE48" s="46" t="s">
        <v>194</v>
      </c>
      <c r="AF48" s="32"/>
      <c r="AG48" s="35"/>
      <c r="AH48" s="23"/>
      <c r="AI48" s="23"/>
      <c r="AJ48" s="23"/>
      <c r="AK48" s="23"/>
      <c r="AL48" s="23"/>
      <c r="AM48" s="23"/>
      <c r="AN48" s="24">
        <f t="shared" si="6"/>
        <v>0</v>
      </c>
      <c r="AO48" s="22">
        <f t="shared" si="7"/>
        <v>0</v>
      </c>
      <c r="AP48" s="251"/>
      <c r="AQ48" s="189"/>
      <c r="AR48" s="8"/>
      <c r="AS48" s="38"/>
      <c r="AT48" s="39"/>
      <c r="AU48" s="39"/>
      <c r="AV48" s="39"/>
      <c r="AW48" s="39"/>
      <c r="AX48" s="39"/>
      <c r="AY48" s="39"/>
      <c r="AZ48" s="39"/>
      <c r="BA48" s="39"/>
    </row>
    <row r="49" spans="1:53" x14ac:dyDescent="0.25">
      <c r="A49" s="39"/>
      <c r="B49" s="203">
        <f t="shared" si="2"/>
        <v>0</v>
      </c>
      <c r="C49" s="153" t="s">
        <v>195</v>
      </c>
      <c r="D49" s="32"/>
      <c r="E49" s="35"/>
      <c r="F49" s="127"/>
      <c r="G49" s="127"/>
      <c r="H49" s="37"/>
      <c r="I49" s="23"/>
      <c r="J49" s="127"/>
      <c r="K49" s="37"/>
      <c r="L49" s="23"/>
      <c r="M49" s="127"/>
      <c r="N49" s="37"/>
      <c r="O49" s="23"/>
      <c r="P49" s="127"/>
      <c r="Q49" s="37"/>
      <c r="R49" s="23"/>
      <c r="S49" s="127"/>
      <c r="T49" s="37"/>
      <c r="U49" s="23"/>
      <c r="V49" s="127"/>
      <c r="W49" s="37"/>
      <c r="X49" s="23"/>
      <c r="Y49" s="21">
        <f t="shared" si="0"/>
        <v>0</v>
      </c>
      <c r="Z49" s="22">
        <f t="shared" si="3"/>
        <v>0</v>
      </c>
      <c r="AA49" s="22">
        <f t="shared" si="1"/>
        <v>0</v>
      </c>
      <c r="AB49" s="189"/>
      <c r="AC49" s="189"/>
      <c r="AD49" s="180"/>
      <c r="AE49" s="46" t="s">
        <v>196</v>
      </c>
      <c r="AF49" s="32"/>
      <c r="AG49" s="35"/>
      <c r="AH49" s="23"/>
      <c r="AI49" s="23"/>
      <c r="AJ49" s="23"/>
      <c r="AK49" s="23"/>
      <c r="AL49" s="23"/>
      <c r="AM49" s="23"/>
      <c r="AN49" s="24">
        <f t="shared" si="6"/>
        <v>0</v>
      </c>
      <c r="AO49" s="22">
        <f t="shared" si="7"/>
        <v>0</v>
      </c>
      <c r="AP49" s="251"/>
      <c r="AQ49" s="189"/>
      <c r="AR49" s="8"/>
      <c r="AS49" s="38"/>
      <c r="AT49" s="39"/>
      <c r="AU49" s="39"/>
      <c r="AV49" s="39"/>
      <c r="AW49" s="39"/>
      <c r="AX49" s="39"/>
      <c r="AY49" s="39"/>
      <c r="AZ49" s="39"/>
      <c r="BA49" s="39"/>
    </row>
    <row r="50" spans="1:53" x14ac:dyDescent="0.25">
      <c r="A50" s="39"/>
      <c r="B50" s="203">
        <f t="shared" si="2"/>
        <v>0</v>
      </c>
      <c r="C50" s="153" t="s">
        <v>197</v>
      </c>
      <c r="D50" s="32"/>
      <c r="E50" s="35"/>
      <c r="F50" s="127"/>
      <c r="G50" s="127"/>
      <c r="H50" s="37"/>
      <c r="I50" s="23"/>
      <c r="J50" s="127"/>
      <c r="K50" s="37"/>
      <c r="L50" s="23"/>
      <c r="M50" s="127"/>
      <c r="N50" s="37"/>
      <c r="O50" s="23"/>
      <c r="P50" s="127"/>
      <c r="Q50" s="37"/>
      <c r="R50" s="23"/>
      <c r="S50" s="127"/>
      <c r="T50" s="37"/>
      <c r="U50" s="23"/>
      <c r="V50" s="127"/>
      <c r="W50" s="37"/>
      <c r="X50" s="23"/>
      <c r="Y50" s="21">
        <f t="shared" si="0"/>
        <v>0</v>
      </c>
      <c r="Z50" s="22">
        <f t="shared" si="3"/>
        <v>0</v>
      </c>
      <c r="AA50" s="22">
        <f t="shared" si="1"/>
        <v>0</v>
      </c>
      <c r="AB50" s="189"/>
      <c r="AC50" s="189"/>
      <c r="AD50" s="180"/>
      <c r="AE50" s="46" t="s">
        <v>198</v>
      </c>
      <c r="AF50" s="32"/>
      <c r="AG50" s="35"/>
      <c r="AH50" s="23"/>
      <c r="AI50" s="23"/>
      <c r="AJ50" s="23"/>
      <c r="AK50" s="23"/>
      <c r="AL50" s="23"/>
      <c r="AM50" s="23"/>
      <c r="AN50" s="24">
        <f t="shared" si="6"/>
        <v>0</v>
      </c>
      <c r="AO50" s="22">
        <f t="shared" si="7"/>
        <v>0</v>
      </c>
      <c r="AP50" s="251"/>
      <c r="AQ50" s="189"/>
      <c r="AR50" s="8"/>
      <c r="AS50" s="38"/>
      <c r="AT50" s="39"/>
      <c r="AU50" s="39"/>
      <c r="AV50" s="39"/>
      <c r="AW50" s="39"/>
      <c r="AX50" s="39"/>
      <c r="AY50" s="39"/>
      <c r="AZ50" s="39"/>
      <c r="BA50" s="39"/>
    </row>
    <row r="51" spans="1:53" x14ac:dyDescent="0.25">
      <c r="A51" s="39"/>
      <c r="B51" s="203">
        <f t="shared" si="2"/>
        <v>0</v>
      </c>
      <c r="C51" s="153" t="s">
        <v>199</v>
      </c>
      <c r="D51" s="32"/>
      <c r="E51" s="35"/>
      <c r="F51" s="127"/>
      <c r="G51" s="127"/>
      <c r="H51" s="37"/>
      <c r="I51" s="23"/>
      <c r="J51" s="127"/>
      <c r="K51" s="37"/>
      <c r="L51" s="23"/>
      <c r="M51" s="127"/>
      <c r="N51" s="37"/>
      <c r="O51" s="23"/>
      <c r="P51" s="127"/>
      <c r="Q51" s="37"/>
      <c r="R51" s="23"/>
      <c r="S51" s="127"/>
      <c r="T51" s="37"/>
      <c r="U51" s="23"/>
      <c r="V51" s="127"/>
      <c r="W51" s="37"/>
      <c r="X51" s="23"/>
      <c r="Y51" s="21">
        <f t="shared" si="0"/>
        <v>0</v>
      </c>
      <c r="Z51" s="22">
        <f t="shared" si="3"/>
        <v>0</v>
      </c>
      <c r="AA51" s="22">
        <f t="shared" si="1"/>
        <v>0</v>
      </c>
      <c r="AB51" s="189"/>
      <c r="AC51" s="189"/>
      <c r="AD51" s="180"/>
      <c r="AE51" s="46" t="s">
        <v>200</v>
      </c>
      <c r="AF51" s="32"/>
      <c r="AG51" s="35"/>
      <c r="AH51" s="23"/>
      <c r="AI51" s="23"/>
      <c r="AJ51" s="23"/>
      <c r="AK51" s="23"/>
      <c r="AL51" s="23"/>
      <c r="AM51" s="23"/>
      <c r="AN51" s="24">
        <f t="shared" si="6"/>
        <v>0</v>
      </c>
      <c r="AO51" s="22">
        <f t="shared" si="7"/>
        <v>0</v>
      </c>
      <c r="AP51" s="251"/>
      <c r="AQ51" s="189"/>
      <c r="AR51" s="8"/>
      <c r="AS51" s="38"/>
      <c r="AT51" s="39"/>
      <c r="AU51" s="39"/>
      <c r="AV51" s="39"/>
      <c r="AW51" s="39"/>
      <c r="AX51" s="39"/>
      <c r="AY51" s="39"/>
      <c r="AZ51" s="39"/>
      <c r="BA51" s="39"/>
    </row>
    <row r="52" spans="1:53" x14ac:dyDescent="0.25">
      <c r="A52" s="39"/>
      <c r="B52" s="203">
        <f t="shared" si="2"/>
        <v>0</v>
      </c>
      <c r="C52" s="153" t="s">
        <v>201</v>
      </c>
      <c r="D52" s="32"/>
      <c r="E52" s="35"/>
      <c r="F52" s="127"/>
      <c r="G52" s="127"/>
      <c r="H52" s="37"/>
      <c r="I52" s="23"/>
      <c r="J52" s="127"/>
      <c r="K52" s="37"/>
      <c r="L52" s="23"/>
      <c r="M52" s="127"/>
      <c r="N52" s="37"/>
      <c r="O52" s="23"/>
      <c r="P52" s="127"/>
      <c r="Q52" s="37"/>
      <c r="R52" s="23"/>
      <c r="S52" s="127"/>
      <c r="T52" s="37"/>
      <c r="U52" s="23"/>
      <c r="V52" s="127"/>
      <c r="W52" s="37"/>
      <c r="X52" s="23"/>
      <c r="Y52" s="21">
        <f t="shared" si="0"/>
        <v>0</v>
      </c>
      <c r="Z52" s="22">
        <f t="shared" si="3"/>
        <v>0</v>
      </c>
      <c r="AA52" s="22">
        <f t="shared" si="1"/>
        <v>0</v>
      </c>
      <c r="AB52" s="189"/>
      <c r="AC52" s="189"/>
      <c r="AD52" s="180"/>
      <c r="AE52" s="46" t="s">
        <v>202</v>
      </c>
      <c r="AF52" s="32"/>
      <c r="AG52" s="35"/>
      <c r="AH52" s="23"/>
      <c r="AI52" s="23"/>
      <c r="AJ52" s="23"/>
      <c r="AK52" s="23"/>
      <c r="AL52" s="23"/>
      <c r="AM52" s="23"/>
      <c r="AN52" s="24">
        <f t="shared" si="6"/>
        <v>0</v>
      </c>
      <c r="AO52" s="22">
        <f t="shared" si="7"/>
        <v>0</v>
      </c>
      <c r="AP52" s="251"/>
      <c r="AQ52" s="189"/>
      <c r="AR52" s="8"/>
      <c r="AS52" s="38"/>
      <c r="AT52" s="39"/>
      <c r="AU52" s="39"/>
      <c r="AV52" s="39"/>
      <c r="AW52" s="39"/>
      <c r="AX52" s="39"/>
      <c r="AY52" s="39"/>
      <c r="AZ52" s="39"/>
      <c r="BA52" s="39"/>
    </row>
    <row r="53" spans="1:53" x14ac:dyDescent="0.25">
      <c r="A53" s="39"/>
      <c r="B53" s="203">
        <f t="shared" si="2"/>
        <v>0</v>
      </c>
      <c r="C53" s="153" t="s">
        <v>203</v>
      </c>
      <c r="D53" s="32"/>
      <c r="E53" s="35"/>
      <c r="F53" s="127"/>
      <c r="G53" s="127"/>
      <c r="H53" s="37"/>
      <c r="I53" s="23"/>
      <c r="J53" s="127"/>
      <c r="K53" s="37"/>
      <c r="L53" s="23"/>
      <c r="M53" s="127"/>
      <c r="N53" s="37"/>
      <c r="O53" s="23"/>
      <c r="P53" s="127"/>
      <c r="Q53" s="37"/>
      <c r="R53" s="23"/>
      <c r="S53" s="127"/>
      <c r="T53" s="37"/>
      <c r="U53" s="23"/>
      <c r="V53" s="127"/>
      <c r="W53" s="37"/>
      <c r="X53" s="23"/>
      <c r="Y53" s="21">
        <f t="shared" si="0"/>
        <v>0</v>
      </c>
      <c r="Z53" s="22">
        <f t="shared" si="3"/>
        <v>0</v>
      </c>
      <c r="AA53" s="22">
        <f t="shared" si="1"/>
        <v>0</v>
      </c>
      <c r="AB53" s="189"/>
      <c r="AC53" s="189"/>
      <c r="AD53" s="180"/>
      <c r="AE53" s="46" t="s">
        <v>204</v>
      </c>
      <c r="AF53" s="32"/>
      <c r="AG53" s="35"/>
      <c r="AH53" s="23"/>
      <c r="AI53" s="23"/>
      <c r="AJ53" s="23"/>
      <c r="AK53" s="23"/>
      <c r="AL53" s="23"/>
      <c r="AM53" s="23"/>
      <c r="AN53" s="24">
        <f t="shared" si="6"/>
        <v>0</v>
      </c>
      <c r="AO53" s="22">
        <f t="shared" si="7"/>
        <v>0</v>
      </c>
      <c r="AP53" s="251"/>
      <c r="AQ53" s="189"/>
      <c r="AR53" s="8"/>
      <c r="AS53" s="38"/>
      <c r="AT53" s="39"/>
      <c r="AU53" s="39"/>
      <c r="AV53" s="39"/>
      <c r="AW53" s="39"/>
      <c r="AX53" s="39"/>
      <c r="AY53" s="39"/>
      <c r="AZ53" s="39"/>
      <c r="BA53" s="39"/>
    </row>
    <row r="54" spans="1:53" x14ac:dyDescent="0.25">
      <c r="A54" s="39"/>
      <c r="B54" s="203">
        <f t="shared" si="2"/>
        <v>0</v>
      </c>
      <c r="C54" s="153" t="s">
        <v>205</v>
      </c>
      <c r="D54" s="32"/>
      <c r="E54" s="35"/>
      <c r="F54" s="127"/>
      <c r="G54" s="127"/>
      <c r="H54" s="37"/>
      <c r="I54" s="23"/>
      <c r="J54" s="127"/>
      <c r="K54" s="37"/>
      <c r="L54" s="23"/>
      <c r="M54" s="127"/>
      <c r="N54" s="37"/>
      <c r="O54" s="23"/>
      <c r="P54" s="127"/>
      <c r="Q54" s="37"/>
      <c r="R54" s="23"/>
      <c r="S54" s="127"/>
      <c r="T54" s="37"/>
      <c r="U54" s="23"/>
      <c r="V54" s="127"/>
      <c r="W54" s="37"/>
      <c r="X54" s="23"/>
      <c r="Y54" s="21">
        <f t="shared" ref="Y54:Y88" si="8">MAX(G54,J54,M54,P54,S54,V54)</f>
        <v>0</v>
      </c>
      <c r="Z54" s="22">
        <f t="shared" si="3"/>
        <v>0</v>
      </c>
      <c r="AA54" s="22">
        <f t="shared" ref="AA54:AA85" si="9">Z54+R54+U54+X54</f>
        <v>0</v>
      </c>
      <c r="AB54" s="189"/>
      <c r="AC54" s="189"/>
      <c r="AD54" s="180"/>
      <c r="AE54" s="46" t="s">
        <v>206</v>
      </c>
      <c r="AF54" s="32"/>
      <c r="AG54" s="35"/>
      <c r="AH54" s="23"/>
      <c r="AI54" s="23"/>
      <c r="AJ54" s="23"/>
      <c r="AK54" s="23"/>
      <c r="AL54" s="23"/>
      <c r="AM54" s="23"/>
      <c r="AN54" s="24">
        <f t="shared" si="6"/>
        <v>0</v>
      </c>
      <c r="AO54" s="22">
        <f t="shared" si="7"/>
        <v>0</v>
      </c>
      <c r="AP54" s="251"/>
      <c r="AQ54" s="189"/>
      <c r="AR54" s="8"/>
      <c r="AS54" s="38"/>
      <c r="AT54" s="39"/>
      <c r="AU54" s="39"/>
      <c r="AV54" s="39"/>
      <c r="AW54" s="39"/>
      <c r="AX54" s="39"/>
      <c r="AY54" s="39"/>
      <c r="AZ54" s="39"/>
      <c r="BA54" s="39"/>
    </row>
    <row r="55" spans="1:53" x14ac:dyDescent="0.25">
      <c r="A55" s="39"/>
      <c r="B55" s="203">
        <f t="shared" si="2"/>
        <v>0</v>
      </c>
      <c r="C55" s="153" t="s">
        <v>207</v>
      </c>
      <c r="D55" s="32"/>
      <c r="E55" s="35"/>
      <c r="F55" s="127"/>
      <c r="G55" s="127"/>
      <c r="H55" s="37"/>
      <c r="I55" s="23"/>
      <c r="J55" s="127"/>
      <c r="K55" s="37"/>
      <c r="L55" s="23"/>
      <c r="M55" s="127"/>
      <c r="N55" s="37"/>
      <c r="O55" s="23"/>
      <c r="P55" s="127"/>
      <c r="Q55" s="37"/>
      <c r="R55" s="23"/>
      <c r="S55" s="127"/>
      <c r="T55" s="37"/>
      <c r="U55" s="23"/>
      <c r="V55" s="127"/>
      <c r="W55" s="37"/>
      <c r="X55" s="23"/>
      <c r="Y55" s="21">
        <f t="shared" si="8"/>
        <v>0</v>
      </c>
      <c r="Z55" s="22">
        <f t="shared" si="3"/>
        <v>0</v>
      </c>
      <c r="AA55" s="22">
        <f t="shared" si="9"/>
        <v>0</v>
      </c>
      <c r="AB55" s="189"/>
      <c r="AC55" s="189"/>
      <c r="AD55" s="180"/>
      <c r="AE55" s="46" t="s">
        <v>208</v>
      </c>
      <c r="AF55" s="32"/>
      <c r="AG55" s="35"/>
      <c r="AH55" s="23"/>
      <c r="AI55" s="23"/>
      <c r="AJ55" s="23"/>
      <c r="AK55" s="23"/>
      <c r="AL55" s="23"/>
      <c r="AM55" s="23"/>
      <c r="AN55" s="24">
        <f t="shared" si="6"/>
        <v>0</v>
      </c>
      <c r="AO55" s="22">
        <f t="shared" si="7"/>
        <v>0</v>
      </c>
      <c r="AP55" s="251"/>
      <c r="AQ55" s="189"/>
      <c r="AR55" s="8"/>
      <c r="AS55" s="38"/>
      <c r="AT55" s="39"/>
      <c r="AU55" s="39"/>
      <c r="AV55" s="39"/>
      <c r="AW55" s="39"/>
      <c r="AX55" s="39"/>
      <c r="AY55" s="39"/>
      <c r="AZ55" s="39"/>
      <c r="BA55" s="39"/>
    </row>
    <row r="56" spans="1:53" x14ac:dyDescent="0.25">
      <c r="A56" s="39"/>
      <c r="B56" s="203">
        <f t="shared" si="2"/>
        <v>0</v>
      </c>
      <c r="C56" s="153" t="s">
        <v>209</v>
      </c>
      <c r="D56" s="32"/>
      <c r="E56" s="35"/>
      <c r="F56" s="127"/>
      <c r="G56" s="127"/>
      <c r="H56" s="37"/>
      <c r="I56" s="23"/>
      <c r="J56" s="127"/>
      <c r="K56" s="37"/>
      <c r="L56" s="23"/>
      <c r="M56" s="127"/>
      <c r="N56" s="37"/>
      <c r="O56" s="23"/>
      <c r="P56" s="127"/>
      <c r="Q56" s="37"/>
      <c r="R56" s="23"/>
      <c r="S56" s="127"/>
      <c r="T56" s="37"/>
      <c r="U56" s="23"/>
      <c r="V56" s="127"/>
      <c r="W56" s="37"/>
      <c r="X56" s="23"/>
      <c r="Y56" s="21">
        <f t="shared" si="8"/>
        <v>0</v>
      </c>
      <c r="Z56" s="22">
        <f t="shared" si="3"/>
        <v>0</v>
      </c>
      <c r="AA56" s="22">
        <f t="shared" si="9"/>
        <v>0</v>
      </c>
      <c r="AB56" s="189"/>
      <c r="AC56" s="189"/>
      <c r="AD56" s="180"/>
      <c r="AE56" s="46" t="s">
        <v>210</v>
      </c>
      <c r="AF56" s="32"/>
      <c r="AG56" s="35"/>
      <c r="AH56" s="23"/>
      <c r="AI56" s="23"/>
      <c r="AJ56" s="23"/>
      <c r="AK56" s="23"/>
      <c r="AL56" s="23"/>
      <c r="AM56" s="23"/>
      <c r="AN56" s="24">
        <f t="shared" si="6"/>
        <v>0</v>
      </c>
      <c r="AO56" s="22">
        <f t="shared" si="7"/>
        <v>0</v>
      </c>
      <c r="AP56" s="251"/>
      <c r="AQ56" s="189"/>
      <c r="AR56" s="8"/>
      <c r="AS56" s="38"/>
      <c r="AT56" s="39"/>
      <c r="AU56" s="39"/>
      <c r="AV56" s="39"/>
      <c r="AW56" s="39"/>
      <c r="AX56" s="39"/>
      <c r="AY56" s="39"/>
      <c r="AZ56" s="39"/>
      <c r="BA56" s="39"/>
    </row>
    <row r="57" spans="1:53" x14ac:dyDescent="0.25">
      <c r="A57" s="39"/>
      <c r="B57" s="203">
        <f t="shared" si="2"/>
        <v>0</v>
      </c>
      <c r="C57" s="153" t="s">
        <v>211</v>
      </c>
      <c r="D57" s="32"/>
      <c r="E57" s="35"/>
      <c r="F57" s="127"/>
      <c r="G57" s="127"/>
      <c r="H57" s="37"/>
      <c r="I57" s="23"/>
      <c r="J57" s="127"/>
      <c r="K57" s="37"/>
      <c r="L57" s="23"/>
      <c r="M57" s="127"/>
      <c r="N57" s="37"/>
      <c r="O57" s="23"/>
      <c r="P57" s="127"/>
      <c r="Q57" s="37"/>
      <c r="R57" s="23"/>
      <c r="S57" s="127"/>
      <c r="T57" s="37"/>
      <c r="U57" s="23"/>
      <c r="V57" s="127"/>
      <c r="W57" s="37"/>
      <c r="X57" s="23"/>
      <c r="Y57" s="21">
        <f t="shared" si="8"/>
        <v>0</v>
      </c>
      <c r="Z57" s="22">
        <f t="shared" si="3"/>
        <v>0</v>
      </c>
      <c r="AA57" s="22">
        <f t="shared" si="9"/>
        <v>0</v>
      </c>
      <c r="AB57" s="189"/>
      <c r="AC57" s="189"/>
      <c r="AD57" s="180"/>
      <c r="AE57" s="46" t="s">
        <v>212</v>
      </c>
      <c r="AF57" s="32"/>
      <c r="AG57" s="35"/>
      <c r="AH57" s="23"/>
      <c r="AI57" s="23"/>
      <c r="AJ57" s="23"/>
      <c r="AK57" s="23"/>
      <c r="AL57" s="23"/>
      <c r="AM57" s="23"/>
      <c r="AN57" s="24">
        <f t="shared" si="6"/>
        <v>0</v>
      </c>
      <c r="AO57" s="22">
        <f t="shared" si="7"/>
        <v>0</v>
      </c>
      <c r="AP57" s="251"/>
      <c r="AQ57" s="189"/>
      <c r="AR57" s="8"/>
      <c r="AS57" s="38"/>
      <c r="AT57" s="39"/>
      <c r="AU57" s="39"/>
      <c r="AV57" s="39"/>
      <c r="AW57" s="39"/>
      <c r="AX57" s="39"/>
      <c r="AY57" s="39"/>
      <c r="AZ57" s="39"/>
      <c r="BA57" s="39"/>
    </row>
    <row r="58" spans="1:53" x14ac:dyDescent="0.25">
      <c r="A58" s="39"/>
      <c r="B58" s="203">
        <f t="shared" si="2"/>
        <v>0</v>
      </c>
      <c r="C58" s="153" t="s">
        <v>213</v>
      </c>
      <c r="D58" s="32"/>
      <c r="E58" s="35"/>
      <c r="F58" s="127"/>
      <c r="G58" s="127"/>
      <c r="H58" s="37"/>
      <c r="I58" s="23"/>
      <c r="J58" s="127"/>
      <c r="K58" s="37"/>
      <c r="L58" s="23"/>
      <c r="M58" s="127"/>
      <c r="N58" s="37"/>
      <c r="O58" s="23"/>
      <c r="P58" s="127"/>
      <c r="Q58" s="37"/>
      <c r="R58" s="23"/>
      <c r="S58" s="127"/>
      <c r="T58" s="37"/>
      <c r="U58" s="23"/>
      <c r="V58" s="127"/>
      <c r="W58" s="37"/>
      <c r="X58" s="23"/>
      <c r="Y58" s="21">
        <f t="shared" si="8"/>
        <v>0</v>
      </c>
      <c r="Z58" s="22">
        <f t="shared" si="3"/>
        <v>0</v>
      </c>
      <c r="AA58" s="22">
        <f t="shared" si="9"/>
        <v>0</v>
      </c>
      <c r="AB58" s="189"/>
      <c r="AC58" s="189"/>
      <c r="AD58" s="180"/>
      <c r="AE58" s="46" t="s">
        <v>214</v>
      </c>
      <c r="AF58" s="32"/>
      <c r="AG58" s="35"/>
      <c r="AH58" s="23"/>
      <c r="AI58" s="23"/>
      <c r="AJ58" s="23"/>
      <c r="AK58" s="23"/>
      <c r="AL58" s="23"/>
      <c r="AM58" s="23"/>
      <c r="AN58" s="24">
        <f t="shared" si="6"/>
        <v>0</v>
      </c>
      <c r="AO58" s="22">
        <f t="shared" si="7"/>
        <v>0</v>
      </c>
      <c r="AP58" s="251"/>
      <c r="AQ58" s="189"/>
      <c r="AR58" s="8"/>
      <c r="AS58" s="38"/>
      <c r="AT58" s="39"/>
      <c r="AU58" s="39"/>
      <c r="AV58" s="39"/>
      <c r="AW58" s="39"/>
      <c r="AX58" s="39"/>
      <c r="AY58" s="39"/>
      <c r="AZ58" s="39"/>
      <c r="BA58" s="39"/>
    </row>
    <row r="59" spans="1:53" x14ac:dyDescent="0.25">
      <c r="A59" s="39"/>
      <c r="B59" s="203">
        <f t="shared" si="2"/>
        <v>0</v>
      </c>
      <c r="C59" s="153" t="s">
        <v>215</v>
      </c>
      <c r="D59" s="32"/>
      <c r="E59" s="35"/>
      <c r="F59" s="127"/>
      <c r="G59" s="127"/>
      <c r="H59" s="37"/>
      <c r="I59" s="23"/>
      <c r="J59" s="127"/>
      <c r="K59" s="37"/>
      <c r="L59" s="23"/>
      <c r="M59" s="127"/>
      <c r="N59" s="37"/>
      <c r="O59" s="23"/>
      <c r="P59" s="127"/>
      <c r="Q59" s="37"/>
      <c r="R59" s="23"/>
      <c r="S59" s="127"/>
      <c r="T59" s="37"/>
      <c r="U59" s="23"/>
      <c r="V59" s="127"/>
      <c r="W59" s="37"/>
      <c r="X59" s="23"/>
      <c r="Y59" s="21">
        <f t="shared" si="8"/>
        <v>0</v>
      </c>
      <c r="Z59" s="22">
        <f t="shared" si="3"/>
        <v>0</v>
      </c>
      <c r="AA59" s="22">
        <f t="shared" si="9"/>
        <v>0</v>
      </c>
      <c r="AB59" s="189"/>
      <c r="AC59" s="189"/>
      <c r="AD59" s="180"/>
      <c r="AE59" s="46" t="s">
        <v>216</v>
      </c>
      <c r="AF59" s="32"/>
      <c r="AG59" s="35"/>
      <c r="AH59" s="23"/>
      <c r="AI59" s="23"/>
      <c r="AJ59" s="23"/>
      <c r="AK59" s="23"/>
      <c r="AL59" s="23"/>
      <c r="AM59" s="23"/>
      <c r="AN59" s="24">
        <f t="shared" si="6"/>
        <v>0</v>
      </c>
      <c r="AO59" s="22">
        <f t="shared" si="7"/>
        <v>0</v>
      </c>
      <c r="AP59" s="251"/>
      <c r="AQ59" s="189"/>
      <c r="AR59" s="8"/>
      <c r="AS59" s="38"/>
      <c r="AT59" s="39"/>
      <c r="AU59" s="39"/>
      <c r="AV59" s="39"/>
      <c r="AW59" s="39"/>
      <c r="AX59" s="39"/>
      <c r="AY59" s="39"/>
      <c r="AZ59" s="39"/>
      <c r="BA59" s="39"/>
    </row>
    <row r="60" spans="1:53" x14ac:dyDescent="0.25">
      <c r="A60" s="39"/>
      <c r="B60" s="203">
        <f t="shared" si="2"/>
        <v>0</v>
      </c>
      <c r="C60" s="153" t="s">
        <v>217</v>
      </c>
      <c r="D60" s="32"/>
      <c r="E60" s="35"/>
      <c r="F60" s="127"/>
      <c r="G60" s="127"/>
      <c r="H60" s="37"/>
      <c r="I60" s="23"/>
      <c r="J60" s="127"/>
      <c r="K60" s="37"/>
      <c r="L60" s="23"/>
      <c r="M60" s="127"/>
      <c r="N60" s="37"/>
      <c r="O60" s="23"/>
      <c r="P60" s="127"/>
      <c r="Q60" s="37"/>
      <c r="R60" s="23"/>
      <c r="S60" s="127"/>
      <c r="T60" s="37"/>
      <c r="U60" s="23"/>
      <c r="V60" s="127"/>
      <c r="W60" s="37"/>
      <c r="X60" s="23"/>
      <c r="Y60" s="21">
        <f t="shared" si="8"/>
        <v>0</v>
      </c>
      <c r="Z60" s="22">
        <f t="shared" si="3"/>
        <v>0</v>
      </c>
      <c r="AA60" s="22">
        <f t="shared" si="9"/>
        <v>0</v>
      </c>
      <c r="AB60" s="189"/>
      <c r="AC60" s="189"/>
      <c r="AD60" s="180"/>
      <c r="AE60" s="46" t="s">
        <v>218</v>
      </c>
      <c r="AF60" s="32"/>
      <c r="AG60" s="35"/>
      <c r="AH60" s="23"/>
      <c r="AI60" s="23"/>
      <c r="AJ60" s="23"/>
      <c r="AK60" s="23"/>
      <c r="AL60" s="23"/>
      <c r="AM60" s="23"/>
      <c r="AN60" s="24">
        <f t="shared" si="6"/>
        <v>0</v>
      </c>
      <c r="AO60" s="22">
        <f t="shared" si="7"/>
        <v>0</v>
      </c>
      <c r="AP60" s="251"/>
      <c r="AQ60" s="189"/>
      <c r="AR60" s="8"/>
      <c r="AS60" s="38"/>
      <c r="AT60" s="39"/>
      <c r="AU60" s="39"/>
      <c r="AV60" s="39"/>
      <c r="AW60" s="39"/>
      <c r="AX60" s="39"/>
      <c r="AY60" s="39"/>
      <c r="AZ60" s="39"/>
      <c r="BA60" s="39"/>
    </row>
    <row r="61" spans="1:53" x14ac:dyDescent="0.25">
      <c r="A61" s="39"/>
      <c r="B61" s="203">
        <f t="shared" si="2"/>
        <v>0</v>
      </c>
      <c r="C61" s="153" t="s">
        <v>219</v>
      </c>
      <c r="D61" s="32"/>
      <c r="E61" s="35"/>
      <c r="F61" s="127"/>
      <c r="G61" s="127"/>
      <c r="H61" s="37"/>
      <c r="I61" s="23"/>
      <c r="J61" s="127"/>
      <c r="K61" s="37"/>
      <c r="L61" s="23"/>
      <c r="M61" s="127"/>
      <c r="N61" s="37"/>
      <c r="O61" s="23"/>
      <c r="P61" s="127"/>
      <c r="Q61" s="37"/>
      <c r="R61" s="23"/>
      <c r="S61" s="127"/>
      <c r="T61" s="37"/>
      <c r="U61" s="23"/>
      <c r="V61" s="127"/>
      <c r="W61" s="37"/>
      <c r="X61" s="23"/>
      <c r="Y61" s="21">
        <f t="shared" si="8"/>
        <v>0</v>
      </c>
      <c r="Z61" s="22">
        <f t="shared" si="3"/>
        <v>0</v>
      </c>
      <c r="AA61" s="22">
        <f t="shared" si="9"/>
        <v>0</v>
      </c>
      <c r="AB61" s="189"/>
      <c r="AC61" s="189"/>
      <c r="AD61" s="180"/>
      <c r="AE61" s="46" t="s">
        <v>220</v>
      </c>
      <c r="AF61" s="32"/>
      <c r="AG61" s="35"/>
      <c r="AH61" s="23"/>
      <c r="AI61" s="23"/>
      <c r="AJ61" s="23"/>
      <c r="AK61" s="23"/>
      <c r="AL61" s="23"/>
      <c r="AM61" s="23"/>
      <c r="AN61" s="24">
        <f t="shared" si="6"/>
        <v>0</v>
      </c>
      <c r="AO61" s="22">
        <f t="shared" si="7"/>
        <v>0</v>
      </c>
      <c r="AP61" s="251"/>
      <c r="AQ61" s="189"/>
      <c r="AR61" s="8"/>
      <c r="AS61" s="38"/>
      <c r="AT61" s="39"/>
      <c r="AU61" s="39"/>
      <c r="AV61" s="39"/>
      <c r="AW61" s="39"/>
      <c r="AX61" s="39"/>
      <c r="AY61" s="39"/>
      <c r="AZ61" s="39"/>
      <c r="BA61" s="39"/>
    </row>
    <row r="62" spans="1:53" x14ac:dyDescent="0.25">
      <c r="A62" s="39"/>
      <c r="B62" s="203">
        <f t="shared" si="2"/>
        <v>0</v>
      </c>
      <c r="C62" s="153" t="s">
        <v>221</v>
      </c>
      <c r="D62" s="32"/>
      <c r="E62" s="35"/>
      <c r="F62" s="127"/>
      <c r="G62" s="127"/>
      <c r="H62" s="37"/>
      <c r="I62" s="23"/>
      <c r="J62" s="127"/>
      <c r="K62" s="37"/>
      <c r="L62" s="23"/>
      <c r="M62" s="127"/>
      <c r="N62" s="37"/>
      <c r="O62" s="23"/>
      <c r="P62" s="127"/>
      <c r="Q62" s="37"/>
      <c r="R62" s="23"/>
      <c r="S62" s="127"/>
      <c r="T62" s="37"/>
      <c r="U62" s="23"/>
      <c r="V62" s="127"/>
      <c r="W62" s="37"/>
      <c r="X62" s="23"/>
      <c r="Y62" s="21">
        <f t="shared" si="8"/>
        <v>0</v>
      </c>
      <c r="Z62" s="22">
        <f t="shared" si="3"/>
        <v>0</v>
      </c>
      <c r="AA62" s="22">
        <f t="shared" si="9"/>
        <v>0</v>
      </c>
      <c r="AB62" s="189"/>
      <c r="AC62" s="189"/>
      <c r="AD62" s="180"/>
      <c r="AE62" s="46" t="s">
        <v>222</v>
      </c>
      <c r="AF62" s="32"/>
      <c r="AG62" s="35"/>
      <c r="AH62" s="23"/>
      <c r="AI62" s="23"/>
      <c r="AJ62" s="23"/>
      <c r="AK62" s="23"/>
      <c r="AL62" s="23"/>
      <c r="AM62" s="23"/>
      <c r="AN62" s="24">
        <f t="shared" si="6"/>
        <v>0</v>
      </c>
      <c r="AO62" s="22">
        <f t="shared" si="7"/>
        <v>0</v>
      </c>
      <c r="AP62" s="251"/>
      <c r="AQ62" s="189"/>
      <c r="AR62" s="8"/>
      <c r="AS62" s="38"/>
      <c r="AT62" s="39"/>
      <c r="AU62" s="39"/>
      <c r="AV62" s="39"/>
      <c r="AW62" s="39"/>
      <c r="AX62" s="39"/>
      <c r="AY62" s="39"/>
      <c r="AZ62" s="39"/>
      <c r="BA62" s="39"/>
    </row>
    <row r="63" spans="1:53" x14ac:dyDescent="0.25">
      <c r="A63" s="39"/>
      <c r="B63" s="203">
        <f t="shared" si="2"/>
        <v>0</v>
      </c>
      <c r="C63" s="153" t="s">
        <v>223</v>
      </c>
      <c r="D63" s="32"/>
      <c r="E63" s="35"/>
      <c r="F63" s="127"/>
      <c r="G63" s="127"/>
      <c r="H63" s="37"/>
      <c r="I63" s="23"/>
      <c r="J63" s="127"/>
      <c r="K63" s="37"/>
      <c r="L63" s="23"/>
      <c r="M63" s="127"/>
      <c r="N63" s="37"/>
      <c r="O63" s="23"/>
      <c r="P63" s="127"/>
      <c r="Q63" s="37"/>
      <c r="R63" s="23"/>
      <c r="S63" s="127"/>
      <c r="T63" s="37"/>
      <c r="U63" s="23"/>
      <c r="V63" s="127"/>
      <c r="W63" s="37"/>
      <c r="X63" s="23"/>
      <c r="Y63" s="21">
        <f t="shared" si="8"/>
        <v>0</v>
      </c>
      <c r="Z63" s="22">
        <f t="shared" si="3"/>
        <v>0</v>
      </c>
      <c r="AA63" s="22">
        <f t="shared" si="9"/>
        <v>0</v>
      </c>
      <c r="AB63" s="189"/>
      <c r="AC63" s="189"/>
      <c r="AD63" s="180"/>
      <c r="AE63" s="46" t="s">
        <v>224</v>
      </c>
      <c r="AF63" s="32"/>
      <c r="AG63" s="35"/>
      <c r="AH63" s="23"/>
      <c r="AI63" s="23"/>
      <c r="AJ63" s="23"/>
      <c r="AK63" s="23"/>
      <c r="AL63" s="23"/>
      <c r="AM63" s="23"/>
      <c r="AN63" s="24">
        <f t="shared" si="6"/>
        <v>0</v>
      </c>
      <c r="AO63" s="22">
        <f t="shared" si="7"/>
        <v>0</v>
      </c>
      <c r="AP63" s="251"/>
      <c r="AQ63" s="189"/>
      <c r="AR63" s="8"/>
      <c r="AS63" s="38"/>
      <c r="AT63" s="39"/>
      <c r="AU63" s="39"/>
      <c r="AV63" s="39"/>
      <c r="AW63" s="39"/>
      <c r="AX63" s="39"/>
      <c r="AY63" s="39"/>
      <c r="AZ63" s="39"/>
      <c r="BA63" s="39"/>
    </row>
    <row r="64" spans="1:53" x14ac:dyDescent="0.25">
      <c r="A64" s="39"/>
      <c r="B64" s="203">
        <f t="shared" si="2"/>
        <v>0</v>
      </c>
      <c r="C64" s="153" t="s">
        <v>225</v>
      </c>
      <c r="D64" s="32"/>
      <c r="E64" s="35"/>
      <c r="F64" s="127"/>
      <c r="G64" s="127"/>
      <c r="H64" s="37"/>
      <c r="I64" s="23"/>
      <c r="J64" s="127"/>
      <c r="K64" s="37"/>
      <c r="L64" s="23"/>
      <c r="M64" s="127"/>
      <c r="N64" s="37"/>
      <c r="O64" s="23"/>
      <c r="P64" s="127"/>
      <c r="Q64" s="37"/>
      <c r="R64" s="23"/>
      <c r="S64" s="127"/>
      <c r="T64" s="37"/>
      <c r="U64" s="23"/>
      <c r="V64" s="127"/>
      <c r="W64" s="37"/>
      <c r="X64" s="23"/>
      <c r="Y64" s="21">
        <f t="shared" si="8"/>
        <v>0</v>
      </c>
      <c r="Z64" s="22">
        <f t="shared" si="3"/>
        <v>0</v>
      </c>
      <c r="AA64" s="22">
        <f t="shared" si="9"/>
        <v>0</v>
      </c>
      <c r="AB64" s="189"/>
      <c r="AC64" s="189"/>
      <c r="AD64" s="180"/>
      <c r="AE64" s="46" t="s">
        <v>226</v>
      </c>
      <c r="AF64" s="32"/>
      <c r="AG64" s="35"/>
      <c r="AH64" s="23"/>
      <c r="AI64" s="23"/>
      <c r="AJ64" s="23"/>
      <c r="AK64" s="23"/>
      <c r="AL64" s="23"/>
      <c r="AM64" s="23"/>
      <c r="AN64" s="24">
        <f t="shared" si="6"/>
        <v>0</v>
      </c>
      <c r="AO64" s="22">
        <f t="shared" si="7"/>
        <v>0</v>
      </c>
      <c r="AP64" s="251"/>
      <c r="AQ64" s="189"/>
      <c r="AR64" s="8"/>
      <c r="AS64" s="38"/>
      <c r="AT64" s="39"/>
      <c r="AU64" s="39"/>
      <c r="AV64" s="39"/>
      <c r="AW64" s="39"/>
      <c r="AX64" s="39"/>
      <c r="AY64" s="39"/>
      <c r="AZ64" s="39"/>
      <c r="BA64" s="39"/>
    </row>
    <row r="65" spans="1:53" x14ac:dyDescent="0.25">
      <c r="A65" s="39"/>
      <c r="B65" s="203">
        <f t="shared" si="2"/>
        <v>0</v>
      </c>
      <c r="C65" s="153" t="s">
        <v>227</v>
      </c>
      <c r="D65" s="32"/>
      <c r="E65" s="35"/>
      <c r="F65" s="127"/>
      <c r="G65" s="127"/>
      <c r="H65" s="37"/>
      <c r="I65" s="23"/>
      <c r="J65" s="127"/>
      <c r="K65" s="37"/>
      <c r="L65" s="23"/>
      <c r="M65" s="127"/>
      <c r="N65" s="37"/>
      <c r="O65" s="23"/>
      <c r="P65" s="127"/>
      <c r="Q65" s="37"/>
      <c r="R65" s="23"/>
      <c r="S65" s="127"/>
      <c r="T65" s="37"/>
      <c r="U65" s="23"/>
      <c r="V65" s="127"/>
      <c r="W65" s="37"/>
      <c r="X65" s="23"/>
      <c r="Y65" s="21">
        <f t="shared" si="8"/>
        <v>0</v>
      </c>
      <c r="Z65" s="22">
        <f t="shared" si="3"/>
        <v>0</v>
      </c>
      <c r="AA65" s="22">
        <f t="shared" si="9"/>
        <v>0</v>
      </c>
      <c r="AB65" s="189"/>
      <c r="AC65" s="189"/>
      <c r="AD65" s="180"/>
      <c r="AE65" s="46" t="s">
        <v>228</v>
      </c>
      <c r="AF65" s="32"/>
      <c r="AG65" s="35"/>
      <c r="AH65" s="23"/>
      <c r="AI65" s="23"/>
      <c r="AJ65" s="23"/>
      <c r="AK65" s="23"/>
      <c r="AL65" s="23"/>
      <c r="AM65" s="23"/>
      <c r="AN65" s="24">
        <f t="shared" si="6"/>
        <v>0</v>
      </c>
      <c r="AO65" s="22">
        <f t="shared" si="7"/>
        <v>0</v>
      </c>
      <c r="AP65" s="251"/>
      <c r="AQ65" s="189"/>
      <c r="AR65" s="8"/>
      <c r="AS65" s="38"/>
      <c r="AT65" s="39"/>
      <c r="AU65" s="39"/>
      <c r="AV65" s="39"/>
      <c r="AW65" s="39"/>
      <c r="AX65" s="39"/>
      <c r="AY65" s="39"/>
      <c r="AZ65" s="39"/>
      <c r="BA65" s="39"/>
    </row>
    <row r="66" spans="1:53" x14ac:dyDescent="0.25">
      <c r="A66" s="39"/>
      <c r="B66" s="203">
        <f t="shared" si="2"/>
        <v>0</v>
      </c>
      <c r="C66" s="153" t="s">
        <v>229</v>
      </c>
      <c r="D66" s="32"/>
      <c r="E66" s="35"/>
      <c r="F66" s="127"/>
      <c r="G66" s="127"/>
      <c r="H66" s="37"/>
      <c r="I66" s="23"/>
      <c r="J66" s="127"/>
      <c r="K66" s="37"/>
      <c r="L66" s="23"/>
      <c r="M66" s="127"/>
      <c r="N66" s="37"/>
      <c r="O66" s="23"/>
      <c r="P66" s="127"/>
      <c r="Q66" s="37"/>
      <c r="R66" s="23"/>
      <c r="S66" s="127"/>
      <c r="T66" s="37"/>
      <c r="U66" s="23"/>
      <c r="V66" s="127"/>
      <c r="W66" s="37"/>
      <c r="X66" s="23"/>
      <c r="Y66" s="21">
        <f t="shared" si="8"/>
        <v>0</v>
      </c>
      <c r="Z66" s="22">
        <f t="shared" si="3"/>
        <v>0</v>
      </c>
      <c r="AA66" s="22">
        <f t="shared" si="9"/>
        <v>0</v>
      </c>
      <c r="AB66" s="189"/>
      <c r="AC66" s="189"/>
      <c r="AD66" s="180"/>
      <c r="AE66" s="46" t="s">
        <v>230</v>
      </c>
      <c r="AF66" s="32"/>
      <c r="AG66" s="35"/>
      <c r="AH66" s="23"/>
      <c r="AI66" s="23"/>
      <c r="AJ66" s="23"/>
      <c r="AK66" s="23"/>
      <c r="AL66" s="23"/>
      <c r="AM66" s="23"/>
      <c r="AN66" s="24">
        <f t="shared" si="6"/>
        <v>0</v>
      </c>
      <c r="AO66" s="22">
        <f t="shared" si="7"/>
        <v>0</v>
      </c>
      <c r="AP66" s="251"/>
      <c r="AQ66" s="189"/>
      <c r="AR66" s="8"/>
      <c r="AS66" s="38"/>
      <c r="AT66" s="39"/>
      <c r="AU66" s="39"/>
      <c r="AV66" s="39"/>
      <c r="AW66" s="39"/>
      <c r="AX66" s="39"/>
      <c r="AY66" s="39"/>
      <c r="AZ66" s="39"/>
      <c r="BA66" s="39"/>
    </row>
    <row r="67" spans="1:53" x14ac:dyDescent="0.25">
      <c r="A67" s="39"/>
      <c r="B67" s="203">
        <f t="shared" si="2"/>
        <v>0</v>
      </c>
      <c r="C67" s="153" t="s">
        <v>231</v>
      </c>
      <c r="D67" s="32"/>
      <c r="E67" s="35"/>
      <c r="F67" s="127"/>
      <c r="G67" s="127"/>
      <c r="H67" s="37"/>
      <c r="I67" s="23"/>
      <c r="J67" s="127"/>
      <c r="K67" s="37"/>
      <c r="L67" s="23"/>
      <c r="M67" s="127"/>
      <c r="N67" s="37"/>
      <c r="O67" s="23"/>
      <c r="P67" s="127"/>
      <c r="Q67" s="37"/>
      <c r="R67" s="23"/>
      <c r="S67" s="127"/>
      <c r="T67" s="37"/>
      <c r="U67" s="23"/>
      <c r="V67" s="127"/>
      <c r="W67" s="37"/>
      <c r="X67" s="23"/>
      <c r="Y67" s="21">
        <f t="shared" si="8"/>
        <v>0</v>
      </c>
      <c r="Z67" s="22">
        <f t="shared" si="3"/>
        <v>0</v>
      </c>
      <c r="AA67" s="22">
        <f t="shared" si="9"/>
        <v>0</v>
      </c>
      <c r="AB67" s="189"/>
      <c r="AC67" s="189"/>
      <c r="AD67" s="180"/>
      <c r="AE67" s="46" t="s">
        <v>232</v>
      </c>
      <c r="AF67" s="32"/>
      <c r="AG67" s="35"/>
      <c r="AH67" s="23"/>
      <c r="AI67" s="23"/>
      <c r="AJ67" s="23"/>
      <c r="AK67" s="23"/>
      <c r="AL67" s="23"/>
      <c r="AM67" s="23"/>
      <c r="AN67" s="24">
        <f t="shared" si="6"/>
        <v>0</v>
      </c>
      <c r="AO67" s="22">
        <f t="shared" si="7"/>
        <v>0</v>
      </c>
      <c r="AP67" s="251"/>
      <c r="AQ67" s="189"/>
      <c r="AR67" s="8"/>
      <c r="AS67" s="38"/>
      <c r="AT67" s="39"/>
      <c r="AU67" s="39"/>
      <c r="AV67" s="39"/>
      <c r="AW67" s="39"/>
      <c r="AX67" s="39"/>
      <c r="AY67" s="39"/>
      <c r="AZ67" s="39"/>
      <c r="BA67" s="39"/>
    </row>
    <row r="68" spans="1:53" x14ac:dyDescent="0.25">
      <c r="A68" s="39"/>
      <c r="B68" s="203">
        <f t="shared" si="2"/>
        <v>0</v>
      </c>
      <c r="C68" s="153" t="s">
        <v>233</v>
      </c>
      <c r="D68" s="32"/>
      <c r="E68" s="35"/>
      <c r="F68" s="127"/>
      <c r="G68" s="127"/>
      <c r="H68" s="37"/>
      <c r="I68" s="23"/>
      <c r="J68" s="127"/>
      <c r="K68" s="37"/>
      <c r="L68" s="23"/>
      <c r="M68" s="127"/>
      <c r="N68" s="37"/>
      <c r="O68" s="23"/>
      <c r="P68" s="127"/>
      <c r="Q68" s="37"/>
      <c r="R68" s="23"/>
      <c r="S68" s="127"/>
      <c r="T68" s="37"/>
      <c r="U68" s="23"/>
      <c r="V68" s="127"/>
      <c r="W68" s="37"/>
      <c r="X68" s="23"/>
      <c r="Y68" s="21">
        <f t="shared" si="8"/>
        <v>0</v>
      </c>
      <c r="Z68" s="22">
        <f t="shared" si="3"/>
        <v>0</v>
      </c>
      <c r="AA68" s="22">
        <f t="shared" si="9"/>
        <v>0</v>
      </c>
      <c r="AB68" s="189"/>
      <c r="AC68" s="189"/>
      <c r="AD68" s="180"/>
      <c r="AE68" s="46" t="s">
        <v>234</v>
      </c>
      <c r="AF68" s="32"/>
      <c r="AG68" s="35"/>
      <c r="AH68" s="23"/>
      <c r="AI68" s="23"/>
      <c r="AJ68" s="23"/>
      <c r="AK68" s="23"/>
      <c r="AL68" s="23"/>
      <c r="AM68" s="23"/>
      <c r="AN68" s="24">
        <f t="shared" si="6"/>
        <v>0</v>
      </c>
      <c r="AO68" s="22">
        <f t="shared" si="7"/>
        <v>0</v>
      </c>
      <c r="AP68" s="251"/>
      <c r="AQ68" s="189"/>
      <c r="AR68" s="8"/>
      <c r="AS68" s="38"/>
      <c r="AT68" s="39"/>
      <c r="AU68" s="39"/>
      <c r="AV68" s="39"/>
      <c r="AW68" s="39"/>
      <c r="AX68" s="39"/>
      <c r="AY68" s="39"/>
      <c r="AZ68" s="39"/>
      <c r="BA68" s="39"/>
    </row>
    <row r="69" spans="1:53" x14ac:dyDescent="0.25">
      <c r="A69" s="39"/>
      <c r="B69" s="203">
        <f t="shared" si="2"/>
        <v>0</v>
      </c>
      <c r="C69" s="153" t="s">
        <v>235</v>
      </c>
      <c r="D69" s="32"/>
      <c r="E69" s="35"/>
      <c r="F69" s="127"/>
      <c r="G69" s="127"/>
      <c r="H69" s="37"/>
      <c r="I69" s="23"/>
      <c r="J69" s="127"/>
      <c r="K69" s="37"/>
      <c r="L69" s="23"/>
      <c r="M69" s="127"/>
      <c r="N69" s="37"/>
      <c r="O69" s="23"/>
      <c r="P69" s="127"/>
      <c r="Q69" s="37"/>
      <c r="R69" s="23"/>
      <c r="S69" s="127"/>
      <c r="T69" s="37"/>
      <c r="U69" s="23"/>
      <c r="V69" s="127"/>
      <c r="W69" s="37"/>
      <c r="X69" s="23"/>
      <c r="Y69" s="21">
        <f t="shared" si="8"/>
        <v>0</v>
      </c>
      <c r="Z69" s="22">
        <f t="shared" si="3"/>
        <v>0</v>
      </c>
      <c r="AA69" s="22">
        <f t="shared" si="9"/>
        <v>0</v>
      </c>
      <c r="AB69" s="189"/>
      <c r="AC69" s="189"/>
      <c r="AD69" s="180"/>
      <c r="AE69" s="46" t="s">
        <v>236</v>
      </c>
      <c r="AF69" s="32"/>
      <c r="AG69" s="35"/>
      <c r="AH69" s="23"/>
      <c r="AI69" s="23"/>
      <c r="AJ69" s="23"/>
      <c r="AK69" s="23"/>
      <c r="AL69" s="23"/>
      <c r="AM69" s="23"/>
      <c r="AN69" s="24">
        <f t="shared" si="6"/>
        <v>0</v>
      </c>
      <c r="AO69" s="22">
        <f t="shared" si="7"/>
        <v>0</v>
      </c>
      <c r="AP69" s="251"/>
      <c r="AQ69" s="189"/>
      <c r="AR69" s="8"/>
      <c r="AS69" s="38"/>
      <c r="AT69" s="39"/>
      <c r="AU69" s="39"/>
      <c r="AV69" s="39"/>
      <c r="AW69" s="39"/>
      <c r="AX69" s="39"/>
      <c r="AY69" s="39"/>
      <c r="AZ69" s="39"/>
      <c r="BA69" s="39"/>
    </row>
    <row r="70" spans="1:53" x14ac:dyDescent="0.25">
      <c r="A70" s="39"/>
      <c r="B70" s="203">
        <f t="shared" si="2"/>
        <v>0</v>
      </c>
      <c r="C70" s="153" t="s">
        <v>237</v>
      </c>
      <c r="D70" s="32"/>
      <c r="E70" s="35"/>
      <c r="F70" s="127"/>
      <c r="G70" s="127"/>
      <c r="H70" s="37"/>
      <c r="I70" s="23"/>
      <c r="J70" s="127"/>
      <c r="K70" s="37"/>
      <c r="L70" s="23"/>
      <c r="M70" s="127"/>
      <c r="N70" s="37"/>
      <c r="O70" s="23"/>
      <c r="P70" s="127"/>
      <c r="Q70" s="37"/>
      <c r="R70" s="23"/>
      <c r="S70" s="127"/>
      <c r="T70" s="37"/>
      <c r="U70" s="23"/>
      <c r="V70" s="127"/>
      <c r="W70" s="37"/>
      <c r="X70" s="23"/>
      <c r="Y70" s="21">
        <f t="shared" si="8"/>
        <v>0</v>
      </c>
      <c r="Z70" s="22">
        <f t="shared" si="3"/>
        <v>0</v>
      </c>
      <c r="AA70" s="22">
        <f t="shared" si="9"/>
        <v>0</v>
      </c>
      <c r="AB70" s="189"/>
      <c r="AC70" s="189"/>
      <c r="AD70" s="180"/>
      <c r="AE70" s="46" t="s">
        <v>238</v>
      </c>
      <c r="AF70" s="32"/>
      <c r="AG70" s="35"/>
      <c r="AH70" s="23"/>
      <c r="AI70" s="23"/>
      <c r="AJ70" s="23"/>
      <c r="AK70" s="23"/>
      <c r="AL70" s="23"/>
      <c r="AM70" s="23"/>
      <c r="AN70" s="24">
        <f t="shared" si="6"/>
        <v>0</v>
      </c>
      <c r="AO70" s="22">
        <f t="shared" si="7"/>
        <v>0</v>
      </c>
      <c r="AP70" s="251"/>
      <c r="AQ70" s="189"/>
      <c r="AR70" s="8"/>
      <c r="AS70" s="38"/>
      <c r="AT70" s="39"/>
      <c r="AU70" s="39"/>
      <c r="AV70" s="39"/>
      <c r="AW70" s="39"/>
      <c r="AX70" s="39"/>
      <c r="AY70" s="39"/>
      <c r="AZ70" s="39"/>
      <c r="BA70" s="39"/>
    </row>
    <row r="71" spans="1:53" x14ac:dyDescent="0.25">
      <c r="A71" s="39"/>
      <c r="B71" s="203">
        <f t="shared" si="2"/>
        <v>0</v>
      </c>
      <c r="C71" s="153" t="s">
        <v>239</v>
      </c>
      <c r="D71" s="32"/>
      <c r="E71" s="35"/>
      <c r="F71" s="127"/>
      <c r="G71" s="127"/>
      <c r="H71" s="37"/>
      <c r="I71" s="23"/>
      <c r="J71" s="127"/>
      <c r="K71" s="37"/>
      <c r="L71" s="23"/>
      <c r="M71" s="127"/>
      <c r="N71" s="37"/>
      <c r="O71" s="23"/>
      <c r="P71" s="127"/>
      <c r="Q71" s="37"/>
      <c r="R71" s="23"/>
      <c r="S71" s="127"/>
      <c r="T71" s="37"/>
      <c r="U71" s="23"/>
      <c r="V71" s="127"/>
      <c r="W71" s="37"/>
      <c r="X71" s="23"/>
      <c r="Y71" s="21">
        <f t="shared" si="8"/>
        <v>0</v>
      </c>
      <c r="Z71" s="22">
        <f t="shared" si="3"/>
        <v>0</v>
      </c>
      <c r="AA71" s="22">
        <f t="shared" si="9"/>
        <v>0</v>
      </c>
      <c r="AB71" s="189"/>
      <c r="AC71" s="189"/>
      <c r="AD71" s="180"/>
      <c r="AE71" s="46" t="s">
        <v>240</v>
      </c>
      <c r="AF71" s="32"/>
      <c r="AG71" s="35"/>
      <c r="AH71" s="23"/>
      <c r="AI71" s="23"/>
      <c r="AJ71" s="23"/>
      <c r="AK71" s="23"/>
      <c r="AL71" s="23"/>
      <c r="AM71" s="23"/>
      <c r="AN71" s="24">
        <f t="shared" si="6"/>
        <v>0</v>
      </c>
      <c r="AO71" s="22">
        <f t="shared" si="7"/>
        <v>0</v>
      </c>
      <c r="AP71" s="251"/>
      <c r="AQ71" s="189"/>
      <c r="AR71" s="8"/>
      <c r="AS71" s="38"/>
      <c r="AT71" s="39"/>
      <c r="AU71" s="39"/>
      <c r="AV71" s="39"/>
      <c r="AW71" s="39"/>
      <c r="AX71" s="39"/>
      <c r="AY71" s="39"/>
      <c r="AZ71" s="39"/>
      <c r="BA71" s="39"/>
    </row>
    <row r="72" spans="1:53" x14ac:dyDescent="0.25">
      <c r="A72" s="39"/>
      <c r="B72" s="203">
        <f t="shared" si="2"/>
        <v>0</v>
      </c>
      <c r="C72" s="153" t="s">
        <v>241</v>
      </c>
      <c r="D72" s="32"/>
      <c r="E72" s="35"/>
      <c r="F72" s="127"/>
      <c r="G72" s="127"/>
      <c r="H72" s="37"/>
      <c r="I72" s="23"/>
      <c r="J72" s="127"/>
      <c r="K72" s="37"/>
      <c r="L72" s="23"/>
      <c r="M72" s="127"/>
      <c r="N72" s="37"/>
      <c r="O72" s="23"/>
      <c r="P72" s="127"/>
      <c r="Q72" s="37"/>
      <c r="R72" s="23"/>
      <c r="S72" s="127"/>
      <c r="T72" s="37"/>
      <c r="U72" s="23"/>
      <c r="V72" s="127"/>
      <c r="W72" s="37"/>
      <c r="X72" s="23"/>
      <c r="Y72" s="21">
        <f t="shared" si="8"/>
        <v>0</v>
      </c>
      <c r="Z72" s="22">
        <f t="shared" si="3"/>
        <v>0</v>
      </c>
      <c r="AA72" s="22">
        <f t="shared" si="9"/>
        <v>0</v>
      </c>
      <c r="AB72" s="189"/>
      <c r="AC72" s="189"/>
      <c r="AD72" s="180"/>
      <c r="AE72" s="46" t="s">
        <v>242</v>
      </c>
      <c r="AF72" s="32"/>
      <c r="AG72" s="35"/>
      <c r="AH72" s="23"/>
      <c r="AI72" s="23"/>
      <c r="AJ72" s="23"/>
      <c r="AK72" s="23"/>
      <c r="AL72" s="23"/>
      <c r="AM72" s="23"/>
      <c r="AN72" s="24">
        <f t="shared" si="6"/>
        <v>0</v>
      </c>
      <c r="AO72" s="22">
        <f t="shared" si="7"/>
        <v>0</v>
      </c>
      <c r="AP72" s="251"/>
      <c r="AQ72" s="189"/>
      <c r="AR72" s="8"/>
      <c r="AS72" s="38"/>
      <c r="AT72" s="39"/>
      <c r="AU72" s="39"/>
      <c r="AV72" s="39"/>
      <c r="AW72" s="39"/>
      <c r="AX72" s="39"/>
      <c r="AY72" s="39"/>
      <c r="AZ72" s="39"/>
      <c r="BA72" s="39"/>
    </row>
    <row r="73" spans="1:53" x14ac:dyDescent="0.25">
      <c r="A73" s="39"/>
      <c r="B73" s="203">
        <f t="shared" si="2"/>
        <v>0</v>
      </c>
      <c r="C73" s="153" t="s">
        <v>243</v>
      </c>
      <c r="D73" s="32"/>
      <c r="E73" s="35"/>
      <c r="F73" s="127"/>
      <c r="G73" s="127"/>
      <c r="H73" s="37"/>
      <c r="I73" s="23"/>
      <c r="J73" s="127"/>
      <c r="K73" s="37"/>
      <c r="L73" s="23"/>
      <c r="M73" s="127"/>
      <c r="N73" s="37"/>
      <c r="O73" s="23"/>
      <c r="P73" s="127"/>
      <c r="Q73" s="37"/>
      <c r="R73" s="23"/>
      <c r="S73" s="127"/>
      <c r="T73" s="37"/>
      <c r="U73" s="23"/>
      <c r="V73" s="127"/>
      <c r="W73" s="37"/>
      <c r="X73" s="23"/>
      <c r="Y73" s="21">
        <f t="shared" si="8"/>
        <v>0</v>
      </c>
      <c r="Z73" s="22">
        <f t="shared" si="3"/>
        <v>0</v>
      </c>
      <c r="AA73" s="22">
        <f t="shared" si="9"/>
        <v>0</v>
      </c>
      <c r="AB73" s="189"/>
      <c r="AC73" s="189"/>
      <c r="AD73" s="180"/>
      <c r="AE73" s="46" t="s">
        <v>244</v>
      </c>
      <c r="AF73" s="32"/>
      <c r="AG73" s="35"/>
      <c r="AH73" s="23"/>
      <c r="AI73" s="23"/>
      <c r="AJ73" s="23"/>
      <c r="AK73" s="23"/>
      <c r="AL73" s="23"/>
      <c r="AM73" s="23"/>
      <c r="AN73" s="24">
        <f t="shared" si="6"/>
        <v>0</v>
      </c>
      <c r="AO73" s="22">
        <f t="shared" si="7"/>
        <v>0</v>
      </c>
      <c r="AP73" s="251"/>
      <c r="AQ73" s="189"/>
      <c r="AR73" s="8"/>
      <c r="AS73" s="38"/>
      <c r="AT73" s="39"/>
      <c r="AU73" s="39"/>
      <c r="AV73" s="39"/>
      <c r="AW73" s="39"/>
      <c r="AX73" s="39"/>
      <c r="AY73" s="39"/>
      <c r="AZ73" s="39"/>
      <c r="BA73" s="39"/>
    </row>
    <row r="74" spans="1:53" x14ac:dyDescent="0.25">
      <c r="A74" s="39"/>
      <c r="B74" s="203">
        <f t="shared" si="2"/>
        <v>0</v>
      </c>
      <c r="C74" s="153" t="s">
        <v>245</v>
      </c>
      <c r="D74" s="32"/>
      <c r="E74" s="35"/>
      <c r="F74" s="127"/>
      <c r="G74" s="127"/>
      <c r="H74" s="37"/>
      <c r="I74" s="23"/>
      <c r="J74" s="127"/>
      <c r="K74" s="37"/>
      <c r="L74" s="23"/>
      <c r="M74" s="127"/>
      <c r="N74" s="37"/>
      <c r="O74" s="23"/>
      <c r="P74" s="127"/>
      <c r="Q74" s="37"/>
      <c r="R74" s="23"/>
      <c r="S74" s="127"/>
      <c r="T74" s="37"/>
      <c r="U74" s="23"/>
      <c r="V74" s="127"/>
      <c r="W74" s="37"/>
      <c r="X74" s="23"/>
      <c r="Y74" s="21">
        <f t="shared" si="8"/>
        <v>0</v>
      </c>
      <c r="Z74" s="22">
        <f t="shared" si="3"/>
        <v>0</v>
      </c>
      <c r="AA74" s="22">
        <f t="shared" si="9"/>
        <v>0</v>
      </c>
      <c r="AB74" s="189"/>
      <c r="AC74" s="189"/>
      <c r="AD74" s="180"/>
      <c r="AE74" s="46" t="s">
        <v>246</v>
      </c>
      <c r="AF74" s="32"/>
      <c r="AG74" s="35"/>
      <c r="AH74" s="23"/>
      <c r="AI74" s="23"/>
      <c r="AJ74" s="23"/>
      <c r="AK74" s="23"/>
      <c r="AL74" s="23"/>
      <c r="AM74" s="23"/>
      <c r="AN74" s="24">
        <f t="shared" si="6"/>
        <v>0</v>
      </c>
      <c r="AO74" s="22">
        <f t="shared" si="7"/>
        <v>0</v>
      </c>
      <c r="AP74" s="251"/>
      <c r="AQ74" s="189"/>
      <c r="AR74" s="8"/>
      <c r="AS74" s="38"/>
      <c r="AT74" s="39"/>
      <c r="AU74" s="39"/>
      <c r="AV74" s="39"/>
      <c r="AW74" s="39"/>
      <c r="AX74" s="39"/>
      <c r="AY74" s="39"/>
      <c r="AZ74" s="39"/>
      <c r="BA74" s="39"/>
    </row>
    <row r="75" spans="1:53" x14ac:dyDescent="0.25">
      <c r="A75" s="39"/>
      <c r="B75" s="203">
        <f t="shared" si="2"/>
        <v>0</v>
      </c>
      <c r="C75" s="153" t="s">
        <v>247</v>
      </c>
      <c r="D75" s="32"/>
      <c r="E75" s="35"/>
      <c r="F75" s="127"/>
      <c r="G75" s="127"/>
      <c r="H75" s="37"/>
      <c r="I75" s="23"/>
      <c r="J75" s="127"/>
      <c r="K75" s="37"/>
      <c r="L75" s="23"/>
      <c r="M75" s="127"/>
      <c r="N75" s="37"/>
      <c r="O75" s="23"/>
      <c r="P75" s="127"/>
      <c r="Q75" s="37"/>
      <c r="R75" s="23"/>
      <c r="S75" s="127"/>
      <c r="T75" s="37"/>
      <c r="U75" s="23"/>
      <c r="V75" s="127"/>
      <c r="W75" s="37"/>
      <c r="X75" s="23"/>
      <c r="Y75" s="21">
        <f t="shared" si="8"/>
        <v>0</v>
      </c>
      <c r="Z75" s="22">
        <f t="shared" si="3"/>
        <v>0</v>
      </c>
      <c r="AA75" s="22">
        <f t="shared" si="9"/>
        <v>0</v>
      </c>
      <c r="AB75" s="189"/>
      <c r="AC75" s="189"/>
      <c r="AD75" s="180"/>
      <c r="AE75" s="46" t="s">
        <v>248</v>
      </c>
      <c r="AF75" s="32"/>
      <c r="AG75" s="35"/>
      <c r="AH75" s="23"/>
      <c r="AI75" s="23"/>
      <c r="AJ75" s="23"/>
      <c r="AK75" s="23"/>
      <c r="AL75" s="23"/>
      <c r="AM75" s="23"/>
      <c r="AN75" s="24">
        <f t="shared" si="6"/>
        <v>0</v>
      </c>
      <c r="AO75" s="22">
        <f t="shared" si="7"/>
        <v>0</v>
      </c>
      <c r="AP75" s="251"/>
      <c r="AQ75" s="189"/>
      <c r="AR75" s="8"/>
      <c r="AS75" s="38"/>
      <c r="AT75" s="39"/>
      <c r="AU75" s="39"/>
      <c r="AV75" s="39"/>
      <c r="AW75" s="39"/>
      <c r="AX75" s="39"/>
      <c r="AY75" s="39"/>
      <c r="AZ75" s="39"/>
      <c r="BA75" s="39"/>
    </row>
    <row r="76" spans="1:53" x14ac:dyDescent="0.25">
      <c r="A76" s="39"/>
      <c r="B76" s="203">
        <f t="shared" si="2"/>
        <v>0</v>
      </c>
      <c r="C76" s="153" t="s">
        <v>249</v>
      </c>
      <c r="D76" s="32"/>
      <c r="E76" s="35"/>
      <c r="F76" s="127"/>
      <c r="G76" s="127"/>
      <c r="H76" s="37"/>
      <c r="I76" s="23"/>
      <c r="J76" s="127"/>
      <c r="K76" s="37"/>
      <c r="L76" s="23"/>
      <c r="M76" s="127"/>
      <c r="N76" s="37"/>
      <c r="O76" s="23"/>
      <c r="P76" s="127"/>
      <c r="Q76" s="37"/>
      <c r="R76" s="23"/>
      <c r="S76" s="127"/>
      <c r="T76" s="37"/>
      <c r="U76" s="23"/>
      <c r="V76" s="127"/>
      <c r="W76" s="37"/>
      <c r="X76" s="23"/>
      <c r="Y76" s="21">
        <f t="shared" si="8"/>
        <v>0</v>
      </c>
      <c r="Z76" s="22">
        <f t="shared" si="3"/>
        <v>0</v>
      </c>
      <c r="AA76" s="22">
        <f t="shared" si="9"/>
        <v>0</v>
      </c>
      <c r="AB76" s="189"/>
      <c r="AC76" s="189"/>
      <c r="AD76" s="180"/>
      <c r="AE76" s="46" t="s">
        <v>250</v>
      </c>
      <c r="AF76" s="32"/>
      <c r="AG76" s="35"/>
      <c r="AH76" s="23"/>
      <c r="AI76" s="23"/>
      <c r="AJ76" s="23"/>
      <c r="AK76" s="23"/>
      <c r="AL76" s="23"/>
      <c r="AM76" s="23"/>
      <c r="AN76" s="24">
        <f t="shared" si="6"/>
        <v>0</v>
      </c>
      <c r="AO76" s="22">
        <f t="shared" si="7"/>
        <v>0</v>
      </c>
      <c r="AP76" s="251"/>
      <c r="AQ76" s="189"/>
      <c r="AR76" s="8"/>
      <c r="AS76" s="38"/>
      <c r="AT76" s="39"/>
      <c r="AU76" s="39"/>
      <c r="AV76" s="39"/>
      <c r="AW76" s="39"/>
      <c r="AX76" s="39"/>
      <c r="AY76" s="39"/>
      <c r="AZ76" s="39"/>
      <c r="BA76" s="39"/>
    </row>
    <row r="77" spans="1:53" x14ac:dyDescent="0.25">
      <c r="A77" s="39"/>
      <c r="B77" s="203">
        <f t="shared" si="2"/>
        <v>0</v>
      </c>
      <c r="C77" s="153" t="s">
        <v>251</v>
      </c>
      <c r="D77" s="32"/>
      <c r="E77" s="35"/>
      <c r="F77" s="127"/>
      <c r="G77" s="127"/>
      <c r="H77" s="37"/>
      <c r="I77" s="23"/>
      <c r="J77" s="127"/>
      <c r="K77" s="37"/>
      <c r="L77" s="23"/>
      <c r="M77" s="127"/>
      <c r="N77" s="37"/>
      <c r="O77" s="23"/>
      <c r="P77" s="127"/>
      <c r="Q77" s="37"/>
      <c r="R77" s="23"/>
      <c r="S77" s="127"/>
      <c r="T77" s="37"/>
      <c r="U77" s="23"/>
      <c r="V77" s="127"/>
      <c r="W77" s="37"/>
      <c r="X77" s="23"/>
      <c r="Y77" s="21">
        <f t="shared" si="8"/>
        <v>0</v>
      </c>
      <c r="Z77" s="22">
        <f t="shared" si="3"/>
        <v>0</v>
      </c>
      <c r="AA77" s="22">
        <f t="shared" si="9"/>
        <v>0</v>
      </c>
      <c r="AB77" s="189"/>
      <c r="AC77" s="189"/>
      <c r="AD77" s="180"/>
      <c r="AE77" s="46" t="s">
        <v>252</v>
      </c>
      <c r="AF77" s="32"/>
      <c r="AG77" s="35"/>
      <c r="AH77" s="23"/>
      <c r="AI77" s="23"/>
      <c r="AJ77" s="23"/>
      <c r="AK77" s="23"/>
      <c r="AL77" s="23"/>
      <c r="AM77" s="23"/>
      <c r="AN77" s="24">
        <f t="shared" si="6"/>
        <v>0</v>
      </c>
      <c r="AO77" s="22">
        <f t="shared" si="7"/>
        <v>0</v>
      </c>
      <c r="AP77" s="251"/>
      <c r="AQ77" s="189"/>
      <c r="AR77" s="8"/>
      <c r="AS77" s="38"/>
      <c r="AT77" s="39"/>
      <c r="AU77" s="39"/>
      <c r="AV77" s="39"/>
      <c r="AW77" s="39"/>
      <c r="AX77" s="39"/>
      <c r="AY77" s="39"/>
      <c r="AZ77" s="39"/>
      <c r="BA77" s="39"/>
    </row>
    <row r="78" spans="1:53" x14ac:dyDescent="0.25">
      <c r="A78" s="39"/>
      <c r="B78" s="203">
        <f t="shared" si="2"/>
        <v>0</v>
      </c>
      <c r="C78" s="153" t="s">
        <v>253</v>
      </c>
      <c r="D78" s="32"/>
      <c r="E78" s="35"/>
      <c r="F78" s="127"/>
      <c r="G78" s="127"/>
      <c r="H78" s="37"/>
      <c r="I78" s="23"/>
      <c r="J78" s="127"/>
      <c r="K78" s="37"/>
      <c r="L78" s="23"/>
      <c r="M78" s="127"/>
      <c r="N78" s="37"/>
      <c r="O78" s="23"/>
      <c r="P78" s="127"/>
      <c r="Q78" s="37"/>
      <c r="R78" s="23"/>
      <c r="S78" s="127"/>
      <c r="T78" s="37"/>
      <c r="U78" s="23"/>
      <c r="V78" s="127"/>
      <c r="W78" s="37"/>
      <c r="X78" s="23"/>
      <c r="Y78" s="21">
        <f t="shared" si="8"/>
        <v>0</v>
      </c>
      <c r="Z78" s="22">
        <f t="shared" si="3"/>
        <v>0</v>
      </c>
      <c r="AA78" s="22">
        <f t="shared" si="9"/>
        <v>0</v>
      </c>
      <c r="AB78" s="189"/>
      <c r="AC78" s="189"/>
      <c r="AD78" s="180"/>
      <c r="AE78" s="46" t="s">
        <v>254</v>
      </c>
      <c r="AF78" s="32"/>
      <c r="AG78" s="35"/>
      <c r="AH78" s="23"/>
      <c r="AI78" s="23"/>
      <c r="AJ78" s="23"/>
      <c r="AK78" s="23"/>
      <c r="AL78" s="23"/>
      <c r="AM78" s="23"/>
      <c r="AN78" s="24">
        <f t="shared" ref="AN78:AN79" si="10">SUM(AH78:AJ78)</f>
        <v>0</v>
      </c>
      <c r="AO78" s="22">
        <f t="shared" si="7"/>
        <v>0</v>
      </c>
      <c r="AP78" s="251"/>
      <c r="AQ78" s="189"/>
      <c r="AR78" s="8"/>
      <c r="AS78" s="38"/>
      <c r="AT78" s="39"/>
      <c r="AU78" s="39"/>
      <c r="AV78" s="39"/>
      <c r="AW78" s="39"/>
      <c r="AX78" s="39"/>
      <c r="AY78" s="39"/>
      <c r="AZ78" s="39"/>
      <c r="BA78" s="39"/>
    </row>
    <row r="79" spans="1:53" x14ac:dyDescent="0.25">
      <c r="A79" s="39"/>
      <c r="B79" s="203">
        <f t="shared" si="2"/>
        <v>0</v>
      </c>
      <c r="C79" s="153" t="s">
        <v>255</v>
      </c>
      <c r="D79" s="32"/>
      <c r="E79" s="35"/>
      <c r="F79" s="127"/>
      <c r="G79" s="127"/>
      <c r="H79" s="37"/>
      <c r="I79" s="23"/>
      <c r="J79" s="127"/>
      <c r="K79" s="37"/>
      <c r="L79" s="23"/>
      <c r="M79" s="127"/>
      <c r="N79" s="37"/>
      <c r="O79" s="23"/>
      <c r="P79" s="127"/>
      <c r="Q79" s="37"/>
      <c r="R79" s="23"/>
      <c r="S79" s="127"/>
      <c r="T79" s="37"/>
      <c r="U79" s="23"/>
      <c r="V79" s="127"/>
      <c r="W79" s="37"/>
      <c r="X79" s="23"/>
      <c r="Y79" s="21">
        <f t="shared" si="8"/>
        <v>0</v>
      </c>
      <c r="Z79" s="22">
        <f t="shared" si="3"/>
        <v>0</v>
      </c>
      <c r="AA79" s="22">
        <f t="shared" si="9"/>
        <v>0</v>
      </c>
      <c r="AB79" s="189"/>
      <c r="AC79" s="189"/>
      <c r="AD79" s="180"/>
      <c r="AE79" s="46" t="s">
        <v>256</v>
      </c>
      <c r="AF79" s="32"/>
      <c r="AG79" s="35"/>
      <c r="AH79" s="23"/>
      <c r="AI79" s="23"/>
      <c r="AJ79" s="23"/>
      <c r="AK79" s="23"/>
      <c r="AL79" s="23"/>
      <c r="AM79" s="23"/>
      <c r="AN79" s="24">
        <f t="shared" si="10"/>
        <v>0</v>
      </c>
      <c r="AO79" s="22">
        <f t="shared" si="7"/>
        <v>0</v>
      </c>
      <c r="AP79" s="251"/>
      <c r="AQ79" s="189"/>
      <c r="AR79" s="8"/>
      <c r="AS79" s="38"/>
      <c r="AT79" s="39"/>
      <c r="AU79" s="39"/>
      <c r="AV79" s="39"/>
      <c r="AW79" s="39"/>
      <c r="AX79" s="39"/>
      <c r="AY79" s="39"/>
      <c r="AZ79" s="39"/>
      <c r="BA79" s="39"/>
    </row>
    <row r="80" spans="1:53" x14ac:dyDescent="0.25">
      <c r="A80" s="39"/>
      <c r="B80" s="203">
        <f t="shared" si="2"/>
        <v>0</v>
      </c>
      <c r="C80" s="153" t="s">
        <v>257</v>
      </c>
      <c r="D80" s="32"/>
      <c r="E80" s="35"/>
      <c r="F80" s="127"/>
      <c r="G80" s="127"/>
      <c r="H80" s="37"/>
      <c r="I80" s="23"/>
      <c r="J80" s="127"/>
      <c r="K80" s="37"/>
      <c r="L80" s="23"/>
      <c r="M80" s="127"/>
      <c r="N80" s="37"/>
      <c r="O80" s="23"/>
      <c r="P80" s="127"/>
      <c r="Q80" s="37"/>
      <c r="R80" s="23"/>
      <c r="S80" s="127"/>
      <c r="T80" s="37"/>
      <c r="U80" s="23"/>
      <c r="V80" s="127"/>
      <c r="W80" s="37"/>
      <c r="X80" s="23"/>
      <c r="Y80" s="21">
        <f t="shared" si="8"/>
        <v>0</v>
      </c>
      <c r="Z80" s="22">
        <f t="shared" si="3"/>
        <v>0</v>
      </c>
      <c r="AA80" s="22">
        <f t="shared" si="9"/>
        <v>0</v>
      </c>
      <c r="AB80" s="189"/>
      <c r="AC80" s="189"/>
      <c r="AD80" s="180"/>
      <c r="AE80" s="46" t="s">
        <v>258</v>
      </c>
      <c r="AF80" s="32"/>
      <c r="AG80" s="35"/>
      <c r="AH80" s="23"/>
      <c r="AI80" s="23"/>
      <c r="AJ80" s="23"/>
      <c r="AK80" s="23"/>
      <c r="AL80" s="23"/>
      <c r="AM80" s="23"/>
      <c r="AN80" s="24">
        <f t="shared" ref="AN80" si="11">SUM(AH80:AJ80)</f>
        <v>0</v>
      </c>
      <c r="AO80" s="22">
        <f t="shared" si="7"/>
        <v>0</v>
      </c>
      <c r="AP80" s="251"/>
      <c r="AQ80" s="189"/>
      <c r="AR80" s="8"/>
      <c r="AS80" s="38"/>
      <c r="AT80" s="39"/>
      <c r="AU80" s="39"/>
      <c r="AV80" s="39"/>
      <c r="AW80" s="39"/>
      <c r="AX80" s="39"/>
      <c r="AY80" s="39"/>
      <c r="AZ80" s="39"/>
      <c r="BA80" s="39"/>
    </row>
    <row r="81" spans="1:53" x14ac:dyDescent="0.25">
      <c r="A81" s="39"/>
      <c r="B81" s="203">
        <f t="shared" si="2"/>
        <v>0</v>
      </c>
      <c r="C81" s="153" t="s">
        <v>259</v>
      </c>
      <c r="D81" s="32"/>
      <c r="E81" s="35"/>
      <c r="F81" s="127"/>
      <c r="G81" s="127"/>
      <c r="H81" s="37"/>
      <c r="I81" s="23"/>
      <c r="J81" s="127"/>
      <c r="K81" s="37"/>
      <c r="L81" s="23"/>
      <c r="M81" s="127"/>
      <c r="N81" s="37"/>
      <c r="O81" s="23"/>
      <c r="P81" s="127"/>
      <c r="Q81" s="37"/>
      <c r="R81" s="23"/>
      <c r="S81" s="127"/>
      <c r="T81" s="37"/>
      <c r="U81" s="23"/>
      <c r="V81" s="127"/>
      <c r="W81" s="37"/>
      <c r="X81" s="23"/>
      <c r="Y81" s="21">
        <f t="shared" si="8"/>
        <v>0</v>
      </c>
      <c r="Z81" s="22">
        <f t="shared" si="3"/>
        <v>0</v>
      </c>
      <c r="AA81" s="22">
        <f t="shared" si="9"/>
        <v>0</v>
      </c>
      <c r="AB81" s="189"/>
      <c r="AC81" s="189"/>
      <c r="AD81" s="180"/>
      <c r="AE81" s="46" t="s">
        <v>260</v>
      </c>
      <c r="AF81" s="32"/>
      <c r="AG81" s="35"/>
      <c r="AH81" s="23"/>
      <c r="AI81" s="23"/>
      <c r="AJ81" s="23"/>
      <c r="AK81" s="23"/>
      <c r="AL81" s="23"/>
      <c r="AM81" s="23"/>
      <c r="AN81" s="24">
        <f t="shared" ref="AN81" si="12">SUM(AH81:AJ81)</f>
        <v>0</v>
      </c>
      <c r="AO81" s="22">
        <f t="shared" si="7"/>
        <v>0</v>
      </c>
      <c r="AP81" s="251"/>
      <c r="AQ81" s="189"/>
      <c r="AR81" s="8"/>
      <c r="AS81" s="38"/>
      <c r="AT81" s="39"/>
      <c r="AU81" s="39"/>
      <c r="AV81" s="39"/>
      <c r="AW81" s="39"/>
      <c r="AX81" s="39"/>
      <c r="AY81" s="39"/>
      <c r="AZ81" s="39"/>
      <c r="BA81" s="39"/>
    </row>
    <row r="82" spans="1:53" x14ac:dyDescent="0.25">
      <c r="A82" s="39"/>
      <c r="B82" s="203">
        <f t="shared" si="2"/>
        <v>0</v>
      </c>
      <c r="C82" s="153" t="s">
        <v>261</v>
      </c>
      <c r="D82" s="32"/>
      <c r="E82" s="35"/>
      <c r="F82" s="127"/>
      <c r="G82" s="127"/>
      <c r="H82" s="37"/>
      <c r="I82" s="23"/>
      <c r="J82" s="127"/>
      <c r="K82" s="37"/>
      <c r="L82" s="23"/>
      <c r="M82" s="127"/>
      <c r="N82" s="37"/>
      <c r="O82" s="23"/>
      <c r="P82" s="127"/>
      <c r="Q82" s="37"/>
      <c r="R82" s="23"/>
      <c r="S82" s="127"/>
      <c r="T82" s="37"/>
      <c r="U82" s="23"/>
      <c r="V82" s="127"/>
      <c r="W82" s="37"/>
      <c r="X82" s="23"/>
      <c r="Y82" s="21">
        <f t="shared" si="8"/>
        <v>0</v>
      </c>
      <c r="Z82" s="22">
        <f t="shared" si="3"/>
        <v>0</v>
      </c>
      <c r="AA82" s="22">
        <f t="shared" si="9"/>
        <v>0</v>
      </c>
      <c r="AB82" s="189"/>
      <c r="AC82" s="189"/>
      <c r="AD82" s="180"/>
      <c r="AE82" s="46" t="s">
        <v>262</v>
      </c>
      <c r="AF82" s="32"/>
      <c r="AG82" s="35"/>
      <c r="AH82" s="23"/>
      <c r="AI82" s="23"/>
      <c r="AJ82" s="23"/>
      <c r="AK82" s="23"/>
      <c r="AL82" s="23"/>
      <c r="AM82" s="23"/>
      <c r="AN82" s="24">
        <f t="shared" ref="AN82" si="13">SUM(AH82:AJ82)</f>
        <v>0</v>
      </c>
      <c r="AO82" s="22">
        <f t="shared" si="7"/>
        <v>0</v>
      </c>
      <c r="AP82" s="251"/>
      <c r="AQ82" s="189"/>
      <c r="AR82" s="8"/>
      <c r="AS82" s="38"/>
      <c r="AT82" s="39"/>
      <c r="AU82" s="39"/>
      <c r="AV82" s="39"/>
      <c r="AW82" s="39"/>
      <c r="AX82" s="39"/>
      <c r="AY82" s="39"/>
      <c r="AZ82" s="39"/>
      <c r="BA82" s="39"/>
    </row>
    <row r="83" spans="1:53" x14ac:dyDescent="0.25">
      <c r="A83" s="39"/>
      <c r="B83" s="203">
        <f t="shared" si="2"/>
        <v>0</v>
      </c>
      <c r="C83" s="153" t="s">
        <v>263</v>
      </c>
      <c r="D83" s="32"/>
      <c r="E83" s="35"/>
      <c r="F83" s="127"/>
      <c r="G83" s="127"/>
      <c r="H83" s="37"/>
      <c r="I83" s="23"/>
      <c r="J83" s="127"/>
      <c r="K83" s="37"/>
      <c r="L83" s="23"/>
      <c r="M83" s="127"/>
      <c r="N83" s="37"/>
      <c r="O83" s="23"/>
      <c r="P83" s="127"/>
      <c r="Q83" s="37"/>
      <c r="R83" s="23"/>
      <c r="S83" s="127"/>
      <c r="T83" s="37"/>
      <c r="U83" s="23"/>
      <c r="V83" s="127"/>
      <c r="W83" s="37"/>
      <c r="X83" s="23"/>
      <c r="Y83" s="21">
        <f t="shared" si="8"/>
        <v>0</v>
      </c>
      <c r="Z83" s="22">
        <f t="shared" si="3"/>
        <v>0</v>
      </c>
      <c r="AA83" s="22">
        <f t="shared" si="9"/>
        <v>0</v>
      </c>
      <c r="AB83" s="189"/>
      <c r="AC83" s="189"/>
      <c r="AD83" s="180"/>
      <c r="AE83" s="46" t="s">
        <v>264</v>
      </c>
      <c r="AF83" s="32"/>
      <c r="AG83" s="35"/>
      <c r="AH83" s="23"/>
      <c r="AI83" s="23"/>
      <c r="AJ83" s="23"/>
      <c r="AK83" s="23"/>
      <c r="AL83" s="23"/>
      <c r="AM83" s="23"/>
      <c r="AN83" s="24">
        <f t="shared" ref="AN83" si="14">SUM(AH83:AJ83)</f>
        <v>0</v>
      </c>
      <c r="AO83" s="22">
        <f t="shared" si="7"/>
        <v>0</v>
      </c>
      <c r="AP83" s="251"/>
      <c r="AQ83" s="189"/>
      <c r="AR83" s="8"/>
      <c r="AS83" s="38"/>
      <c r="AT83" s="39"/>
      <c r="AU83" s="39"/>
      <c r="AV83" s="39"/>
      <c r="AW83" s="39"/>
      <c r="AX83" s="39"/>
      <c r="AY83" s="39"/>
      <c r="AZ83" s="39"/>
      <c r="BA83" s="39"/>
    </row>
    <row r="84" spans="1:53" x14ac:dyDescent="0.25">
      <c r="A84" s="39"/>
      <c r="B84" s="203">
        <f t="shared" si="2"/>
        <v>0</v>
      </c>
      <c r="C84" s="153" t="s">
        <v>265</v>
      </c>
      <c r="D84" s="32"/>
      <c r="E84" s="35"/>
      <c r="F84" s="127"/>
      <c r="G84" s="127"/>
      <c r="H84" s="37"/>
      <c r="I84" s="23"/>
      <c r="J84" s="127"/>
      <c r="K84" s="37"/>
      <c r="L84" s="23"/>
      <c r="M84" s="127"/>
      <c r="N84" s="37"/>
      <c r="O84" s="23"/>
      <c r="P84" s="127"/>
      <c r="Q84" s="37"/>
      <c r="R84" s="23"/>
      <c r="S84" s="127"/>
      <c r="T84" s="37"/>
      <c r="U84" s="23"/>
      <c r="V84" s="127"/>
      <c r="W84" s="37"/>
      <c r="X84" s="23"/>
      <c r="Y84" s="21">
        <f t="shared" si="8"/>
        <v>0</v>
      </c>
      <c r="Z84" s="22">
        <f t="shared" si="3"/>
        <v>0</v>
      </c>
      <c r="AA84" s="22">
        <f t="shared" si="9"/>
        <v>0</v>
      </c>
      <c r="AB84" s="189"/>
      <c r="AC84" s="189"/>
      <c r="AD84" s="180"/>
      <c r="AE84" s="46" t="s">
        <v>266</v>
      </c>
      <c r="AF84" s="32"/>
      <c r="AG84" s="35"/>
      <c r="AH84" s="23"/>
      <c r="AI84" s="23"/>
      <c r="AJ84" s="23"/>
      <c r="AK84" s="23"/>
      <c r="AL84" s="23"/>
      <c r="AM84" s="23"/>
      <c r="AN84" s="24">
        <f t="shared" ref="AN84" si="15">SUM(AH84:AJ84)</f>
        <v>0</v>
      </c>
      <c r="AO84" s="22">
        <f t="shared" si="7"/>
        <v>0</v>
      </c>
      <c r="AP84" s="251"/>
      <c r="AQ84" s="189"/>
      <c r="AR84" s="8"/>
      <c r="AS84" s="38"/>
      <c r="AT84" s="39"/>
      <c r="AU84" s="39"/>
      <c r="AV84" s="39"/>
      <c r="AW84" s="39"/>
      <c r="AX84" s="39"/>
      <c r="AY84" s="39"/>
      <c r="AZ84" s="39"/>
      <c r="BA84" s="39"/>
    </row>
    <row r="85" spans="1:53" x14ac:dyDescent="0.25">
      <c r="A85" s="39"/>
      <c r="B85" s="203">
        <f t="shared" si="2"/>
        <v>0</v>
      </c>
      <c r="C85" s="153" t="s">
        <v>267</v>
      </c>
      <c r="D85" s="32"/>
      <c r="E85" s="35"/>
      <c r="F85" s="127"/>
      <c r="G85" s="127"/>
      <c r="H85" s="37"/>
      <c r="I85" s="23"/>
      <c r="J85" s="127"/>
      <c r="K85" s="37"/>
      <c r="L85" s="23"/>
      <c r="M85" s="127"/>
      <c r="N85" s="37"/>
      <c r="O85" s="23"/>
      <c r="P85" s="127"/>
      <c r="Q85" s="37"/>
      <c r="R85" s="23"/>
      <c r="S85" s="127"/>
      <c r="T85" s="37"/>
      <c r="U85" s="23"/>
      <c r="V85" s="127"/>
      <c r="W85" s="37"/>
      <c r="X85" s="23"/>
      <c r="Y85" s="21">
        <f t="shared" si="8"/>
        <v>0</v>
      </c>
      <c r="Z85" s="22">
        <f t="shared" si="3"/>
        <v>0</v>
      </c>
      <c r="AA85" s="22">
        <f t="shared" si="9"/>
        <v>0</v>
      </c>
      <c r="AB85" s="189"/>
      <c r="AC85" s="189"/>
      <c r="AD85" s="180"/>
      <c r="AE85" s="46" t="s">
        <v>268</v>
      </c>
      <c r="AF85" s="32"/>
      <c r="AG85" s="35"/>
      <c r="AH85" s="23"/>
      <c r="AI85" s="23"/>
      <c r="AJ85" s="23"/>
      <c r="AK85" s="23"/>
      <c r="AL85" s="23"/>
      <c r="AM85" s="23"/>
      <c r="AN85" s="24">
        <f t="shared" ref="AN85" si="16">SUM(AH85:AJ85)</f>
        <v>0</v>
      </c>
      <c r="AO85" s="22">
        <f t="shared" si="7"/>
        <v>0</v>
      </c>
      <c r="AP85" s="251"/>
      <c r="AQ85" s="189"/>
      <c r="AR85" s="8"/>
      <c r="AS85" s="38"/>
      <c r="AT85" s="39"/>
      <c r="AU85" s="39"/>
      <c r="AV85" s="39"/>
      <c r="AW85" s="39"/>
      <c r="AX85" s="39"/>
      <c r="AY85" s="39"/>
      <c r="AZ85" s="39"/>
      <c r="BA85" s="39"/>
    </row>
    <row r="86" spans="1:53" x14ac:dyDescent="0.25">
      <c r="A86" s="39"/>
      <c r="B86" s="203">
        <f t="shared" si="2"/>
        <v>0</v>
      </c>
      <c r="C86" s="153" t="s">
        <v>269</v>
      </c>
      <c r="D86" s="32"/>
      <c r="E86" s="35"/>
      <c r="F86" s="127"/>
      <c r="G86" s="127"/>
      <c r="H86" s="37"/>
      <c r="I86" s="23"/>
      <c r="J86" s="127"/>
      <c r="K86" s="37"/>
      <c r="L86" s="23"/>
      <c r="M86" s="127"/>
      <c r="N86" s="37"/>
      <c r="O86" s="23"/>
      <c r="P86" s="127"/>
      <c r="Q86" s="37"/>
      <c r="R86" s="23"/>
      <c r="S86" s="127"/>
      <c r="T86" s="37"/>
      <c r="U86" s="23"/>
      <c r="V86" s="127"/>
      <c r="W86" s="37"/>
      <c r="X86" s="23"/>
      <c r="Y86" s="21">
        <f t="shared" si="8"/>
        <v>0</v>
      </c>
      <c r="Z86" s="22">
        <f t="shared" si="3"/>
        <v>0</v>
      </c>
      <c r="AA86" s="22">
        <f t="shared" ref="AA86:AA88" si="17">Z86+R86+U86+X86</f>
        <v>0</v>
      </c>
      <c r="AB86" s="189"/>
      <c r="AC86" s="189"/>
      <c r="AD86" s="180"/>
      <c r="AE86" s="46" t="s">
        <v>270</v>
      </c>
      <c r="AF86" s="32"/>
      <c r="AG86" s="35"/>
      <c r="AH86" s="23"/>
      <c r="AI86" s="23"/>
      <c r="AJ86" s="23"/>
      <c r="AK86" s="23"/>
      <c r="AL86" s="23"/>
      <c r="AM86" s="23"/>
      <c r="AN86" s="24">
        <f t="shared" ref="AN86" si="18">SUM(AH86:AJ86)</f>
        <v>0</v>
      </c>
      <c r="AO86" s="22">
        <f t="shared" si="7"/>
        <v>0</v>
      </c>
      <c r="AP86" s="251"/>
      <c r="AQ86" s="189"/>
      <c r="AR86" s="8"/>
      <c r="AS86" s="38"/>
      <c r="AT86" s="39"/>
      <c r="AU86" s="39"/>
      <c r="AV86" s="39"/>
      <c r="AW86" s="39"/>
      <c r="AX86" s="39"/>
      <c r="AY86" s="39"/>
      <c r="AZ86" s="39"/>
      <c r="BA86" s="39"/>
    </row>
    <row r="87" spans="1:53" x14ac:dyDescent="0.25">
      <c r="A87" s="39"/>
      <c r="B87" s="203">
        <f t="shared" ref="B87:B88" si="19">IF(F87="Services",COUNTA(G87:H87,J87:K87,M87:N87,P87:Q87),0)</f>
        <v>0</v>
      </c>
      <c r="C87" s="153" t="s">
        <v>271</v>
      </c>
      <c r="D87" s="32"/>
      <c r="E87" s="35"/>
      <c r="F87" s="127"/>
      <c r="G87" s="127"/>
      <c r="H87" s="37"/>
      <c r="I87" s="23"/>
      <c r="J87" s="127"/>
      <c r="K87" s="37"/>
      <c r="L87" s="23"/>
      <c r="M87" s="127"/>
      <c r="N87" s="37"/>
      <c r="O87" s="23"/>
      <c r="P87" s="127"/>
      <c r="Q87" s="37"/>
      <c r="R87" s="23"/>
      <c r="S87" s="127"/>
      <c r="T87" s="37"/>
      <c r="U87" s="23"/>
      <c r="V87" s="127"/>
      <c r="W87" s="37"/>
      <c r="X87" s="23"/>
      <c r="Y87" s="21">
        <f t="shared" si="8"/>
        <v>0</v>
      </c>
      <c r="Z87" s="22">
        <f t="shared" ref="Z87:Z88" si="20">I87+L87+O87</f>
        <v>0</v>
      </c>
      <c r="AA87" s="22">
        <f t="shared" si="17"/>
        <v>0</v>
      </c>
      <c r="AB87" s="189"/>
      <c r="AC87" s="189"/>
      <c r="AD87" s="180"/>
      <c r="AE87" s="46" t="s">
        <v>272</v>
      </c>
      <c r="AF87" s="32"/>
      <c r="AG87" s="35"/>
      <c r="AH87" s="23"/>
      <c r="AI87" s="23"/>
      <c r="AJ87" s="23"/>
      <c r="AK87" s="23"/>
      <c r="AL87" s="23"/>
      <c r="AM87" s="23"/>
      <c r="AN87" s="24">
        <f t="shared" ref="AN87" si="21">SUM(AH87:AJ87)</f>
        <v>0</v>
      </c>
      <c r="AO87" s="22">
        <f t="shared" si="7"/>
        <v>0</v>
      </c>
      <c r="AP87" s="251"/>
      <c r="AQ87" s="189"/>
      <c r="AR87" s="8"/>
      <c r="AS87" s="38"/>
      <c r="AT87" s="39"/>
      <c r="AU87" s="39"/>
      <c r="AV87" s="39"/>
      <c r="AW87" s="39"/>
      <c r="AX87" s="39"/>
      <c r="AY87" s="39"/>
      <c r="AZ87" s="39"/>
      <c r="BA87" s="39"/>
    </row>
    <row r="88" spans="1:53" x14ac:dyDescent="0.25">
      <c r="A88" s="39"/>
      <c r="B88" s="203">
        <f t="shared" si="19"/>
        <v>0</v>
      </c>
      <c r="C88" s="153" t="s">
        <v>273</v>
      </c>
      <c r="D88" s="32"/>
      <c r="E88" s="35"/>
      <c r="F88" s="127"/>
      <c r="G88" s="127"/>
      <c r="H88" s="37"/>
      <c r="I88" s="23"/>
      <c r="J88" s="127"/>
      <c r="K88" s="37"/>
      <c r="L88" s="23"/>
      <c r="M88" s="127"/>
      <c r="N88" s="37"/>
      <c r="O88" s="23"/>
      <c r="P88" s="127"/>
      <c r="Q88" s="37"/>
      <c r="R88" s="23"/>
      <c r="S88" s="127"/>
      <c r="T88" s="37"/>
      <c r="U88" s="23"/>
      <c r="V88" s="127"/>
      <c r="W88" s="37"/>
      <c r="X88" s="23"/>
      <c r="Y88" s="21">
        <f t="shared" si="8"/>
        <v>0</v>
      </c>
      <c r="Z88" s="22">
        <f t="shared" si="20"/>
        <v>0</v>
      </c>
      <c r="AA88" s="22">
        <f t="shared" si="17"/>
        <v>0</v>
      </c>
      <c r="AB88" s="189"/>
      <c r="AC88" s="189"/>
      <c r="AD88" s="180"/>
      <c r="AE88" s="46" t="s">
        <v>274</v>
      </c>
      <c r="AF88" s="32"/>
      <c r="AG88" s="35"/>
      <c r="AH88" s="23"/>
      <c r="AI88" s="23"/>
      <c r="AJ88" s="23"/>
      <c r="AK88" s="23"/>
      <c r="AL88" s="23"/>
      <c r="AM88" s="23"/>
      <c r="AN88" s="24">
        <f t="shared" ref="AN88" si="22">SUM(AH88:AJ88)</f>
        <v>0</v>
      </c>
      <c r="AO88" s="22">
        <f t="shared" si="7"/>
        <v>0</v>
      </c>
      <c r="AP88" s="251"/>
      <c r="AQ88" s="189"/>
      <c r="AR88" s="8"/>
      <c r="AS88" s="38"/>
      <c r="AT88" s="39"/>
      <c r="AU88" s="39"/>
      <c r="AV88" s="39"/>
      <c r="AW88" s="39"/>
      <c r="AX88" s="39"/>
      <c r="AY88" s="39"/>
      <c r="AZ88" s="39"/>
      <c r="BA88" s="39"/>
    </row>
    <row r="89" spans="1:53" x14ac:dyDescent="0.25">
      <c r="A89" s="39"/>
      <c r="B89" s="9"/>
      <c r="C89" s="10"/>
      <c r="D89" s="331"/>
      <c r="E89" s="331"/>
      <c r="F89" s="184"/>
      <c r="G89" s="331"/>
      <c r="H89" s="331"/>
      <c r="I89" s="331"/>
      <c r="J89" s="331"/>
      <c r="K89" s="331"/>
      <c r="L89" s="331"/>
      <c r="M89" s="331"/>
      <c r="N89" s="331"/>
      <c r="O89" s="331"/>
      <c r="P89" s="331"/>
      <c r="Q89" s="331"/>
      <c r="R89" s="331"/>
      <c r="S89" s="331"/>
      <c r="T89" s="331"/>
      <c r="U89" s="331"/>
      <c r="V89" s="331"/>
      <c r="W89" s="331"/>
      <c r="X89" s="331"/>
      <c r="Y89" s="331"/>
      <c r="Z89" s="331"/>
      <c r="AA89" s="331"/>
      <c r="AB89" s="331"/>
      <c r="AC89" s="331"/>
      <c r="AD89" s="331"/>
      <c r="AE89" s="331"/>
      <c r="AF89" s="331"/>
      <c r="AG89" s="331"/>
      <c r="AH89" s="331"/>
      <c r="AI89" s="331"/>
      <c r="AJ89" s="331"/>
      <c r="AK89" s="331"/>
      <c r="AL89" s="331"/>
      <c r="AM89" s="331"/>
      <c r="AN89" s="331"/>
      <c r="AO89" s="331"/>
      <c r="AP89" s="331"/>
      <c r="AQ89" s="331"/>
      <c r="AR89" s="11"/>
      <c r="AS89" s="38"/>
      <c r="AT89" s="39"/>
      <c r="AU89" s="39"/>
      <c r="AV89" s="39"/>
      <c r="AW89" s="39"/>
      <c r="AX89" s="39"/>
      <c r="AY89" s="39"/>
      <c r="AZ89" s="39"/>
      <c r="BA89" s="39"/>
    </row>
    <row r="90" spans="1:53" x14ac:dyDescent="0.25">
      <c r="A90" s="39"/>
      <c r="B90" s="39"/>
      <c r="C90" s="39"/>
      <c r="D90" s="39"/>
      <c r="E90" s="39"/>
      <c r="F90" s="18"/>
      <c r="G90" s="39"/>
      <c r="H90" s="39"/>
      <c r="I90" s="39"/>
      <c r="J90" s="39"/>
      <c r="K90" s="39"/>
      <c r="L90" s="39"/>
      <c r="M90" s="39"/>
      <c r="N90" s="39"/>
      <c r="O90" s="39"/>
      <c r="P90" s="39"/>
      <c r="Q90" s="39"/>
      <c r="R90" s="39"/>
      <c r="S90" s="39"/>
      <c r="T90" s="39"/>
      <c r="U90" s="39"/>
      <c r="V90" s="39"/>
      <c r="W90" s="39"/>
      <c r="X90" s="39"/>
      <c r="Y90" s="39"/>
      <c r="Z90" s="39"/>
      <c r="AA90" s="39"/>
      <c r="AB90" s="39"/>
      <c r="AC90" s="39"/>
      <c r="AD90" s="39"/>
      <c r="AE90" s="39"/>
      <c r="AF90" s="39"/>
      <c r="AG90" s="39"/>
      <c r="AH90" s="39"/>
      <c r="AI90" s="39"/>
      <c r="AJ90" s="39"/>
      <c r="AK90" s="39"/>
      <c r="AL90" s="39"/>
      <c r="AM90" s="39"/>
      <c r="AN90" s="39"/>
      <c r="AO90" s="39"/>
      <c r="AP90" s="39"/>
      <c r="AQ90" s="39"/>
      <c r="AR90" s="39"/>
      <c r="AS90" s="39"/>
      <c r="AT90" s="39"/>
      <c r="AU90" s="39"/>
      <c r="AV90" s="39"/>
      <c r="AW90" s="39"/>
      <c r="AX90" s="39"/>
      <c r="AY90" s="39"/>
      <c r="AZ90" s="39"/>
      <c r="BA90" s="39"/>
    </row>
  </sheetData>
  <sheetProtection algorithmName="SHA-512" hashValue="9bTHsquOBSERah9xJOEHV6HvPGKbXvvO55J6J5FrPBhB2vof+YnVA2XV8PIr4YN1OG84fcl2dU6eWsYFaG6cIw==" saltValue="lRzXkZ3H36IOI6PN/dcsgA==" spinCount="100000" sheet="1" objects="1" scenarios="1" formatColumns="0" formatRows="0" selectLockedCells="1"/>
  <mergeCells count="16">
    <mergeCell ref="AL13:AO13"/>
    <mergeCell ref="AE18:AE21"/>
    <mergeCell ref="AF19:AF21"/>
    <mergeCell ref="AG19:AG21"/>
    <mergeCell ref="G12:R12"/>
    <mergeCell ref="AH15:AK15"/>
    <mergeCell ref="AH16:AK16"/>
    <mergeCell ref="G13:G14"/>
    <mergeCell ref="X13:AA13"/>
    <mergeCell ref="C18:C21"/>
    <mergeCell ref="D19:D21"/>
    <mergeCell ref="E19:E21"/>
    <mergeCell ref="F19:F21"/>
    <mergeCell ref="A1:B1"/>
    <mergeCell ref="D2:G2"/>
    <mergeCell ref="F13:F14"/>
  </mergeCells>
  <phoneticPr fontId="10" type="noConversion"/>
  <conditionalFormatting sqref="G22:H88 J22:K88 M22:N88 P22:Q88">
    <cfRule type="expression" dxfId="10" priority="38">
      <formula>AND($F22="Services",G22&lt;&gt;"")</formula>
    </cfRule>
    <cfRule type="expression" dxfId="9" priority="45">
      <formula>$F22="Services"</formula>
    </cfRule>
  </conditionalFormatting>
  <conditionalFormatting sqref="S22:T88">
    <cfRule type="expression" dxfId="8" priority="19">
      <formula>AND($F22="Services",S22&lt;&gt;"")</formula>
    </cfRule>
    <cfRule type="expression" dxfId="7" priority="20">
      <formula>$F22="Services"</formula>
    </cfRule>
  </conditionalFormatting>
  <conditionalFormatting sqref="S24:U88">
    <cfRule type="expression" dxfId="6" priority="2">
      <formula>$S$20="N/A"</formula>
    </cfRule>
  </conditionalFormatting>
  <conditionalFormatting sqref="V22:W88">
    <cfRule type="expression" dxfId="5" priority="17">
      <formula>AND($F22="Services",V22&lt;&gt;"")</formula>
    </cfRule>
    <cfRule type="expression" dxfId="4" priority="18">
      <formula>$F22="Services"</formula>
    </cfRule>
  </conditionalFormatting>
  <conditionalFormatting sqref="V24:X88">
    <cfRule type="expression" dxfId="3" priority="1">
      <formula>$V$20="N/A"</formula>
    </cfRule>
  </conditionalFormatting>
  <conditionalFormatting sqref="AL24:AM44 AL46:AM88">
    <cfRule type="expression" dxfId="2" priority="3">
      <formula>AL$21="N/A"</formula>
    </cfRule>
  </conditionalFormatting>
  <conditionalFormatting sqref="AP24:AP44 AB24:AB88 AP46:AP88">
    <cfRule type="expression" dxfId="1" priority="16">
      <formula>OR($AW$2&lt;&gt;"Yes",AND($AW$2="Yes",$AW$3=$AW$1))</formula>
    </cfRule>
  </conditionalFormatting>
  <conditionalFormatting sqref="AQ24:AQ44 AC24:AC88 AQ46:AQ88">
    <cfRule type="expression" dxfId="0" priority="61">
      <formula>OR($AW$4&lt;&gt;"Yes",AND($AW$4="Yes",$AW$5=$AW$1))</formula>
    </cfRule>
  </conditionalFormatting>
  <dataValidations count="2">
    <dataValidation type="list" allowBlank="1" showInputMessage="1" showErrorMessage="1" sqref="F22:F88" xr:uid="{2D6028AD-D66C-458F-8012-A7FB8A697265}">
      <formula1>"Labor,Services"</formula1>
    </dataValidation>
    <dataValidation type="decimal" allowBlank="1" showInputMessage="1" showErrorMessage="1" sqref="E22:E88 AG23:AG44 AG46:AG88" xr:uid="{D25ED004-6BD1-4B93-9494-9CC94A9CFB19}">
      <formula1>0</formula1>
      <formula2>1</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0CD1A-7E58-41D2-9126-F3E1ED8C7BE6}">
  <sheetPr codeName="Sheet8"/>
  <dimension ref="A1:V28"/>
  <sheetViews>
    <sheetView workbookViewId="0">
      <selection sqref="A1:B1"/>
    </sheetView>
  </sheetViews>
  <sheetFormatPr defaultRowHeight="15" x14ac:dyDescent="0.25"/>
  <cols>
    <col min="1" max="1" width="5.140625" customWidth="1"/>
    <col min="3" max="3" width="55" customWidth="1"/>
    <col min="4" max="4" width="17.7109375" customWidth="1"/>
    <col min="5" max="6" width="30.42578125" customWidth="1"/>
  </cols>
  <sheetData>
    <row r="1" spans="1:22" x14ac:dyDescent="0.25">
      <c r="A1" s="348"/>
      <c r="B1" s="348"/>
      <c r="C1" s="328"/>
      <c r="D1" s="328"/>
      <c r="E1" s="328"/>
      <c r="F1" s="328"/>
      <c r="G1" s="328"/>
      <c r="H1" s="328"/>
      <c r="I1" s="39"/>
      <c r="J1" s="39"/>
      <c r="K1" s="39"/>
      <c r="L1" s="39"/>
      <c r="M1" s="39"/>
      <c r="N1" s="39"/>
      <c r="O1" s="39"/>
      <c r="P1" s="39"/>
      <c r="Q1" s="1"/>
      <c r="R1" s="1"/>
      <c r="S1" s="1"/>
      <c r="T1" s="1"/>
      <c r="U1" s="1"/>
      <c r="V1" s="1"/>
    </row>
    <row r="2" spans="1:22" ht="15.75" x14ac:dyDescent="0.25">
      <c r="A2" s="39"/>
      <c r="B2" s="4"/>
      <c r="C2" s="5"/>
      <c r="D2" s="349"/>
      <c r="E2" s="349"/>
      <c r="F2" s="329"/>
      <c r="G2" s="6"/>
      <c r="H2" s="38"/>
      <c r="I2" s="39"/>
      <c r="J2" s="39"/>
      <c r="K2" s="39"/>
      <c r="L2" s="39"/>
      <c r="M2" s="39"/>
      <c r="N2" s="39"/>
      <c r="O2" s="39"/>
      <c r="P2" s="39"/>
      <c r="Q2" s="1"/>
      <c r="R2" s="1"/>
      <c r="S2" s="1"/>
      <c r="T2" s="1"/>
      <c r="U2" s="1"/>
      <c r="V2" s="1"/>
    </row>
    <row r="3" spans="1:22" ht="18.75" x14ac:dyDescent="0.3">
      <c r="A3" s="39"/>
      <c r="B3" s="2"/>
      <c r="C3" s="326" t="s">
        <v>1</v>
      </c>
      <c r="D3" s="326"/>
      <c r="E3" s="326"/>
      <c r="F3" s="326"/>
      <c r="G3" s="3"/>
      <c r="H3" s="38"/>
      <c r="I3" s="39"/>
      <c r="J3" s="39"/>
      <c r="K3" s="39"/>
      <c r="L3" s="39"/>
      <c r="M3" s="39"/>
      <c r="N3" s="39"/>
      <c r="O3" s="39"/>
      <c r="P3" s="39"/>
      <c r="Q3" s="1"/>
      <c r="R3" s="1"/>
      <c r="S3" s="1"/>
      <c r="T3" s="1"/>
      <c r="U3" s="1"/>
      <c r="V3" s="1"/>
    </row>
    <row r="4" spans="1:22" ht="18.75" x14ac:dyDescent="0.3">
      <c r="A4" s="39"/>
      <c r="B4" s="2"/>
      <c r="C4" s="326" t="s">
        <v>2</v>
      </c>
      <c r="D4" s="326"/>
      <c r="E4" s="326"/>
      <c r="F4" s="326"/>
      <c r="G4" s="3"/>
      <c r="H4" s="38"/>
      <c r="I4" s="39"/>
      <c r="J4" s="39"/>
      <c r="K4" s="39"/>
      <c r="L4" s="39"/>
      <c r="M4" s="39"/>
      <c r="N4" s="39"/>
      <c r="O4" s="39"/>
      <c r="P4" s="39"/>
      <c r="Q4" s="1"/>
      <c r="R4" s="1"/>
      <c r="S4" s="1"/>
      <c r="T4" s="1"/>
      <c r="U4" s="1"/>
      <c r="V4" s="1"/>
    </row>
    <row r="5" spans="1:22" ht="18.75" x14ac:dyDescent="0.3">
      <c r="A5" s="39"/>
      <c r="B5" s="2"/>
      <c r="C5" s="327" t="s">
        <v>275</v>
      </c>
      <c r="D5" s="326"/>
      <c r="E5" s="326"/>
      <c r="F5" s="326"/>
      <c r="G5" s="3"/>
      <c r="H5" s="38"/>
      <c r="I5" s="39"/>
      <c r="J5" s="39"/>
      <c r="K5" s="39"/>
      <c r="L5" s="39"/>
      <c r="M5" s="39"/>
      <c r="N5" s="39"/>
      <c r="O5" s="39"/>
      <c r="P5" s="39"/>
      <c r="Q5" s="1"/>
      <c r="R5" s="1"/>
      <c r="S5" s="1"/>
      <c r="T5" s="1"/>
      <c r="U5" s="1"/>
      <c r="V5" s="1"/>
    </row>
    <row r="6" spans="1:22" ht="16.5" thickBot="1" x14ac:dyDescent="0.3">
      <c r="A6" s="39"/>
      <c r="B6" s="2"/>
      <c r="C6" s="44"/>
      <c r="D6" s="350"/>
      <c r="E6" s="350"/>
      <c r="F6" s="342"/>
      <c r="G6" s="8"/>
      <c r="H6" s="38"/>
      <c r="I6" s="39"/>
      <c r="J6" s="39"/>
      <c r="K6" s="39"/>
      <c r="L6" s="39"/>
      <c r="M6" s="39"/>
      <c r="N6" s="39"/>
      <c r="O6" s="39"/>
      <c r="P6" s="39"/>
      <c r="Q6" s="1"/>
      <c r="R6" s="1"/>
      <c r="S6" s="1"/>
      <c r="T6" s="1"/>
      <c r="U6" s="1"/>
      <c r="V6" s="1"/>
    </row>
    <row r="7" spans="1:22" x14ac:dyDescent="0.25">
      <c r="A7" s="39"/>
      <c r="B7" s="332"/>
      <c r="C7" s="323" t="s">
        <v>276</v>
      </c>
      <c r="D7" s="324"/>
      <c r="E7" s="324"/>
      <c r="F7" s="325"/>
      <c r="G7" s="122"/>
      <c r="H7" s="38"/>
      <c r="I7" s="39"/>
      <c r="J7" s="39"/>
      <c r="K7" s="39"/>
      <c r="L7" s="39"/>
      <c r="M7" s="39"/>
      <c r="N7" s="39"/>
      <c r="O7" s="39"/>
      <c r="P7" s="39"/>
    </row>
    <row r="8" spans="1:22" x14ac:dyDescent="0.25">
      <c r="A8" s="39"/>
      <c r="B8" s="332"/>
      <c r="C8" s="123"/>
      <c r="D8" s="334" t="s">
        <v>34</v>
      </c>
      <c r="E8" s="40" t="s">
        <v>12</v>
      </c>
      <c r="F8" s="206" t="s">
        <v>14</v>
      </c>
      <c r="G8" s="122"/>
      <c r="H8" s="38"/>
      <c r="I8" s="39"/>
      <c r="J8" s="39"/>
      <c r="K8" s="39"/>
      <c r="L8" s="39"/>
      <c r="M8" s="39"/>
      <c r="N8" s="39"/>
      <c r="O8" s="39"/>
      <c r="P8" s="39"/>
    </row>
    <row r="9" spans="1:22" x14ac:dyDescent="0.25">
      <c r="A9" s="39"/>
      <c r="B9" s="332"/>
      <c r="C9" s="124" t="s">
        <v>277</v>
      </c>
      <c r="D9" s="241">
        <f>D18+D25</f>
        <v>0</v>
      </c>
      <c r="E9" s="242" t="str">
        <f>IF('Part IV-1'!H14&lt;&gt;"Yes","N/A",E18+E25)</f>
        <v>N/A</v>
      </c>
      <c r="F9" s="243" t="str">
        <f>IF('Part IV-1'!H17&lt;&gt;"Yes","N/A",F18+F25)</f>
        <v>N/A</v>
      </c>
      <c r="G9" s="122"/>
      <c r="H9" s="38"/>
      <c r="I9" s="39"/>
      <c r="J9" s="39"/>
      <c r="K9" s="39"/>
      <c r="L9" s="39"/>
      <c r="M9" s="39"/>
      <c r="N9" s="39"/>
      <c r="O9" s="39"/>
      <c r="P9" s="39"/>
    </row>
    <row r="10" spans="1:22" x14ac:dyDescent="0.25">
      <c r="A10" s="39"/>
      <c r="B10" s="332"/>
      <c r="C10" s="124" t="s">
        <v>278</v>
      </c>
      <c r="D10" s="241" t="e">
        <f>D9/'Part IV-1'!H13</f>
        <v>#DIV/0!</v>
      </c>
      <c r="E10" s="242" t="str">
        <f>IF('Part IV-1'!H14&lt;&gt;"Yes","N/A",E9/'Part IV-1'!H16)</f>
        <v>N/A</v>
      </c>
      <c r="F10" s="243" t="str">
        <f>IF('Part IV-1'!H17&lt;&gt;"Yes","N/A",F9/'Part IV-1'!H19)</f>
        <v>N/A</v>
      </c>
      <c r="G10" s="122"/>
      <c r="H10" s="38"/>
      <c r="I10" s="39"/>
      <c r="J10" s="39"/>
      <c r="K10" s="39"/>
      <c r="L10" s="39"/>
      <c r="M10" s="39"/>
      <c r="N10" s="39"/>
      <c r="O10" s="39"/>
      <c r="P10" s="39"/>
    </row>
    <row r="11" spans="1:22" ht="15.75" thickBot="1" x14ac:dyDescent="0.3">
      <c r="A11" s="39"/>
      <c r="B11" s="332"/>
      <c r="C11" s="142" t="s">
        <v>279</v>
      </c>
      <c r="D11" s="258">
        <f>D16+D23</f>
        <v>0</v>
      </c>
      <c r="E11" s="259" t="str">
        <f>IF('Part IV-1'!H14&lt;&gt;"Yes","N/A",E16+E23)</f>
        <v>N/A</v>
      </c>
      <c r="F11" s="260" t="str">
        <f>IF('Part IV-1'!H17&lt;&gt;"Yes","N/A",F16+F23)</f>
        <v>N/A</v>
      </c>
      <c r="G11" s="122"/>
      <c r="H11" s="38"/>
      <c r="I11" s="39"/>
      <c r="J11" s="39"/>
      <c r="K11" s="39"/>
      <c r="L11" s="39"/>
      <c r="M11" s="39"/>
      <c r="N11" s="39"/>
      <c r="O11" s="39"/>
      <c r="P11" s="39"/>
    </row>
    <row r="12" spans="1:22" ht="15.75" thickBot="1" x14ac:dyDescent="0.3">
      <c r="A12" s="39"/>
      <c r="B12" s="332"/>
      <c r="C12" s="180"/>
      <c r="D12" s="180"/>
      <c r="E12" s="180"/>
      <c r="F12" s="180"/>
      <c r="G12" s="122"/>
      <c r="H12" s="38"/>
      <c r="I12" s="39"/>
      <c r="J12" s="39"/>
      <c r="K12" s="39"/>
      <c r="L12" s="39"/>
      <c r="M12" s="39"/>
      <c r="N12" s="39"/>
      <c r="O12" s="39"/>
      <c r="P12" s="39"/>
    </row>
    <row r="13" spans="1:22" x14ac:dyDescent="0.25">
      <c r="A13" s="39"/>
      <c r="B13" s="332"/>
      <c r="C13" s="143" t="s">
        <v>280</v>
      </c>
      <c r="D13" s="209" t="s">
        <v>34</v>
      </c>
      <c r="E13" s="40" t="s">
        <v>12</v>
      </c>
      <c r="F13" s="206" t="s">
        <v>14</v>
      </c>
      <c r="G13" s="122"/>
      <c r="H13" s="38"/>
      <c r="I13" s="39"/>
      <c r="J13" s="39"/>
      <c r="K13" s="39"/>
      <c r="L13" s="39"/>
      <c r="M13" s="39"/>
      <c r="N13" s="39"/>
      <c r="O13" s="39"/>
      <c r="P13" s="39"/>
    </row>
    <row r="14" spans="1:22" x14ac:dyDescent="0.25">
      <c r="A14" s="39"/>
      <c r="B14" s="332"/>
      <c r="C14" s="144" t="s">
        <v>281</v>
      </c>
      <c r="D14" s="156"/>
      <c r="E14" s="121"/>
      <c r="F14" s="207"/>
      <c r="G14" s="122"/>
      <c r="H14" s="38"/>
      <c r="I14" s="39"/>
      <c r="J14" s="39"/>
      <c r="K14" s="39"/>
      <c r="L14" s="39"/>
      <c r="M14" s="39"/>
      <c r="N14" s="39"/>
      <c r="O14" s="39"/>
      <c r="P14" s="39"/>
    </row>
    <row r="15" spans="1:22" x14ac:dyDescent="0.25">
      <c r="A15" s="39"/>
      <c r="B15" s="332"/>
      <c r="C15" s="145" t="s">
        <v>282</v>
      </c>
      <c r="D15" s="241">
        <f ca="1">'Part IV-1'!$N$23+'Part IV-1'!$AB$23</f>
        <v>0</v>
      </c>
      <c r="E15" s="242" t="str">
        <f>IF('Part IV-1'!H14&lt;&gt;"Yes","N/A",'Part IV-1'!$N$24+'Part IV-1'!$AB$24)</f>
        <v>N/A</v>
      </c>
      <c r="F15" s="243" t="str">
        <f>IF('Part IV-1'!H17&lt;&gt;"Yes","N/A",'Part IV-1'!$N$25+'Part IV-1'!$AB$25)</f>
        <v>N/A</v>
      </c>
      <c r="G15" s="122"/>
      <c r="H15" s="38"/>
      <c r="I15" s="39"/>
      <c r="J15" s="39"/>
      <c r="K15" s="39"/>
      <c r="L15" s="39"/>
      <c r="M15" s="39"/>
      <c r="N15" s="39"/>
      <c r="O15" s="39"/>
      <c r="P15" s="39"/>
    </row>
    <row r="16" spans="1:22" x14ac:dyDescent="0.25">
      <c r="A16" s="39"/>
      <c r="B16" s="332"/>
      <c r="C16" s="145" t="s">
        <v>283</v>
      </c>
      <c r="D16" s="290">
        <f>(SUMPRODUCT('Part IV-1'!$M$31:$M$66,'Part IV-1'!$E$31:$E$66)+SUMPRODUCT('Part IV-1'!$J$31:$J$66,'Part IV-1'!$E$31:$E$66)+SUMPRODUCT('Part IV-1'!$K$31:$K$66,'Part IV-1'!$E$31:$E$66)*('Part IV-1'!$AI$3&gt;1)+SUMPRODUCT('Part IV-1'!$L$31:$L$66,'Part IV-1'!$E$31:$E$66)*('Part IV-1'!$AI$3&gt;2))+(SUMPRODUCT('Part IV-1'!$AA$32:$AA$66,'Part IV-1'!$T$32:$T$66)+SUMPRODUCT('Part IV-1'!$X$32:$X$66,'Part IV-1'!$T$32:$T$66)+SUMPRODUCT('Part IV-1'!$Y$32:$Y$66,'Part IV-1'!$T$32:$T$66)*('Part IV-1'!$AI$3&gt;1)+SUMPRODUCT('Part IV-1'!$Z$32:$Z$66,'Part IV-1'!$T$32:$T$66)*('Part IV-1'!$AI$3&gt;2))</f>
        <v>0</v>
      </c>
      <c r="E16" s="242" t="str" cm="1">
        <f t="array" ref="E16">_xlfn.IFS('Part IV-1'!H14&lt;&gt;"Yes","N/A",AND('Part IV-1'!H14="Yes",'Part IV-1'!$H$16='Part IV-1'!$H$13),(SUMPRODUCT('Part IV-1'!$M$31:$M$66,'Part IV-1'!$E$31:$E$66)+SUMPRODUCT('Part IV-1'!$J$31:$J$66,'Part IV-1'!$E$31:$E$66)+SUMPRODUCT('Part IV-1'!$K$31:$K$66,'Part IV-1'!$E$31:$E$66)*('Part IV-1'!$AI$4&gt;1)+SUMPRODUCT('Part IV-1'!$L$31:$L$66,'Part IV-1'!$E$31:$E$66)*('Part IV-1'!$AI$4&gt;2))+(SUMPRODUCT('Part IV-1'!$AA$32:$AA$66,'Part IV-1'!$T$32:$T$66)+SUMPRODUCT('Part IV-1'!$X$32:$X$66,'Part IV-1'!$T$32:$T$66)+SUMPRODUCT('Part IV-1'!$Y$32:$Y$66,'Part IV-1'!$T$32:$T$66)*('Part IV-1'!$AI$4&gt;1)+SUMPRODUCT('Part IV-1'!$Z$32:$Z$66,'Part IV-1'!$T$32:$T$66)*('Part IV-1'!$AI$4&gt;2)),AND('Part IV-1'!H14="Yes",'Part IV-1'!$H$16&lt;&gt;'Part IV-1'!$H$13),(SUMPRODUCT('Part IV-1'!$M$31:$M$66,'Part IV-1'!$E$31:$E$66,'Part IV-1'!$O$31:$O$66)+SUMPRODUCT('Part IV-1'!$J$31:$J$66,'Part IV-1'!$E$31:$E$66,'Part IV-1'!$O$31:$O$66)+SUMPRODUCT('Part IV-1'!$K$31:$K$66,'Part IV-1'!$E$31:$E$66,'Part IV-1'!$O$31:$O$66)*('Part IV-1'!$AI$4&gt;1)+SUMPRODUCT('Part IV-1'!$L$31:$L$66,'Part IV-1'!$E$31:$E$66,'Part IV-1'!$O$31:$O$66)*('Part IV-1'!$AI$4&gt;2))+(SUMPRODUCT('Part IV-1'!$AA$32:$AA$66,'Part IV-1'!$T$32:$T$66,'Part IV-1'!$AC$32:$AC$66)+SUMPRODUCT('Part IV-1'!$X$32:$X$66,'Part IV-1'!$T$32:$T$66,'Part IV-1'!$AC$32:$AC$66)+SUMPRODUCT('Part IV-1'!$Y$32:$Y$66,'Part IV-1'!$T$32:$T$66,'Part IV-1'!$AC$32:$AC$66)*('Part IV-1'!$AI$4&gt;1)+SUMPRODUCT('Part IV-1'!$Z$32:$Z$66,'Part IV-1'!$T$32:$T$66,'Part IV-1'!$AC$32:$AC$66)*('Part IV-1'!$AI$4&gt;2)),TRUE,"")</f>
        <v>N/A</v>
      </c>
      <c r="F16" s="243" t="str" cm="1">
        <f t="array" ref="F16">_xlfn.IFS('Part IV-1'!H17&lt;&gt;"Yes","N/A",AND('Part IV-1'!H17="Yes",'Part IV-1'!$H$19='Part IV-1'!$H$13),(SUMPRODUCT('Part IV-1'!$M$31:$M$66,'Part IV-1'!$E$31:$E$66)+SUMPRODUCT('Part IV-1'!$J$31:$J$66,'Part IV-1'!$E$31:$E$66)+SUMPRODUCT('Part IV-1'!$K$31:$K$66,'Part IV-1'!$E$31:$E$66)*('Part IV-1'!$AI$5&gt;1)+SUMPRODUCT('Part IV-1'!$L$31:$L$66,'Part IV-1'!$E$31:$E$66)*('Part IV-1'!$AI$5&gt;2))+(SUMPRODUCT('Part IV-1'!$AA$32:$AA$66,'Part IV-1'!$T$32:$T$66)+SUMPRODUCT('Part IV-1'!$X$32:$X$66,'Part IV-1'!$T$32:$T$66)+SUMPRODUCT('Part IV-1'!$Y$32:$Y$66,'Part IV-1'!$T$32:$T$66)*('Part IV-1'!$AI$5&gt;1)+SUMPRODUCT('Part IV-1'!$Z$32:$Z$66,'Part IV-1'!$T$32:$T$66)*('Part IV-1'!$AI$5&gt;2)),AND('Part IV-1'!H17="Yes",'Part IV-1'!$H$19&lt;&gt;'Part IV-1'!$H$13),(SUMPRODUCT('Part IV-1'!$M$31:$M$66,'Part IV-1'!$E$31:$E$66,'Part IV-1'!$P$31:$P$66)+SUMPRODUCT('Part IV-1'!$J$31:$J$66,'Part IV-1'!$E$31:$E$66,'Part IV-1'!$P$31:$P$66)+SUMPRODUCT('Part IV-1'!$K$31:$K$66,'Part IV-1'!$E$31:$E$66,'Part IV-1'!$P$31:$P$66)*('Part IV-1'!$AI$5&gt;1)+SUMPRODUCT('Part IV-1'!$L$31:$L$66,'Part IV-1'!$E$31:$E$66,'Part IV-1'!$P$31:$P$66)*('Part IV-1'!$AI$5&gt;2))+(SUMPRODUCT('Part IV-1'!$AA$32:$AA$66,'Part IV-1'!$T$32:$T$66,'Part IV-1'!$AD$32:$AD$66)+SUMPRODUCT('Part IV-1'!$X$32:$X$66,'Part IV-1'!$T$32:$T$66,'Part IV-1'!$AD$32:$AD$66)+SUMPRODUCT('Part IV-1'!$Y$32:$Y$66,'Part IV-1'!$T$32:$T$66,'Part IV-1'!$AD$32:$AD$66)*('Part IV-1'!$AI$5&gt;1)+SUMPRODUCT('Part IV-1'!$Z$32:$Z$66,'Part IV-1'!$T$32:$T$66,'Part IV-1'!$AD$32:$AD$66)*('Part IV-1'!$AI$5&gt;2)),TRUE,"")</f>
        <v>N/A</v>
      </c>
      <c r="G16" s="122"/>
      <c r="H16" s="38"/>
      <c r="I16" s="39"/>
      <c r="J16" s="39"/>
      <c r="K16" s="39"/>
      <c r="L16" s="39"/>
      <c r="M16" s="39"/>
      <c r="N16" s="39"/>
      <c r="O16" s="39"/>
      <c r="P16" s="39"/>
    </row>
    <row r="17" spans="1:16" x14ac:dyDescent="0.25">
      <c r="A17" s="39"/>
      <c r="B17" s="332"/>
      <c r="C17" s="144" t="s">
        <v>284</v>
      </c>
      <c r="D17" s="156"/>
      <c r="E17" s="121"/>
      <c r="F17" s="207"/>
      <c r="G17" s="122"/>
      <c r="H17" s="38"/>
      <c r="I17" s="39"/>
      <c r="J17" s="39"/>
      <c r="K17" s="39"/>
      <c r="L17" s="39"/>
      <c r="M17" s="39"/>
      <c r="N17" s="39"/>
      <c r="O17" s="39"/>
      <c r="P17" s="39"/>
    </row>
    <row r="18" spans="1:16" x14ac:dyDescent="0.25">
      <c r="A18" s="39"/>
      <c r="B18" s="332"/>
      <c r="C18" s="145" t="s">
        <v>282</v>
      </c>
      <c r="D18" s="241">
        <f>'Part IV-1'!$M$23+'Part IV-1'!$AA$23</f>
        <v>0</v>
      </c>
      <c r="E18" s="242" t="str">
        <f>IF('Part IV-1'!H14&lt;&gt;"Yes","N/A",'Part IV-1'!$M$24+'Part IV-1'!$AA$24)</f>
        <v>N/A</v>
      </c>
      <c r="F18" s="243" t="str">
        <f>IF('Part IV-1'!H17&lt;&gt;"Yes","N/A",'Part IV-1'!$M$25+'Part IV-1'!$AA$25)</f>
        <v>N/A</v>
      </c>
      <c r="G18" s="122"/>
      <c r="H18" s="38"/>
      <c r="I18" s="39"/>
      <c r="J18" s="39"/>
      <c r="K18" s="39"/>
      <c r="L18" s="39"/>
      <c r="M18" s="39"/>
      <c r="N18" s="39"/>
      <c r="O18" s="39"/>
      <c r="P18" s="39"/>
    </row>
    <row r="19" spans="1:16" x14ac:dyDescent="0.25">
      <c r="A19" s="39"/>
      <c r="B19" s="332"/>
      <c r="C19" s="145" t="s">
        <v>283</v>
      </c>
      <c r="D19" s="241">
        <f>SUMPRODUCT('Part IV-1'!$M$31:$M$66,'Part IV-1'!$E$31:$E$66)+SUMPRODUCT('Part IV-1'!$AA$32:$AA$66,'Part IV-1'!$T$32:$T$66)</f>
        <v>0</v>
      </c>
      <c r="E19" s="242" t="str" cm="1">
        <f t="array" ref="E19">_xlfn.IFS('Part IV-1'!H14&lt;&gt;"Yes","N/A",'Part IV-1'!H14="Yes",SUMPRODUCT('Part IV-1'!$M$31:$M$66,'Part IV-1'!$E$31:$E$66,'Part IV-1'!$O$31:$O$66)+SUMPRODUCT('Part IV-1'!$AA$32:$AA$66,'Part IV-1'!$T$32:$T$66,'Part IV-1'!$AC$32:$AC$66),TRUE,"")</f>
        <v>N/A</v>
      </c>
      <c r="F19" s="243" t="str" cm="1">
        <f t="array" ref="F19">_xlfn.IFS('Part IV-1'!H17&lt;&gt;"Yes","N/A",'Part IV-1'!H17="Yes",SUMPRODUCT('Part IV-1'!$M$31:$M$66,'Part IV-1'!$E$31:$E$66,'Part IV-1'!$P$31:$P$66)+SUMPRODUCT('Part IV-1'!$AA$32:$AA$66,'Part IV-1'!$T$32:$T$66,'Part IV-1'!$AD$32:$AD$66),TRUE,"")</f>
        <v>N/A</v>
      </c>
      <c r="G19" s="122"/>
      <c r="H19" s="38"/>
      <c r="I19" s="39"/>
      <c r="J19" s="39"/>
      <c r="K19" s="39"/>
      <c r="L19" s="39"/>
      <c r="M19" s="39"/>
      <c r="N19" s="39"/>
      <c r="O19" s="39"/>
      <c r="P19" s="39"/>
    </row>
    <row r="20" spans="1:16" x14ac:dyDescent="0.25">
      <c r="A20" s="39"/>
      <c r="B20" s="332"/>
      <c r="C20" s="146" t="s">
        <v>285</v>
      </c>
      <c r="D20" s="156"/>
      <c r="E20" s="121"/>
      <c r="F20" s="207"/>
      <c r="G20" s="122"/>
      <c r="H20" s="38"/>
      <c r="I20" s="39"/>
      <c r="J20" s="39"/>
      <c r="K20" s="39"/>
      <c r="L20" s="39"/>
      <c r="M20" s="39"/>
      <c r="N20" s="39"/>
      <c r="O20" s="39"/>
      <c r="P20" s="39"/>
    </row>
    <row r="21" spans="1:16" x14ac:dyDescent="0.25">
      <c r="A21" s="39"/>
      <c r="B21" s="332"/>
      <c r="C21" s="144" t="s">
        <v>281</v>
      </c>
      <c r="D21" s="210"/>
      <c r="E21" s="126"/>
      <c r="F21" s="208"/>
      <c r="G21" s="122"/>
      <c r="H21" s="38"/>
      <c r="I21" s="39"/>
      <c r="J21" s="39"/>
      <c r="K21" s="39"/>
      <c r="L21" s="39"/>
      <c r="M21" s="39"/>
      <c r="N21" s="39"/>
      <c r="O21" s="39"/>
      <c r="P21" s="39"/>
    </row>
    <row r="22" spans="1:16" x14ac:dyDescent="0.25">
      <c r="A22" s="39"/>
      <c r="B22" s="332"/>
      <c r="C22" s="145" t="s">
        <v>282</v>
      </c>
      <c r="D22" s="241">
        <f ca="1">'Part IV-2'!$AA$15+'Part IV-2'!$AO$15</f>
        <v>0</v>
      </c>
      <c r="E22" s="242" t="str">
        <f>IF('Part IV-1'!H14&lt;&gt;"Yes","N/A",'Part IV-2'!$AA$16+'Part IV-2'!$AO$16)</f>
        <v>N/A</v>
      </c>
      <c r="F22" s="243" t="str">
        <f>IF('Part IV-1'!H17&lt;&gt;"Yes","N/A",'Part IV-2'!$AA$17+'Part IV-2'!$AO$17)</f>
        <v>N/A</v>
      </c>
      <c r="G22" s="122"/>
      <c r="H22" s="38"/>
      <c r="I22" s="39"/>
      <c r="J22" s="39"/>
      <c r="K22" s="39"/>
      <c r="L22" s="39"/>
      <c r="M22" s="39"/>
      <c r="N22" s="39"/>
      <c r="O22" s="39"/>
      <c r="P22" s="39"/>
    </row>
    <row r="23" spans="1:16" x14ac:dyDescent="0.25">
      <c r="A23" s="39"/>
      <c r="B23" s="332"/>
      <c r="C23" s="145" t="s">
        <v>283</v>
      </c>
      <c r="D23" s="241">
        <f>(SUMPRODUCT('Part IV-2'!$Z$24:$Z$88,'Part IV-2'!$E$24:$E$88)+SUMPRODUCT('Part IV-2'!$R$24:$R$88,'Part IV-2'!$E$24:$E$88)+SUMPRODUCT('Part IV-2'!$U$24:$U$88,'Part IV-2'!$E$24:$E$88)*('Part IV-1'!$AI$3&gt;1)+SUMPRODUCT('Part IV-2'!$X$24:$X$88,'Part IV-2'!$E$24:$E$88)*('Part IV-1'!$AI$3&gt;2))+(SUMPRODUCT('Part IV-2'!$AN$24:$AN$88,'Part IV-2'!$AG$24:$AG$88)+SUMPRODUCT('Part IV-2'!$AK$24:$AK$88,'Part IV-2'!$AG$24:$AG$88)+SUMPRODUCT('Part IV-2'!$AL$24:$AL$88,'Part IV-2'!$AG$24:$AG$88)*('Part IV-1'!$AI$3&gt;1)+SUMPRODUCT('Part IV-2'!$AM$24:$AM$88,'Part IV-2'!$AG$24:$AG$88)*('Part IV-1'!$AI$3&gt;2))</f>
        <v>0</v>
      </c>
      <c r="E23" s="292" t="str" cm="1">
        <f t="array" ref="E23">_xlfn.IFS('Part IV-1'!H14&lt;&gt;"Yes","N/A",AND('Part IV-1'!H14="Yes",'Part IV-1'!$H$16='Part IV-1'!$H$13),(SUMPRODUCT('Part IV-2'!$Z$24:$Z$88,'Part IV-2'!$E$24:$E$88)+SUMPRODUCT('Part IV-2'!$R$24:$R$88,'Part IV-2'!$E$24:$E$88)+SUMPRODUCT('Part IV-2'!$U$24:$U$88,'Part IV-2'!$E$24:$E$88)*('Part IV-1'!$AI$4&gt;1)+SUMPRODUCT('Part IV-2'!$X$24:$X$88,'Part IV-2'!$E$24:$E$88)*('Part IV-1'!$AI$4&gt;2))+(SUMPRODUCT('Part IV-2'!$AN$24:$AN$88,'Part IV-2'!$AG$24:$AG$88)+SUMPRODUCT('Part IV-2'!$AK$24:$AK$88,'Part IV-2'!$AG$24:$AG$88)+SUMPRODUCT('Part IV-2'!$AL$24:$AL$88,'Part IV-2'!$AG$24:$AG$88)*('Part IV-1'!$AI$4&gt;1)+SUMPRODUCT('Part IV-2'!$AM$24:$AM$88,'Part IV-2'!$AG$24:$AG$88)*('Part IV-1'!$AI$4&gt;2)),AND('Part IV-1'!H14="Yes",'Part IV-1'!$H$16&lt;&gt;'Part IV-1'!$H$13),(SUMPRODUCT('Part IV-2'!$Z$24:$Z$88,'Part IV-2'!$E$24:$E$88,'Part IV-2'!$AB$24:$AB$88)+SUMPRODUCT('Part IV-2'!$R$24:$R$88,'Part IV-2'!$E$24:$E$88,'Part IV-2'!$AB$24:$AB$88)+SUMPRODUCT('Part IV-2'!$U$24:$U$88,'Part IV-2'!$E$24:$E$88,'Part IV-2'!$AB$24:$AB$88)*('Part IV-1'!$AI$4&gt;1)+SUMPRODUCT('Part IV-2'!$X$24:$X$88,'Part IV-2'!$E$24:$E$88,'Part IV-2'!$AB$24:$AB$88)*('Part IV-1'!$AI$4&gt;2))+(SUMPRODUCT('Part IV-2'!$AN$24:$AN$88,'Part IV-2'!$AG$24:$AG$88,'Part IV-2'!$AP$24:$AP$88)+SUMPRODUCT('Part IV-2'!$AK$24:$AK$88,'Part IV-2'!$AG$24:$AG$88,'Part IV-2'!$AP$24:$AP$88)+SUMPRODUCT('Part IV-2'!$AL$24:$AL$88,'Part IV-2'!$AG$24:$AG$88,'Part IV-2'!$AP$24:$AP$88)*('Part IV-1'!$AI$4&gt;1)+SUMPRODUCT('Part IV-2'!$AM$24:$AM$88,'Part IV-2'!$AG$24:$AG$88,'Part IV-2'!$AP$24:$AP$88)*('Part IV-1'!$AI$4&gt;2)),TRUE,"")</f>
        <v>N/A</v>
      </c>
      <c r="F23" s="293" t="str" cm="1">
        <f t="array" ref="F23">_xlfn.IFS('Part IV-1'!H17&lt;&gt;"Yes","N/A",AND('Part IV-1'!H17="Yes",'Part IV-1'!$H$19='Part IV-1'!$H$13),(SUMPRODUCT('Part IV-2'!$Z$24:$Z$88,'Part IV-2'!$E$24:$E$88)+SUMPRODUCT('Part IV-2'!$R$24:$R$88,'Part IV-2'!$E$24:$E$88)+SUMPRODUCT('Part IV-2'!$U$24:$U$88,'Part IV-2'!$E$24:$E$88)*('Part IV-1'!$AI$5&gt;1)+SUMPRODUCT('Part IV-2'!$X$24:$X$88,'Part IV-2'!$E$24:$E$88)*('Part IV-1'!$AI$5&gt;2))+(SUMPRODUCT('Part IV-2'!$AN$24:$AN$88,'Part IV-2'!$AG$24:$AG$88)+SUMPRODUCT('Part IV-2'!$AK$24:$AK$88,'Part IV-2'!$AG$24:$AG$88)+SUMPRODUCT('Part IV-2'!$AL$24:$AL$88,'Part IV-2'!$AG$24:$AG$88)*('Part IV-1'!$AI$5&gt;1)+SUMPRODUCT('Part IV-2'!$AM$24:$AM$88,'Part IV-2'!$AG$24:$AG$88)*('Part IV-1'!$AI$5&gt;2)),AND('Part IV-1'!H17="Yes",'Part IV-1'!$H$19&lt;&gt;'Part IV-1'!$H$13),(SUMPRODUCT('Part IV-2'!$Z$24:$Z$88,'Part IV-2'!$E$24:$E$88,'Part IV-2'!$AC$24:$AC$88)+SUMPRODUCT('Part IV-2'!$R$24:$R$88,'Part IV-2'!$E$24:$E$88,'Part IV-2'!$AC$24:$AC$88)+SUMPRODUCT('Part IV-2'!$U$24:$U$88,'Part IV-2'!$E$24:$E$88,'Part IV-2'!$AC$24:$AC$88)*('Part IV-1'!$AI$5&gt;1)+SUMPRODUCT('Part IV-2'!$X$24:$X$88,'Part IV-2'!$E$24:$E$88,'Part IV-2'!$AC$24:$AC$88)*('Part IV-1'!$AI$5&gt;2))+(SUMPRODUCT('Part IV-2'!$AN$24:$AN$88,'Part IV-2'!$AG$24:$AG$88,'Part IV-2'!$AQ$24:$AQ$88)+SUMPRODUCT('Part IV-2'!$AK$24:$AK$88,'Part IV-2'!$AG$24:$AG$88,'Part IV-2'!$AQ$24:$AQ$88)+SUMPRODUCT('Part IV-2'!$AL$24:$AL$88,'Part IV-2'!$AG$24:$AG$88,'Part IV-2'!$AQ$24:$AQ$88)*('Part IV-1'!$AI$5&gt;1)+SUMPRODUCT('Part IV-2'!$AM$24:$AM$88,'Part IV-2'!$AG$24:$AG$88,'Part IV-2'!$AQ$24:$AQ$88)*('Part IV-1'!$AI$5&gt;2)),TRUE,"")</f>
        <v>N/A</v>
      </c>
      <c r="G23" s="122"/>
      <c r="H23" s="38"/>
      <c r="I23" s="39"/>
      <c r="J23" s="39"/>
      <c r="K23" s="39"/>
      <c r="L23" s="39"/>
      <c r="M23" s="39"/>
      <c r="N23" s="39"/>
      <c r="O23" s="39"/>
      <c r="P23" s="39"/>
    </row>
    <row r="24" spans="1:16" x14ac:dyDescent="0.25">
      <c r="A24" s="39"/>
      <c r="B24" s="332"/>
      <c r="C24" s="144" t="s">
        <v>284</v>
      </c>
      <c r="D24" s="156"/>
      <c r="E24" s="121"/>
      <c r="F24" s="207"/>
      <c r="G24" s="122"/>
      <c r="H24" s="38"/>
      <c r="I24" s="39"/>
      <c r="J24" s="39"/>
      <c r="K24" s="39"/>
      <c r="L24" s="39"/>
      <c r="M24" s="39"/>
      <c r="N24" s="39"/>
      <c r="O24" s="39"/>
      <c r="P24" s="39"/>
    </row>
    <row r="25" spans="1:16" x14ac:dyDescent="0.25">
      <c r="A25" s="39"/>
      <c r="B25" s="332"/>
      <c r="C25" s="145" t="s">
        <v>282</v>
      </c>
      <c r="D25" s="241">
        <f>'Part IV-2'!$Z$15+'Part IV-2'!$AN$15</f>
        <v>0</v>
      </c>
      <c r="E25" s="242" t="str">
        <f>IF('Part IV-1'!H14&lt;&gt;"Yes","N/A",'Part IV-2'!$Z$16+'Part IV-2'!$AN$16)</f>
        <v>N/A</v>
      </c>
      <c r="F25" s="243" t="str">
        <f>IF('Part IV-1'!H17&lt;&gt;"Yes","N/A",'Part IV-2'!$Z$17+'Part IV-2'!$AN$17)</f>
        <v>N/A</v>
      </c>
      <c r="G25" s="122"/>
      <c r="H25" s="38"/>
      <c r="I25" s="39"/>
      <c r="J25" s="39"/>
      <c r="K25" s="39"/>
      <c r="L25" s="39"/>
      <c r="M25" s="39"/>
      <c r="N25" s="39"/>
      <c r="O25" s="39"/>
      <c r="P25" s="39"/>
    </row>
    <row r="26" spans="1:16" ht="15.75" thickBot="1" x14ac:dyDescent="0.3">
      <c r="A26" s="39"/>
      <c r="B26" s="332"/>
      <c r="C26" s="147" t="s">
        <v>283</v>
      </c>
      <c r="D26" s="258">
        <f>SUMPRODUCT('Part IV-2'!$Z$24:$Z$88,'Part IV-2'!$E$24:$E$88)+SUMPRODUCT('Part IV-2'!$AN$24:$AN$44,'Part IV-2'!$AG$24:$AG$44)+SUMPRODUCT('Part IV-2'!$AN$46:$AN$88,'Part IV-2'!$AG$46:$AG$88)</f>
        <v>0</v>
      </c>
      <c r="E26" s="261" t="str" cm="1">
        <f t="array" ref="E26">_xlfn.IFS('Part IV-1'!H14&lt;&gt;"Yes","N/A",'Part IV-1'!H14="Yes",SUMPRODUCT('Part IV-2'!$Z$24:$Z$88,'Part IV-2'!$E$24:$E$88,'Part IV-2'!$AB$24:$AB$88)+SUMPRODUCT('Part IV-2'!$AN$24:$AN$44,'Part IV-2'!$AG$24:$AG$44,'Part IV-2'!$AP$24:$AP$44)+SUMPRODUCT('Part IV-2'!$AN$46:$AN$88,'Part IV-2'!$AG$46:$AG$88,'Part IV-2'!$AP$46:$AP$88),TRUE,"")</f>
        <v>N/A</v>
      </c>
      <c r="F26" s="262" t="str" cm="1">
        <f t="array" ref="F26">_xlfn.IFS('Part IV-1'!H17&lt;&gt;"Yes","N/A",'Part IV-1'!H17="Yes",SUMPRODUCT('Part IV-2'!$Z$24:$Z$88,'Part IV-2'!$E$24:$E$88,'Part IV-2'!$AC$24:$AC$88)+SUMPRODUCT('Part IV-2'!$AN$24:$AN$44,'Part IV-2'!$AG$24:$AG$44,'Part IV-2'!$AQ$24:$AQ$44)+SUMPRODUCT('Part IV-2'!$AN$46:$AN$88,'Part IV-2'!$AG$46:$AG$88,'Part IV-2'!$AQ$46:$AQ$88),TRUE,"")</f>
        <v>N/A</v>
      </c>
      <c r="G26" s="122"/>
      <c r="H26" s="38"/>
      <c r="I26" s="39"/>
      <c r="J26" s="39"/>
      <c r="K26" s="39"/>
      <c r="L26" s="39"/>
      <c r="M26" s="39"/>
      <c r="N26" s="39"/>
      <c r="O26" s="39"/>
      <c r="P26" s="39"/>
    </row>
    <row r="27" spans="1:16" x14ac:dyDescent="0.25">
      <c r="A27" s="39"/>
      <c r="B27" s="330"/>
      <c r="C27" s="331"/>
      <c r="D27" s="331"/>
      <c r="E27" s="331"/>
      <c r="F27" s="331"/>
      <c r="G27" s="19"/>
      <c r="H27" s="38"/>
      <c r="I27" s="39"/>
      <c r="J27" s="39"/>
      <c r="K27" s="39"/>
      <c r="L27" s="39"/>
      <c r="M27" s="39"/>
      <c r="N27" s="39"/>
      <c r="O27" s="39"/>
      <c r="P27" s="39"/>
    </row>
    <row r="28" spans="1:16" x14ac:dyDescent="0.25">
      <c r="A28" s="39"/>
      <c r="B28" s="125"/>
      <c r="C28" s="125"/>
      <c r="D28" s="125"/>
      <c r="E28" s="125"/>
      <c r="F28" s="125"/>
      <c r="G28" s="125"/>
      <c r="H28" s="39"/>
      <c r="I28" s="39"/>
      <c r="J28" s="39"/>
      <c r="K28" s="39"/>
      <c r="L28" s="39"/>
      <c r="M28" s="39"/>
      <c r="N28" s="39"/>
      <c r="O28" s="39"/>
      <c r="P28" s="39"/>
    </row>
  </sheetData>
  <sheetProtection algorithmName="SHA-512" hashValue="Ef4Ojn0NViWbfsoQowLQTMtvUmFP8DR2T7Fk7wwSctvfZTNstOvB7HQnXntb4Wo8q66qXAGF08WDfnbttJ6AoA==" saltValue="jCp211url43ZIUzTipRsZQ==" spinCount="100000" sheet="1" objects="1" scenarios="1" selectLockedCells="1"/>
  <mergeCells count="3">
    <mergeCell ref="A1:B1"/>
    <mergeCell ref="D2:E2"/>
    <mergeCell ref="D6:E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2CA9D-E13D-4B4E-B5CF-9E8E9731525C}">
  <sheetPr codeName="Sheet10"/>
  <dimension ref="A1:R187"/>
  <sheetViews>
    <sheetView workbookViewId="0">
      <pane ySplit="2" topLeftCell="A164" activePane="bottomLeft" state="frozen"/>
      <selection pane="bottomLeft" activeCell="H185" sqref="H185"/>
    </sheetView>
  </sheetViews>
  <sheetFormatPr defaultColWidth="9.140625" defaultRowHeight="12" x14ac:dyDescent="0.2"/>
  <cols>
    <col min="1" max="1" width="7" style="128" bestFit="1" customWidth="1"/>
    <col min="2" max="2" width="26.7109375" style="128" bestFit="1" customWidth="1"/>
    <col min="3" max="3" width="13.140625" style="128" bestFit="1" customWidth="1"/>
    <col min="4" max="4" width="9.28515625" style="128" customWidth="1"/>
    <col min="5" max="5" width="13.28515625" style="128" customWidth="1"/>
    <col min="6" max="6" width="11.5703125" style="128" customWidth="1"/>
    <col min="7" max="15" width="14" style="128" customWidth="1"/>
    <col min="16" max="18" width="17.140625" style="128" customWidth="1"/>
    <col min="19" max="16384" width="9.140625" style="128"/>
  </cols>
  <sheetData>
    <row r="1" spans="1:18" ht="15" customHeight="1" x14ac:dyDescent="0.2">
      <c r="A1" s="381" t="s">
        <v>35</v>
      </c>
      <c r="B1" s="383" t="s">
        <v>286</v>
      </c>
      <c r="C1" s="385" t="s">
        <v>287</v>
      </c>
      <c r="D1" s="387" t="s">
        <v>288</v>
      </c>
      <c r="E1" s="383" t="s">
        <v>289</v>
      </c>
      <c r="F1" s="396" t="s">
        <v>290</v>
      </c>
      <c r="G1" s="397"/>
      <c r="H1" s="401" t="s">
        <v>291</v>
      </c>
      <c r="I1" s="401"/>
      <c r="J1" s="401"/>
      <c r="K1" s="401"/>
      <c r="L1" s="401"/>
      <c r="M1" s="401"/>
      <c r="N1" s="401"/>
      <c r="O1" s="401"/>
      <c r="P1" s="392" t="s">
        <v>49</v>
      </c>
      <c r="Q1" s="394" t="s">
        <v>50</v>
      </c>
    </row>
    <row r="2" spans="1:18" ht="47.25" customHeight="1" thickBot="1" x14ac:dyDescent="0.25">
      <c r="A2" s="382"/>
      <c r="B2" s="384"/>
      <c r="C2" s="386"/>
      <c r="D2" s="388"/>
      <c r="E2" s="384"/>
      <c r="F2" s="347" t="s">
        <v>292</v>
      </c>
      <c r="G2" s="347" t="s">
        <v>293</v>
      </c>
      <c r="H2" s="346" t="s">
        <v>294</v>
      </c>
      <c r="I2" s="346" t="s">
        <v>295</v>
      </c>
      <c r="J2" s="346" t="str">
        <f>"Contract Years 4-"&amp;'Part IV-1'!$AH$7&amp;" (Total)"</f>
        <v>Contract Years 4-0 (Total)</v>
      </c>
      <c r="K2" s="346" t="str">
        <f>"Contract Years 4-"&amp;'Part IV-1'!$AH$7&amp;" (DAC Applicability)"</f>
        <v>Contract Years 4-0 (DAC Applicability)</v>
      </c>
      <c r="L2" s="346" t="str" cm="1">
        <f t="array" ref="L2">_xlfn.IFS('Part IV-1'!$AH$6=1,"N/A",'Part IV-1'!$AH$6=2,"Contract Years "&amp;'Part IV-1'!$AH$7+1&amp;"-"&amp;'Part IV-1'!$AH$9&amp;" (Total)",'Part IV-1'!$AH$6=3,"Contract Years "&amp;'Part IV-1'!$AH$7+1&amp;"-"&amp;'Part IV-1'!$AH$8&amp;" (Total)",TRUE,"N/A")</f>
        <v>N/A</v>
      </c>
      <c r="M2" s="346" t="str" cm="1">
        <f t="array" ref="M2">_xlfn.IFS('Part IV-1'!$AH$6=1,"N/A",'Part IV-1'!$AH$6=2,"Contract Years "&amp;'Part IV-1'!$AH$7+1&amp;"-"&amp;'Part IV-1'!$AH$9&amp;" (DAC Applicability)",'Part IV-1'!$AH$6=3,"Contract Years "&amp;'Part IV-1'!$AH$7+1&amp;"-"&amp;'Part IV-1'!$AH$8&amp;" (DAC Applicability)",TRUE,"N/A")</f>
        <v>N/A</v>
      </c>
      <c r="N2" s="346" t="str" cm="1">
        <f t="array" ref="N2">_xlfn.IFS('Part IV-1'!$AH$6=1,"N/A",'Part IV-1'!$AH$6=2,"N/A",'Part IV-1'!$AH$6=3,"Contract Years "&amp;'Part IV-1'!$AH$8+1&amp;"-"&amp;'Part IV-1'!$AH$9&amp;" (Total)",TRUE,"N/A")</f>
        <v>N/A</v>
      </c>
      <c r="O2" s="346" t="str" cm="1">
        <f t="array" ref="O2">_xlfn.IFS('Part IV-1'!$AH$6=1,"N/A",'Part IV-1'!$AH$6=2,"N/A",'Part IV-1'!$AH$6=3,"Contract Years "&amp;'Part IV-1'!$AH$8+1&amp;"-"&amp;'Part IV-1'!$AH$9&amp;" (DAC Applicability)",TRUE,"N/A")</f>
        <v>N/A</v>
      </c>
      <c r="P2" s="393"/>
      <c r="Q2" s="395"/>
      <c r="R2" s="157"/>
    </row>
    <row r="3" spans="1:18" x14ac:dyDescent="0.2">
      <c r="A3" s="129" t="s">
        <v>53</v>
      </c>
      <c r="B3" s="77">
        <f>IF(E3&gt;0,INDEX('Part IV-1'!$D$31:$D$66,MATCH($A3,'Part IV-1'!$C$31:$C$66,0)),"")</f>
        <v>0</v>
      </c>
      <c r="C3" s="78" t="s">
        <v>296</v>
      </c>
      <c r="D3" s="78" t="s">
        <v>297</v>
      </c>
      <c r="E3" s="79" t="str">
        <f>IF(INDEX('Part IV-1'!$E$31:$E$66,MATCH($A3,'Part IV-1'!$C$31:$C$66,0))&gt;0,INDEX('Part IV-1'!$E$31:$E$66,MATCH($A3,'Part IV-1'!$C$31:$C$66,0)),"")</f>
        <v/>
      </c>
      <c r="F3" s="77">
        <f>IF(E3&gt;0,INDEX('Part IV-1'!$F$31:$F$66,MATCH($A3,'Part IV-1'!$C$31:$C$66,0)),"")</f>
        <v>0</v>
      </c>
      <c r="G3" s="80" t="str">
        <f t="shared" ref="G3:G38" si="0">IFERROR(F3*E3,"")</f>
        <v/>
      </c>
      <c r="H3" s="236">
        <f>IF(E3&gt;0,INDEX('Part IV-1'!$M$31:$M$66,MATCH($A3,'Part IV-1'!$C$31:$C$66,0)),"")</f>
        <v>0</v>
      </c>
      <c r="I3" s="236" t="str">
        <f t="shared" ref="I3:I38" si="1">IFERROR(H3*$E3,"")</f>
        <v/>
      </c>
      <c r="J3" s="283">
        <f>IF(E3&gt;0,INDEX('Part IV-1'!$J$31:$J$66,MATCH($A3,'Part IV-1'!$C$31:$C$66,0)),"")</f>
        <v>0</v>
      </c>
      <c r="K3" s="236" t="str">
        <f t="shared" ref="K3:K38" si="2">IFERROR(J3*$E3,"")</f>
        <v/>
      </c>
      <c r="L3" s="236">
        <f>IF(E3&gt;0,INDEX('Part IV-1'!$K$31:$K$66,MATCH($A3,'Part IV-1'!$C$31:$C$66,0)),"")</f>
        <v>0</v>
      </c>
      <c r="M3" s="236" t="str">
        <f t="shared" ref="M3:M34" si="3">IFERROR(L3*$E3,"")</f>
        <v/>
      </c>
      <c r="N3" s="236">
        <f>IF(E3&gt;0,INDEX('Part IV-1'!$L$31:$L$66,MATCH($A3,'Part IV-1'!$C$31:$C$66,0)),"")</f>
        <v>0</v>
      </c>
      <c r="O3" s="283" t="str">
        <f t="shared" ref="O3:O34" si="4">IFERROR(N3*$E3,"")</f>
        <v/>
      </c>
      <c r="P3" s="267">
        <f>IF(E3&gt;0,INDEX('Part IV-1'!$O$31:$O$66,MATCH($A3,'Part IV-1'!$C$31:$C$66,0)),"")</f>
        <v>0</v>
      </c>
      <c r="Q3" s="267">
        <f>IF(E3&gt;0,INDEX('Part IV-1'!$P$31:$P$66,MATCH($A3,'Part IV-1'!$C$31:$C$66,0)),"")</f>
        <v>0</v>
      </c>
    </row>
    <row r="4" spans="1:18" x14ac:dyDescent="0.2">
      <c r="A4" s="130" t="s">
        <v>55</v>
      </c>
      <c r="B4" s="50">
        <f>IF(E4&gt;0,INDEX('Part IV-1'!$D$31:$D$66,MATCH($A4,'Part IV-1'!$C$31:$C$66,0)),"")</f>
        <v>0</v>
      </c>
      <c r="C4" s="51" t="s">
        <v>296</v>
      </c>
      <c r="D4" s="51" t="s">
        <v>297</v>
      </c>
      <c r="E4" s="63" t="str">
        <f>IF(INDEX('Part IV-1'!$E$31:$E$66,MATCH($A4,'Part IV-1'!$C$31:$C$66,0))&gt;0,INDEX('Part IV-1'!$E$31:$E$66,MATCH($A4,'Part IV-1'!$C$31:$C$66,0)),"")</f>
        <v/>
      </c>
      <c r="F4" s="50">
        <f>IF(E4&gt;0,INDEX('Part IV-1'!$F$31:$F$66,MATCH($A4,'Part IV-1'!$C$31:$C$66,0)),"")</f>
        <v>0</v>
      </c>
      <c r="G4" s="52" t="str">
        <f t="shared" si="0"/>
        <v/>
      </c>
      <c r="H4" s="67">
        <f>IF(E4&gt;0,INDEX('Part IV-1'!$M$31:$M$66,MATCH($A4,'Part IV-1'!$C$31:$C$66,0)),"")</f>
        <v>0</v>
      </c>
      <c r="I4" s="67" t="str">
        <f t="shared" si="1"/>
        <v/>
      </c>
      <c r="J4" s="263">
        <f>IF(E4&gt;0,INDEX('Part IV-1'!$J$31:$J$66,MATCH($A4,'Part IV-1'!$C$31:$C$66,0)),"")</f>
        <v>0</v>
      </c>
      <c r="K4" s="67" t="str">
        <f t="shared" si="2"/>
        <v/>
      </c>
      <c r="L4" s="67">
        <f>IF(E4&gt;0,INDEX('Part IV-1'!$K$31:$K$66,MATCH($A4,'Part IV-1'!$C$31:$C$66,0)),"")</f>
        <v>0</v>
      </c>
      <c r="M4" s="67" t="str">
        <f t="shared" si="3"/>
        <v/>
      </c>
      <c r="N4" s="67">
        <f>IF(E4&gt;0,INDEX('Part IV-1'!$L$31:$L$66,MATCH($A4,'Part IV-1'!$C$31:$C$66,0)),"")</f>
        <v>0</v>
      </c>
      <c r="O4" s="67" t="str">
        <f t="shared" si="4"/>
        <v/>
      </c>
      <c r="P4" s="264">
        <f>IF(E4&gt;0,INDEX('Part IV-1'!$O$31:$O$66,MATCH($A4,'Part IV-1'!$C$31:$C$66,0)),"")</f>
        <v>0</v>
      </c>
      <c r="Q4" s="158">
        <f>IF(E4&gt;0,INDEX('Part IV-1'!$P$31:$P$66,MATCH($A4,'Part IV-1'!$C$31:$C$66,0)),"")</f>
        <v>0</v>
      </c>
    </row>
    <row r="5" spans="1:18" x14ac:dyDescent="0.2">
      <c r="A5" s="130" t="s">
        <v>57</v>
      </c>
      <c r="B5" s="50">
        <f>IF(E5&gt;0,INDEX('Part IV-1'!$D$31:$D$66,MATCH($A5,'Part IV-1'!$C$31:$C$66,0)),"")</f>
        <v>0</v>
      </c>
      <c r="C5" s="51" t="s">
        <v>296</v>
      </c>
      <c r="D5" s="51" t="s">
        <v>297</v>
      </c>
      <c r="E5" s="63" t="str">
        <f>IF(INDEX('Part IV-1'!$E$31:$E$66,MATCH($A5,'Part IV-1'!$C$31:$C$66,0))&gt;0,INDEX('Part IV-1'!$E$31:$E$66,MATCH($A5,'Part IV-1'!$C$31:$C$66,0)),"")</f>
        <v/>
      </c>
      <c r="F5" s="50">
        <f>IF(E5&gt;0,INDEX('Part IV-1'!$F$31:$F$66,MATCH($A5,'Part IV-1'!$C$31:$C$66,0)),"")</f>
        <v>0</v>
      </c>
      <c r="G5" s="52" t="str">
        <f t="shared" si="0"/>
        <v/>
      </c>
      <c r="H5" s="67">
        <f>IF(E5&gt;0,INDEX('Part IV-1'!$M$31:$M$66,MATCH($A5,'Part IV-1'!$C$31:$C$66,0)),"")</f>
        <v>0</v>
      </c>
      <c r="I5" s="67" t="str">
        <f t="shared" si="1"/>
        <v/>
      </c>
      <c r="J5" s="263">
        <f>IF(E5&gt;0,INDEX('Part IV-1'!$J$31:$J$66,MATCH($A5,'Part IV-1'!$C$31:$C$66,0)),"")</f>
        <v>0</v>
      </c>
      <c r="K5" s="67" t="str">
        <f t="shared" si="2"/>
        <v/>
      </c>
      <c r="L5" s="67">
        <f>IF(E5&gt;0,INDEX('Part IV-1'!$K$31:$K$66,MATCH($A5,'Part IV-1'!$C$31:$C$66,0)),"")</f>
        <v>0</v>
      </c>
      <c r="M5" s="67" t="str">
        <f t="shared" si="3"/>
        <v/>
      </c>
      <c r="N5" s="67">
        <f>IF(E5&gt;0,INDEX('Part IV-1'!$L$31:$L$66,MATCH($A5,'Part IV-1'!$C$31:$C$66,0)),"")</f>
        <v>0</v>
      </c>
      <c r="O5" s="67" t="str">
        <f t="shared" si="4"/>
        <v/>
      </c>
      <c r="P5" s="265">
        <f>IF(E5&gt;0,INDEX('Part IV-1'!$O$31:$O$66,MATCH($A5,'Part IV-1'!$C$31:$C$66,0)),"")</f>
        <v>0</v>
      </c>
      <c r="Q5" s="158">
        <f>IF(E5&gt;0,INDEX('Part IV-1'!$P$31:$P$66,MATCH($A5,'Part IV-1'!$C$31:$C$66,0)),"")</f>
        <v>0</v>
      </c>
    </row>
    <row r="6" spans="1:18" x14ac:dyDescent="0.2">
      <c r="A6" s="130" t="s">
        <v>59</v>
      </c>
      <c r="B6" s="50">
        <f>IF(E6&gt;0,INDEX('Part IV-1'!$D$31:$D$66,MATCH($A6,'Part IV-1'!$C$31:$C$66,0)),"")</f>
        <v>0</v>
      </c>
      <c r="C6" s="51" t="s">
        <v>296</v>
      </c>
      <c r="D6" s="51" t="s">
        <v>297</v>
      </c>
      <c r="E6" s="63" t="str">
        <f>IF(INDEX('Part IV-1'!$E$31:$E$66,MATCH($A6,'Part IV-1'!$C$31:$C$66,0))&gt;0,INDEX('Part IV-1'!$E$31:$E$66,MATCH($A6,'Part IV-1'!$C$31:$C$66,0)),"")</f>
        <v/>
      </c>
      <c r="F6" s="50">
        <f>IF(E6&gt;0,INDEX('Part IV-1'!$F$31:$F$66,MATCH($A6,'Part IV-1'!$C$31:$C$66,0)),"")</f>
        <v>0</v>
      </c>
      <c r="G6" s="52" t="str">
        <f t="shared" si="0"/>
        <v/>
      </c>
      <c r="H6" s="67">
        <f>IF(E6&gt;0,INDEX('Part IV-1'!$M$31:$M$66,MATCH($A6,'Part IV-1'!$C$31:$C$66,0)),"")</f>
        <v>0</v>
      </c>
      <c r="I6" s="67" t="str">
        <f t="shared" si="1"/>
        <v/>
      </c>
      <c r="J6" s="263">
        <f>IF(E6&gt;0,INDEX('Part IV-1'!$J$31:$J$66,MATCH($A6,'Part IV-1'!$C$31:$C$66,0)),"")</f>
        <v>0</v>
      </c>
      <c r="K6" s="67" t="str">
        <f t="shared" si="2"/>
        <v/>
      </c>
      <c r="L6" s="67">
        <f>IF(E6&gt;0,INDEX('Part IV-1'!$K$31:$K$66,MATCH($A6,'Part IV-1'!$C$31:$C$66,0)),"")</f>
        <v>0</v>
      </c>
      <c r="M6" s="67" t="str">
        <f t="shared" si="3"/>
        <v/>
      </c>
      <c r="N6" s="67">
        <f>IF(E6&gt;0,INDEX('Part IV-1'!$L$31:$L$66,MATCH($A6,'Part IV-1'!$C$31:$C$66,0)),"")</f>
        <v>0</v>
      </c>
      <c r="O6" s="67" t="str">
        <f t="shared" si="4"/>
        <v/>
      </c>
      <c r="P6" s="265">
        <f>IF(E6&gt;0,INDEX('Part IV-1'!$O$31:$O$66,MATCH($A6,'Part IV-1'!$C$31:$C$66,0)),"")</f>
        <v>0</v>
      </c>
      <c r="Q6" s="158">
        <f>IF(E6&gt;0,INDEX('Part IV-1'!$P$31:$P$66,MATCH($A6,'Part IV-1'!$C$31:$C$66,0)),"")</f>
        <v>0</v>
      </c>
    </row>
    <row r="7" spans="1:18" x14ac:dyDescent="0.2">
      <c r="A7" s="130" t="s">
        <v>61</v>
      </c>
      <c r="B7" s="50">
        <f>IF(E7&gt;0,INDEX('Part IV-1'!$D$31:$D$66,MATCH($A7,'Part IV-1'!$C$31:$C$66,0)),"")</f>
        <v>0</v>
      </c>
      <c r="C7" s="51" t="s">
        <v>296</v>
      </c>
      <c r="D7" s="51" t="s">
        <v>297</v>
      </c>
      <c r="E7" s="63" t="str">
        <f>IF(INDEX('Part IV-1'!$E$31:$E$66,MATCH($A7,'Part IV-1'!$C$31:$C$66,0))&gt;0,INDEX('Part IV-1'!$E$31:$E$66,MATCH($A7,'Part IV-1'!$C$31:$C$66,0)),"")</f>
        <v/>
      </c>
      <c r="F7" s="50">
        <f>IF(E7&gt;0,INDEX('Part IV-1'!$F$31:$F$66,MATCH($A7,'Part IV-1'!$C$31:$C$66,0)),"")</f>
        <v>0</v>
      </c>
      <c r="G7" s="52" t="str">
        <f t="shared" si="0"/>
        <v/>
      </c>
      <c r="H7" s="67">
        <f>IF(E7&gt;0,INDEX('Part IV-1'!$M$31:$M$66,MATCH($A7,'Part IV-1'!$C$31:$C$66,0)),"")</f>
        <v>0</v>
      </c>
      <c r="I7" s="67" t="str">
        <f t="shared" si="1"/>
        <v/>
      </c>
      <c r="J7" s="263">
        <f>IF(E7&gt;0,INDEX('Part IV-1'!$J$31:$J$66,MATCH($A7,'Part IV-1'!$C$31:$C$66,0)),"")</f>
        <v>0</v>
      </c>
      <c r="K7" s="67" t="str">
        <f t="shared" si="2"/>
        <v/>
      </c>
      <c r="L7" s="67">
        <f>IF(E7&gt;0,INDEX('Part IV-1'!$K$31:$K$66,MATCH($A7,'Part IV-1'!$C$31:$C$66,0)),"")</f>
        <v>0</v>
      </c>
      <c r="M7" s="67" t="str">
        <f t="shared" si="3"/>
        <v/>
      </c>
      <c r="N7" s="67">
        <f>IF(E7&gt;0,INDEX('Part IV-1'!$L$31:$L$66,MATCH($A7,'Part IV-1'!$C$31:$C$66,0)),"")</f>
        <v>0</v>
      </c>
      <c r="O7" s="67" t="str">
        <f t="shared" si="4"/>
        <v/>
      </c>
      <c r="P7" s="265">
        <f>IF(E7&gt;0,INDEX('Part IV-1'!$O$31:$O$66,MATCH($A7,'Part IV-1'!$C$31:$C$66,0)),"")</f>
        <v>0</v>
      </c>
      <c r="Q7" s="158">
        <f>IF(E7&gt;0,INDEX('Part IV-1'!$P$31:$P$66,MATCH($A7,'Part IV-1'!$C$31:$C$66,0)),"")</f>
        <v>0</v>
      </c>
    </row>
    <row r="8" spans="1:18" x14ac:dyDescent="0.2">
      <c r="A8" s="130" t="s">
        <v>63</v>
      </c>
      <c r="B8" s="50">
        <f>IF(E8&gt;0,INDEX('Part IV-1'!$D$31:$D$66,MATCH($A8,'Part IV-1'!$C$31:$C$66,0)),"")</f>
        <v>0</v>
      </c>
      <c r="C8" s="51" t="s">
        <v>296</v>
      </c>
      <c r="D8" s="51" t="s">
        <v>297</v>
      </c>
      <c r="E8" s="63" t="str">
        <f>IF(INDEX('Part IV-1'!$E$31:$E$66,MATCH($A8,'Part IV-1'!$C$31:$C$66,0))&gt;0,INDEX('Part IV-1'!$E$31:$E$66,MATCH($A8,'Part IV-1'!$C$31:$C$66,0)),"")</f>
        <v/>
      </c>
      <c r="F8" s="50">
        <f>IF(E8&gt;0,INDEX('Part IV-1'!$F$31:$F$66,MATCH($A8,'Part IV-1'!$C$31:$C$66,0)),"")</f>
        <v>0</v>
      </c>
      <c r="G8" s="52" t="str">
        <f t="shared" si="0"/>
        <v/>
      </c>
      <c r="H8" s="67">
        <f>IF(E8&gt;0,INDEX('Part IV-1'!$M$31:$M$66,MATCH($A8,'Part IV-1'!$C$31:$C$66,0)),"")</f>
        <v>0</v>
      </c>
      <c r="I8" s="67" t="str">
        <f t="shared" si="1"/>
        <v/>
      </c>
      <c r="J8" s="263">
        <f>IF(E8&gt;0,INDEX('Part IV-1'!$J$31:$J$66,MATCH($A8,'Part IV-1'!$C$31:$C$66,0)),"")</f>
        <v>0</v>
      </c>
      <c r="K8" s="67" t="str">
        <f t="shared" si="2"/>
        <v/>
      </c>
      <c r="L8" s="67">
        <f>IF(E8&gt;0,INDEX('Part IV-1'!$K$31:$K$66,MATCH($A8,'Part IV-1'!$C$31:$C$66,0)),"")</f>
        <v>0</v>
      </c>
      <c r="M8" s="67" t="str">
        <f t="shared" si="3"/>
        <v/>
      </c>
      <c r="N8" s="67">
        <f>IF(E8&gt;0,INDEX('Part IV-1'!$L$31:$L$66,MATCH($A8,'Part IV-1'!$C$31:$C$66,0)),"")</f>
        <v>0</v>
      </c>
      <c r="O8" s="67" t="str">
        <f t="shared" si="4"/>
        <v/>
      </c>
      <c r="P8" s="265">
        <f>IF(E8&gt;0,INDEX('Part IV-1'!$O$31:$O$66,MATCH($A8,'Part IV-1'!$C$31:$C$66,0)),"")</f>
        <v>0</v>
      </c>
      <c r="Q8" s="158">
        <f>IF(E8&gt;0,INDEX('Part IV-1'!$P$31:$P$66,MATCH($A8,'Part IV-1'!$C$31:$C$66,0)),"")</f>
        <v>0</v>
      </c>
    </row>
    <row r="9" spans="1:18" x14ac:dyDescent="0.2">
      <c r="A9" s="130" t="s">
        <v>65</v>
      </c>
      <c r="B9" s="50">
        <f>IF(E9&gt;0,INDEX('Part IV-1'!$D$31:$D$66,MATCH($A9,'Part IV-1'!$C$31:$C$66,0)),"")</f>
        <v>0</v>
      </c>
      <c r="C9" s="51" t="s">
        <v>296</v>
      </c>
      <c r="D9" s="51" t="s">
        <v>297</v>
      </c>
      <c r="E9" s="63" t="str">
        <f>IF(INDEX('Part IV-1'!$E$31:$E$66,MATCH($A9,'Part IV-1'!$C$31:$C$66,0))&gt;0,INDEX('Part IV-1'!$E$31:$E$66,MATCH($A9,'Part IV-1'!$C$31:$C$66,0)),"")</f>
        <v/>
      </c>
      <c r="F9" s="50">
        <f>IF(E9&gt;0,INDEX('Part IV-1'!$F$31:$F$66,MATCH($A9,'Part IV-1'!$C$31:$C$66,0)),"")</f>
        <v>0</v>
      </c>
      <c r="G9" s="52" t="str">
        <f t="shared" si="0"/>
        <v/>
      </c>
      <c r="H9" s="67">
        <f>IF(E9&gt;0,INDEX('Part IV-1'!$M$31:$M$66,MATCH($A9,'Part IV-1'!$C$31:$C$66,0)),"")</f>
        <v>0</v>
      </c>
      <c r="I9" s="67" t="str">
        <f t="shared" si="1"/>
        <v/>
      </c>
      <c r="J9" s="263">
        <f>IF(E9&gt;0,INDEX('Part IV-1'!$J$31:$J$66,MATCH($A9,'Part IV-1'!$C$31:$C$66,0)),"")</f>
        <v>0</v>
      </c>
      <c r="K9" s="67" t="str">
        <f t="shared" si="2"/>
        <v/>
      </c>
      <c r="L9" s="67">
        <f>IF(E9&gt;0,INDEX('Part IV-1'!$K$31:$K$66,MATCH($A9,'Part IV-1'!$C$31:$C$66,0)),"")</f>
        <v>0</v>
      </c>
      <c r="M9" s="67" t="str">
        <f t="shared" si="3"/>
        <v/>
      </c>
      <c r="N9" s="67">
        <f>IF(E9&gt;0,INDEX('Part IV-1'!$L$31:$L$66,MATCH($A9,'Part IV-1'!$C$31:$C$66,0)),"")</f>
        <v>0</v>
      </c>
      <c r="O9" s="67" t="str">
        <f t="shared" si="4"/>
        <v/>
      </c>
      <c r="P9" s="265">
        <f>IF(E9&gt;0,INDEX('Part IV-1'!$O$31:$O$66,MATCH($A9,'Part IV-1'!$C$31:$C$66,0)),"")</f>
        <v>0</v>
      </c>
      <c r="Q9" s="158">
        <f>IF(E9&gt;0,INDEX('Part IV-1'!$P$31:$P$66,MATCH($A9,'Part IV-1'!$C$31:$C$66,0)),"")</f>
        <v>0</v>
      </c>
    </row>
    <row r="10" spans="1:18" x14ac:dyDescent="0.2">
      <c r="A10" s="130" t="s">
        <v>67</v>
      </c>
      <c r="B10" s="50">
        <f>IF(E10&gt;0,INDEX('Part IV-1'!$D$31:$D$66,MATCH($A10,'Part IV-1'!$C$31:$C$66,0)),"")</f>
        <v>0</v>
      </c>
      <c r="C10" s="51" t="s">
        <v>296</v>
      </c>
      <c r="D10" s="51" t="s">
        <v>297</v>
      </c>
      <c r="E10" s="63" t="str">
        <f>IF(INDEX('Part IV-1'!$E$31:$E$66,MATCH($A10,'Part IV-1'!$C$31:$C$66,0))&gt;0,INDEX('Part IV-1'!$E$31:$E$66,MATCH($A10,'Part IV-1'!$C$31:$C$66,0)),"")</f>
        <v/>
      </c>
      <c r="F10" s="50">
        <f>IF(E10&gt;0,INDEX('Part IV-1'!$F$31:$F$66,MATCH($A10,'Part IV-1'!$C$31:$C$66,0)),"")</f>
        <v>0</v>
      </c>
      <c r="G10" s="52" t="str">
        <f t="shared" si="0"/>
        <v/>
      </c>
      <c r="H10" s="67">
        <f>IF(E10&gt;0,INDEX('Part IV-1'!$M$31:$M$66,MATCH($A10,'Part IV-1'!$C$31:$C$66,0)),"")</f>
        <v>0</v>
      </c>
      <c r="I10" s="67" t="str">
        <f t="shared" si="1"/>
        <v/>
      </c>
      <c r="J10" s="263">
        <f>IF(E10&gt;0,INDEX('Part IV-1'!$J$31:$J$66,MATCH($A10,'Part IV-1'!$C$31:$C$66,0)),"")</f>
        <v>0</v>
      </c>
      <c r="K10" s="67" t="str">
        <f t="shared" si="2"/>
        <v/>
      </c>
      <c r="L10" s="67">
        <f>IF(E10&gt;0,INDEX('Part IV-1'!$K$31:$K$66,MATCH($A10,'Part IV-1'!$C$31:$C$66,0)),"")</f>
        <v>0</v>
      </c>
      <c r="M10" s="67" t="str">
        <f t="shared" si="3"/>
        <v/>
      </c>
      <c r="N10" s="67">
        <f>IF(E10&gt;0,INDEX('Part IV-1'!$L$31:$L$66,MATCH($A10,'Part IV-1'!$C$31:$C$66,0)),"")</f>
        <v>0</v>
      </c>
      <c r="O10" s="67" t="str">
        <f t="shared" si="4"/>
        <v/>
      </c>
      <c r="P10" s="265">
        <f>IF(E10&gt;0,INDEX('Part IV-1'!$O$31:$O$66,MATCH($A10,'Part IV-1'!$C$31:$C$66,0)),"")</f>
        <v>0</v>
      </c>
      <c r="Q10" s="158">
        <f>IF(E10&gt;0,INDEX('Part IV-1'!$P$31:$P$66,MATCH($A10,'Part IV-1'!$C$31:$C$66,0)),"")</f>
        <v>0</v>
      </c>
    </row>
    <row r="11" spans="1:18" x14ac:dyDescent="0.2">
      <c r="A11" s="130" t="s">
        <v>69</v>
      </c>
      <c r="B11" s="50">
        <f>IF(E11&gt;0,INDEX('Part IV-1'!$D$31:$D$66,MATCH($A11,'Part IV-1'!$C$31:$C$66,0)),"")</f>
        <v>0</v>
      </c>
      <c r="C11" s="51" t="s">
        <v>296</v>
      </c>
      <c r="D11" s="51" t="s">
        <v>297</v>
      </c>
      <c r="E11" s="63" t="str">
        <f>IF(INDEX('Part IV-1'!$E$31:$E$66,MATCH($A11,'Part IV-1'!$C$31:$C$66,0))&gt;0,INDEX('Part IV-1'!$E$31:$E$66,MATCH($A11,'Part IV-1'!$C$31:$C$66,0)),"")</f>
        <v/>
      </c>
      <c r="F11" s="50">
        <f>IF(E11&gt;0,INDEX('Part IV-1'!$F$31:$F$66,MATCH($A11,'Part IV-1'!$C$31:$C$66,0)),"")</f>
        <v>0</v>
      </c>
      <c r="G11" s="52" t="str">
        <f t="shared" si="0"/>
        <v/>
      </c>
      <c r="H11" s="67">
        <f>IF(E11&gt;0,INDEX('Part IV-1'!$M$31:$M$66,MATCH($A11,'Part IV-1'!$C$31:$C$66,0)),"")</f>
        <v>0</v>
      </c>
      <c r="I11" s="67" t="str">
        <f t="shared" si="1"/>
        <v/>
      </c>
      <c r="J11" s="263">
        <f>IF(E11&gt;0,INDEX('Part IV-1'!$J$31:$J$66,MATCH($A11,'Part IV-1'!$C$31:$C$66,0)),"")</f>
        <v>0</v>
      </c>
      <c r="K11" s="67" t="str">
        <f t="shared" si="2"/>
        <v/>
      </c>
      <c r="L11" s="67">
        <f>IF(E11&gt;0,INDEX('Part IV-1'!$K$31:$K$66,MATCH($A11,'Part IV-1'!$C$31:$C$66,0)),"")</f>
        <v>0</v>
      </c>
      <c r="M11" s="67" t="str">
        <f t="shared" si="3"/>
        <v/>
      </c>
      <c r="N11" s="67">
        <f>IF(E11&gt;0,INDEX('Part IV-1'!$L$31:$L$66,MATCH($A11,'Part IV-1'!$C$31:$C$66,0)),"")</f>
        <v>0</v>
      </c>
      <c r="O11" s="67" t="str">
        <f t="shared" si="4"/>
        <v/>
      </c>
      <c r="P11" s="265">
        <f>IF(E11&gt;0,INDEX('Part IV-1'!$O$31:$O$66,MATCH($A11,'Part IV-1'!$C$31:$C$66,0)),"")</f>
        <v>0</v>
      </c>
      <c r="Q11" s="158">
        <f>IF(E11&gt;0,INDEX('Part IV-1'!$P$31:$P$66,MATCH($A11,'Part IV-1'!$C$31:$C$66,0)),"")</f>
        <v>0</v>
      </c>
    </row>
    <row r="12" spans="1:18" x14ac:dyDescent="0.2">
      <c r="A12" s="130" t="s">
        <v>71</v>
      </c>
      <c r="B12" s="50">
        <f>IF(E12&gt;0,INDEX('Part IV-1'!$D$31:$D$66,MATCH($A12,'Part IV-1'!$C$31:$C$66,0)),"")</f>
        <v>0</v>
      </c>
      <c r="C12" s="51" t="s">
        <v>296</v>
      </c>
      <c r="D12" s="51" t="s">
        <v>297</v>
      </c>
      <c r="E12" s="63" t="str">
        <f>IF(INDEX('Part IV-1'!$E$31:$E$66,MATCH($A12,'Part IV-1'!$C$31:$C$66,0))&gt;0,INDEX('Part IV-1'!$E$31:$E$66,MATCH($A12,'Part IV-1'!$C$31:$C$66,0)),"")</f>
        <v/>
      </c>
      <c r="F12" s="50">
        <f>IF(E12&gt;0,INDEX('Part IV-1'!$F$31:$F$66,MATCH($A12,'Part IV-1'!$C$31:$C$66,0)),"")</f>
        <v>0</v>
      </c>
      <c r="G12" s="52" t="str">
        <f t="shared" si="0"/>
        <v/>
      </c>
      <c r="H12" s="67">
        <f>IF(E12&gt;0,INDEX('Part IV-1'!$M$31:$M$66,MATCH($A12,'Part IV-1'!$C$31:$C$66,0)),"")</f>
        <v>0</v>
      </c>
      <c r="I12" s="67" t="str">
        <f t="shared" si="1"/>
        <v/>
      </c>
      <c r="J12" s="263">
        <f>IF(E12&gt;0,INDEX('Part IV-1'!$J$31:$J$66,MATCH($A12,'Part IV-1'!$C$31:$C$66,0)),"")</f>
        <v>0</v>
      </c>
      <c r="K12" s="67" t="str">
        <f t="shared" si="2"/>
        <v/>
      </c>
      <c r="L12" s="67">
        <f>IF(E12&gt;0,INDEX('Part IV-1'!$K$31:$K$66,MATCH($A12,'Part IV-1'!$C$31:$C$66,0)),"")</f>
        <v>0</v>
      </c>
      <c r="M12" s="67" t="str">
        <f t="shared" si="3"/>
        <v/>
      </c>
      <c r="N12" s="67">
        <f>IF(E12&gt;0,INDEX('Part IV-1'!$L$31:$L$66,MATCH($A12,'Part IV-1'!$C$31:$C$66,0)),"")</f>
        <v>0</v>
      </c>
      <c r="O12" s="67" t="str">
        <f t="shared" si="4"/>
        <v/>
      </c>
      <c r="P12" s="265">
        <f>IF(E12&gt;0,INDEX('Part IV-1'!$O$31:$O$66,MATCH($A12,'Part IV-1'!$C$31:$C$66,0)),"")</f>
        <v>0</v>
      </c>
      <c r="Q12" s="158">
        <f>IF(E12&gt;0,INDEX('Part IV-1'!$P$31:$P$66,MATCH($A12,'Part IV-1'!$C$31:$C$66,0)),"")</f>
        <v>0</v>
      </c>
    </row>
    <row r="13" spans="1:18" x14ac:dyDescent="0.2">
      <c r="A13" s="130" t="s">
        <v>73</v>
      </c>
      <c r="B13" s="50">
        <f>IF(E13&gt;0,INDEX('Part IV-1'!$D$31:$D$66,MATCH($A13,'Part IV-1'!$C$31:$C$66,0)),"")</f>
        <v>0</v>
      </c>
      <c r="C13" s="51" t="s">
        <v>296</v>
      </c>
      <c r="D13" s="51" t="s">
        <v>297</v>
      </c>
      <c r="E13" s="63" t="str">
        <f>IF(INDEX('Part IV-1'!$E$31:$E$66,MATCH($A13,'Part IV-1'!$C$31:$C$66,0))&gt;0,INDEX('Part IV-1'!$E$31:$E$66,MATCH($A13,'Part IV-1'!$C$31:$C$66,0)),"")</f>
        <v/>
      </c>
      <c r="F13" s="50">
        <f>IF(E13&gt;0,INDEX('Part IV-1'!$F$31:$F$66,MATCH($A13,'Part IV-1'!$C$31:$C$66,0)),"")</f>
        <v>0</v>
      </c>
      <c r="G13" s="52" t="str">
        <f t="shared" si="0"/>
        <v/>
      </c>
      <c r="H13" s="67">
        <f>IF(E13&gt;0,INDEX('Part IV-1'!$M$31:$M$66,MATCH($A13,'Part IV-1'!$C$31:$C$66,0)),"")</f>
        <v>0</v>
      </c>
      <c r="I13" s="67" t="str">
        <f t="shared" si="1"/>
        <v/>
      </c>
      <c r="J13" s="263">
        <f>IF(E13&gt;0,INDEX('Part IV-1'!$J$31:$J$66,MATCH($A13,'Part IV-1'!$C$31:$C$66,0)),"")</f>
        <v>0</v>
      </c>
      <c r="K13" s="67" t="str">
        <f t="shared" si="2"/>
        <v/>
      </c>
      <c r="L13" s="67">
        <f>IF(E13&gt;0,INDEX('Part IV-1'!$K$31:$K$66,MATCH($A13,'Part IV-1'!$C$31:$C$66,0)),"")</f>
        <v>0</v>
      </c>
      <c r="M13" s="67" t="str">
        <f t="shared" si="3"/>
        <v/>
      </c>
      <c r="N13" s="67">
        <f>IF(E13&gt;0,INDEX('Part IV-1'!$L$31:$L$66,MATCH($A13,'Part IV-1'!$C$31:$C$66,0)),"")</f>
        <v>0</v>
      </c>
      <c r="O13" s="67" t="str">
        <f t="shared" si="4"/>
        <v/>
      </c>
      <c r="P13" s="265">
        <f>IF(E13&gt;0,INDEX('Part IV-1'!$O$31:$O$66,MATCH($A13,'Part IV-1'!$C$31:$C$66,0)),"")</f>
        <v>0</v>
      </c>
      <c r="Q13" s="158">
        <f>IF(E13&gt;0,INDEX('Part IV-1'!$P$31:$P$66,MATCH($A13,'Part IV-1'!$C$31:$C$66,0)),"")</f>
        <v>0</v>
      </c>
    </row>
    <row r="14" spans="1:18" x14ac:dyDescent="0.2">
      <c r="A14" s="130" t="s">
        <v>75</v>
      </c>
      <c r="B14" s="50">
        <f>IF(E14&gt;0,INDEX('Part IV-1'!$D$31:$D$66,MATCH($A14,'Part IV-1'!$C$31:$C$66,0)),"")</f>
        <v>0</v>
      </c>
      <c r="C14" s="51" t="s">
        <v>296</v>
      </c>
      <c r="D14" s="51" t="s">
        <v>297</v>
      </c>
      <c r="E14" s="63" t="str">
        <f>IF(INDEX('Part IV-1'!$E$31:$E$66,MATCH($A14,'Part IV-1'!$C$31:$C$66,0))&gt;0,INDEX('Part IV-1'!$E$31:$E$66,MATCH($A14,'Part IV-1'!$C$31:$C$66,0)),"")</f>
        <v/>
      </c>
      <c r="F14" s="50">
        <f>IF(E14&gt;0,INDEX('Part IV-1'!$F$31:$F$66,MATCH($A14,'Part IV-1'!$C$31:$C$66,0)),"")</f>
        <v>0</v>
      </c>
      <c r="G14" s="52" t="str">
        <f t="shared" si="0"/>
        <v/>
      </c>
      <c r="H14" s="67">
        <f>IF(E14&gt;0,INDEX('Part IV-1'!$M$31:$M$66,MATCH($A14,'Part IV-1'!$C$31:$C$66,0)),"")</f>
        <v>0</v>
      </c>
      <c r="I14" s="67" t="str">
        <f t="shared" si="1"/>
        <v/>
      </c>
      <c r="J14" s="263">
        <f>IF(E14&gt;0,INDEX('Part IV-1'!$J$31:$J$66,MATCH($A14,'Part IV-1'!$C$31:$C$66,0)),"")</f>
        <v>0</v>
      </c>
      <c r="K14" s="67" t="str">
        <f t="shared" si="2"/>
        <v/>
      </c>
      <c r="L14" s="67">
        <f>IF(E14&gt;0,INDEX('Part IV-1'!$K$31:$K$66,MATCH($A14,'Part IV-1'!$C$31:$C$66,0)),"")</f>
        <v>0</v>
      </c>
      <c r="M14" s="67" t="str">
        <f t="shared" si="3"/>
        <v/>
      </c>
      <c r="N14" s="67">
        <f>IF(E14&gt;0,INDEX('Part IV-1'!$L$31:$L$66,MATCH($A14,'Part IV-1'!$C$31:$C$66,0)),"")</f>
        <v>0</v>
      </c>
      <c r="O14" s="67" t="str">
        <f t="shared" si="4"/>
        <v/>
      </c>
      <c r="P14" s="265">
        <f>IF(E14&gt;0,INDEX('Part IV-1'!$O$31:$O$66,MATCH($A14,'Part IV-1'!$C$31:$C$66,0)),"")</f>
        <v>0</v>
      </c>
      <c r="Q14" s="158">
        <f>IF(E14&gt;0,INDEX('Part IV-1'!$P$31:$P$66,MATCH($A14,'Part IV-1'!$C$31:$C$66,0)),"")</f>
        <v>0</v>
      </c>
    </row>
    <row r="15" spans="1:18" x14ac:dyDescent="0.2">
      <c r="A15" s="130" t="s">
        <v>77</v>
      </c>
      <c r="B15" s="50">
        <f>IF(E15&gt;0,INDEX('Part IV-1'!$D$31:$D$66,MATCH($A15,'Part IV-1'!$C$31:$C$66,0)),"")</f>
        <v>0</v>
      </c>
      <c r="C15" s="51" t="s">
        <v>296</v>
      </c>
      <c r="D15" s="51" t="s">
        <v>297</v>
      </c>
      <c r="E15" s="63" t="str">
        <f>IF(INDEX('Part IV-1'!$E$31:$E$66,MATCH($A15,'Part IV-1'!$C$31:$C$66,0))&gt;0,INDEX('Part IV-1'!$E$31:$E$66,MATCH($A15,'Part IV-1'!$C$31:$C$66,0)),"")</f>
        <v/>
      </c>
      <c r="F15" s="50">
        <f>IF(E15&gt;0,INDEX('Part IV-1'!$F$31:$F$66,MATCH($A15,'Part IV-1'!$C$31:$C$66,0)),"")</f>
        <v>0</v>
      </c>
      <c r="G15" s="52" t="str">
        <f t="shared" si="0"/>
        <v/>
      </c>
      <c r="H15" s="67">
        <f>IF(E15&gt;0,INDEX('Part IV-1'!$M$31:$M$66,MATCH($A15,'Part IV-1'!$C$31:$C$66,0)),"")</f>
        <v>0</v>
      </c>
      <c r="I15" s="67" t="str">
        <f t="shared" si="1"/>
        <v/>
      </c>
      <c r="J15" s="263">
        <f>IF(E15&gt;0,INDEX('Part IV-1'!$J$31:$J$66,MATCH($A15,'Part IV-1'!$C$31:$C$66,0)),"")</f>
        <v>0</v>
      </c>
      <c r="K15" s="67" t="str">
        <f t="shared" si="2"/>
        <v/>
      </c>
      <c r="L15" s="67">
        <f>IF(E15&gt;0,INDEX('Part IV-1'!$K$31:$K$66,MATCH($A15,'Part IV-1'!$C$31:$C$66,0)),"")</f>
        <v>0</v>
      </c>
      <c r="M15" s="67" t="str">
        <f t="shared" si="3"/>
        <v/>
      </c>
      <c r="N15" s="67">
        <f>IF(E15&gt;0,INDEX('Part IV-1'!$L$31:$L$66,MATCH($A15,'Part IV-1'!$C$31:$C$66,0)),"")</f>
        <v>0</v>
      </c>
      <c r="O15" s="67" t="str">
        <f t="shared" si="4"/>
        <v/>
      </c>
      <c r="P15" s="265">
        <f>IF(E15&gt;0,INDEX('Part IV-1'!$O$31:$O$66,MATCH($A15,'Part IV-1'!$C$31:$C$66,0)),"")</f>
        <v>0</v>
      </c>
      <c r="Q15" s="158">
        <f>IF(E15&gt;0,INDEX('Part IV-1'!$P$31:$P$66,MATCH($A15,'Part IV-1'!$C$31:$C$66,0)),"")</f>
        <v>0</v>
      </c>
    </row>
    <row r="16" spans="1:18" x14ac:dyDescent="0.2">
      <c r="A16" s="130" t="s">
        <v>79</v>
      </c>
      <c r="B16" s="50">
        <f>IF(E16&gt;0,INDEX('Part IV-1'!$D$31:$D$66,MATCH($A16,'Part IV-1'!$C$31:$C$66,0)),"")</f>
        <v>0</v>
      </c>
      <c r="C16" s="51" t="s">
        <v>296</v>
      </c>
      <c r="D16" s="51" t="s">
        <v>297</v>
      </c>
      <c r="E16" s="63" t="str">
        <f>IF(INDEX('Part IV-1'!$E$31:$E$66,MATCH($A16,'Part IV-1'!$C$31:$C$66,0))&gt;0,INDEX('Part IV-1'!$E$31:$E$66,MATCH($A16,'Part IV-1'!$C$31:$C$66,0)),"")</f>
        <v/>
      </c>
      <c r="F16" s="50">
        <f>IF(E16&gt;0,INDEX('Part IV-1'!$F$31:$F$66,MATCH($A16,'Part IV-1'!$C$31:$C$66,0)),"")</f>
        <v>0</v>
      </c>
      <c r="G16" s="52" t="str">
        <f t="shared" si="0"/>
        <v/>
      </c>
      <c r="H16" s="67">
        <f>IF(E16&gt;0,INDEX('Part IV-1'!$M$31:$M$66,MATCH($A16,'Part IV-1'!$C$31:$C$66,0)),"")</f>
        <v>0</v>
      </c>
      <c r="I16" s="67" t="str">
        <f t="shared" si="1"/>
        <v/>
      </c>
      <c r="J16" s="263">
        <f>IF(E16&gt;0,INDEX('Part IV-1'!$J$31:$J$66,MATCH($A16,'Part IV-1'!$C$31:$C$66,0)),"")</f>
        <v>0</v>
      </c>
      <c r="K16" s="67" t="str">
        <f t="shared" si="2"/>
        <v/>
      </c>
      <c r="L16" s="67">
        <f>IF(E16&gt;0,INDEX('Part IV-1'!$K$31:$K$66,MATCH($A16,'Part IV-1'!$C$31:$C$66,0)),"")</f>
        <v>0</v>
      </c>
      <c r="M16" s="67" t="str">
        <f t="shared" si="3"/>
        <v/>
      </c>
      <c r="N16" s="67">
        <f>IF(E16&gt;0,INDEX('Part IV-1'!$L$31:$L$66,MATCH($A16,'Part IV-1'!$C$31:$C$66,0)),"")</f>
        <v>0</v>
      </c>
      <c r="O16" s="67" t="str">
        <f t="shared" si="4"/>
        <v/>
      </c>
      <c r="P16" s="265">
        <f>IF(E16&gt;0,INDEX('Part IV-1'!$O$31:$O$66,MATCH($A16,'Part IV-1'!$C$31:$C$66,0)),"")</f>
        <v>0</v>
      </c>
      <c r="Q16" s="158">
        <f>IF(E16&gt;0,INDEX('Part IV-1'!$P$31:$P$66,MATCH($A16,'Part IV-1'!$C$31:$C$66,0)),"")</f>
        <v>0</v>
      </c>
    </row>
    <row r="17" spans="1:17" x14ac:dyDescent="0.2">
      <c r="A17" s="130" t="s">
        <v>81</v>
      </c>
      <c r="B17" s="50">
        <f>IF(E17&gt;0,INDEX('Part IV-1'!$D$31:$D$66,MATCH($A17,'Part IV-1'!$C$31:$C$66,0)),"")</f>
        <v>0</v>
      </c>
      <c r="C17" s="51" t="s">
        <v>296</v>
      </c>
      <c r="D17" s="51" t="s">
        <v>297</v>
      </c>
      <c r="E17" s="63" t="str">
        <f>IF(INDEX('Part IV-1'!$E$31:$E$66,MATCH($A17,'Part IV-1'!$C$31:$C$66,0))&gt;0,INDEX('Part IV-1'!$E$31:$E$66,MATCH($A17,'Part IV-1'!$C$31:$C$66,0)),"")</f>
        <v/>
      </c>
      <c r="F17" s="50">
        <f>IF(E17&gt;0,INDEX('Part IV-1'!$F$31:$F$66,MATCH($A17,'Part IV-1'!$C$31:$C$66,0)),"")</f>
        <v>0</v>
      </c>
      <c r="G17" s="52" t="str">
        <f t="shared" si="0"/>
        <v/>
      </c>
      <c r="H17" s="67">
        <f>IF(E17&gt;0,INDEX('Part IV-1'!$M$31:$M$66,MATCH($A17,'Part IV-1'!$C$31:$C$66,0)),"")</f>
        <v>0</v>
      </c>
      <c r="I17" s="67" t="str">
        <f t="shared" si="1"/>
        <v/>
      </c>
      <c r="J17" s="263">
        <f>IF(E17&gt;0,INDEX('Part IV-1'!$J$31:$J$66,MATCH($A17,'Part IV-1'!$C$31:$C$66,0)),"")</f>
        <v>0</v>
      </c>
      <c r="K17" s="67" t="str">
        <f t="shared" si="2"/>
        <v/>
      </c>
      <c r="L17" s="67">
        <f>IF(E17&gt;0,INDEX('Part IV-1'!$K$31:$K$66,MATCH($A17,'Part IV-1'!$C$31:$C$66,0)),"")</f>
        <v>0</v>
      </c>
      <c r="M17" s="67" t="str">
        <f t="shared" si="3"/>
        <v/>
      </c>
      <c r="N17" s="67">
        <f>IF(E17&gt;0,INDEX('Part IV-1'!$L$31:$L$66,MATCH($A17,'Part IV-1'!$C$31:$C$66,0)),"")</f>
        <v>0</v>
      </c>
      <c r="O17" s="67" t="str">
        <f t="shared" si="4"/>
        <v/>
      </c>
      <c r="P17" s="265">
        <f>IF(E17&gt;0,INDEX('Part IV-1'!$O$31:$O$66,MATCH($A17,'Part IV-1'!$C$31:$C$66,0)),"")</f>
        <v>0</v>
      </c>
      <c r="Q17" s="158">
        <f>IF(E17&gt;0,INDEX('Part IV-1'!$P$31:$P$66,MATCH($A17,'Part IV-1'!$C$31:$C$66,0)),"")</f>
        <v>0</v>
      </c>
    </row>
    <row r="18" spans="1:17" x14ac:dyDescent="0.2">
      <c r="A18" s="130" t="s">
        <v>83</v>
      </c>
      <c r="B18" s="50">
        <f>IF(E18&gt;0,INDEX('Part IV-1'!$D$31:$D$66,MATCH($A18,'Part IV-1'!$C$31:$C$66,0)),"")</f>
        <v>0</v>
      </c>
      <c r="C18" s="51" t="s">
        <v>296</v>
      </c>
      <c r="D18" s="51" t="s">
        <v>297</v>
      </c>
      <c r="E18" s="63" t="str">
        <f>IF(INDEX('Part IV-1'!$E$31:$E$66,MATCH($A18,'Part IV-1'!$C$31:$C$66,0))&gt;0,INDEX('Part IV-1'!$E$31:$E$66,MATCH($A18,'Part IV-1'!$C$31:$C$66,0)),"")</f>
        <v/>
      </c>
      <c r="F18" s="50">
        <f>IF(E18&gt;0,INDEX('Part IV-1'!$F$31:$F$66,MATCH($A18,'Part IV-1'!$C$31:$C$66,0)),"")</f>
        <v>0</v>
      </c>
      <c r="G18" s="52" t="str">
        <f t="shared" si="0"/>
        <v/>
      </c>
      <c r="H18" s="67">
        <f>IF(E18&gt;0,INDEX('Part IV-1'!$M$31:$M$66,MATCH($A18,'Part IV-1'!$C$31:$C$66,0)),"")</f>
        <v>0</v>
      </c>
      <c r="I18" s="67" t="str">
        <f t="shared" si="1"/>
        <v/>
      </c>
      <c r="J18" s="263">
        <f>IF(E18&gt;0,INDEX('Part IV-1'!$J$31:$J$66,MATCH($A18,'Part IV-1'!$C$31:$C$66,0)),"")</f>
        <v>0</v>
      </c>
      <c r="K18" s="67" t="str">
        <f t="shared" si="2"/>
        <v/>
      </c>
      <c r="L18" s="67">
        <f>IF(E18&gt;0,INDEX('Part IV-1'!$K$31:$K$66,MATCH($A18,'Part IV-1'!$C$31:$C$66,0)),"")</f>
        <v>0</v>
      </c>
      <c r="M18" s="67" t="str">
        <f t="shared" si="3"/>
        <v/>
      </c>
      <c r="N18" s="67">
        <f>IF(E18&gt;0,INDEX('Part IV-1'!$L$31:$L$66,MATCH($A18,'Part IV-1'!$C$31:$C$66,0)),"")</f>
        <v>0</v>
      </c>
      <c r="O18" s="67" t="str">
        <f t="shared" si="4"/>
        <v/>
      </c>
      <c r="P18" s="265">
        <f>IF(E18&gt;0,INDEX('Part IV-1'!$O$31:$O$66,MATCH($A18,'Part IV-1'!$C$31:$C$66,0)),"")</f>
        <v>0</v>
      </c>
      <c r="Q18" s="158">
        <f>IF(E18&gt;0,INDEX('Part IV-1'!$P$31:$P$66,MATCH($A18,'Part IV-1'!$C$31:$C$66,0)),"")</f>
        <v>0</v>
      </c>
    </row>
    <row r="19" spans="1:17" x14ac:dyDescent="0.2">
      <c r="A19" s="130" t="s">
        <v>85</v>
      </c>
      <c r="B19" s="50">
        <f>IF(E19&gt;0,INDEX('Part IV-1'!$D$31:$D$66,MATCH($A19,'Part IV-1'!$C$31:$C$66,0)),"")</f>
        <v>0</v>
      </c>
      <c r="C19" s="51" t="s">
        <v>296</v>
      </c>
      <c r="D19" s="51" t="s">
        <v>297</v>
      </c>
      <c r="E19" s="63" t="str">
        <f>IF(INDEX('Part IV-1'!$E$31:$E$66,MATCH($A19,'Part IV-1'!$C$31:$C$66,0))&gt;0,INDEX('Part IV-1'!$E$31:$E$66,MATCH($A19,'Part IV-1'!$C$31:$C$66,0)),"")</f>
        <v/>
      </c>
      <c r="F19" s="50">
        <f>IF(E19&gt;0,INDEX('Part IV-1'!$F$31:$F$66,MATCH($A19,'Part IV-1'!$C$31:$C$66,0)),"")</f>
        <v>0</v>
      </c>
      <c r="G19" s="52" t="str">
        <f t="shared" si="0"/>
        <v/>
      </c>
      <c r="H19" s="67">
        <f>IF(E19&gt;0,INDEX('Part IV-1'!$M$31:$M$66,MATCH($A19,'Part IV-1'!$C$31:$C$66,0)),"")</f>
        <v>0</v>
      </c>
      <c r="I19" s="67" t="str">
        <f t="shared" si="1"/>
        <v/>
      </c>
      <c r="J19" s="263">
        <f>IF(E19&gt;0,INDEX('Part IV-1'!$J$31:$J$66,MATCH($A19,'Part IV-1'!$C$31:$C$66,0)),"")</f>
        <v>0</v>
      </c>
      <c r="K19" s="67" t="str">
        <f t="shared" si="2"/>
        <v/>
      </c>
      <c r="L19" s="67">
        <f>IF(E19&gt;0,INDEX('Part IV-1'!$K$31:$K$66,MATCH($A19,'Part IV-1'!$C$31:$C$66,0)),"")</f>
        <v>0</v>
      </c>
      <c r="M19" s="67" t="str">
        <f t="shared" si="3"/>
        <v/>
      </c>
      <c r="N19" s="67">
        <f>IF(E19&gt;0,INDEX('Part IV-1'!$L$31:$L$66,MATCH($A19,'Part IV-1'!$C$31:$C$66,0)),"")</f>
        <v>0</v>
      </c>
      <c r="O19" s="67" t="str">
        <f t="shared" si="4"/>
        <v/>
      </c>
      <c r="P19" s="265">
        <f>IF(E19&gt;0,INDEX('Part IV-1'!$O$31:$O$66,MATCH($A19,'Part IV-1'!$C$31:$C$66,0)),"")</f>
        <v>0</v>
      </c>
      <c r="Q19" s="158">
        <f>IF(E19&gt;0,INDEX('Part IV-1'!$P$31:$P$66,MATCH($A19,'Part IV-1'!$C$31:$C$66,0)),"")</f>
        <v>0</v>
      </c>
    </row>
    <row r="20" spans="1:17" x14ac:dyDescent="0.2">
      <c r="A20" s="130" t="s">
        <v>87</v>
      </c>
      <c r="B20" s="50">
        <f>IF(E20&gt;0,INDEX('Part IV-1'!$D$31:$D$66,MATCH($A20,'Part IV-1'!$C$31:$C$66,0)),"")</f>
        <v>0</v>
      </c>
      <c r="C20" s="51" t="s">
        <v>296</v>
      </c>
      <c r="D20" s="51" t="s">
        <v>297</v>
      </c>
      <c r="E20" s="63" t="str">
        <f>IF(INDEX('Part IV-1'!$E$31:$E$66,MATCH($A20,'Part IV-1'!$C$31:$C$66,0))&gt;0,INDEX('Part IV-1'!$E$31:$E$66,MATCH($A20,'Part IV-1'!$C$31:$C$66,0)),"")</f>
        <v/>
      </c>
      <c r="F20" s="50">
        <f>IF(E20&gt;0,INDEX('Part IV-1'!$F$31:$F$66,MATCH($A20,'Part IV-1'!$C$31:$C$66,0)),"")</f>
        <v>0</v>
      </c>
      <c r="G20" s="52" t="str">
        <f t="shared" si="0"/>
        <v/>
      </c>
      <c r="H20" s="67">
        <f>IF(E20&gt;0,INDEX('Part IV-1'!$M$31:$M$66,MATCH($A20,'Part IV-1'!$C$31:$C$66,0)),"")</f>
        <v>0</v>
      </c>
      <c r="I20" s="67" t="str">
        <f t="shared" si="1"/>
        <v/>
      </c>
      <c r="J20" s="263">
        <f>IF(E20&gt;0,INDEX('Part IV-1'!$J$31:$J$66,MATCH($A20,'Part IV-1'!$C$31:$C$66,0)),"")</f>
        <v>0</v>
      </c>
      <c r="K20" s="67" t="str">
        <f t="shared" si="2"/>
        <v/>
      </c>
      <c r="L20" s="67">
        <f>IF(E20&gt;0,INDEX('Part IV-1'!$K$31:$K$66,MATCH($A20,'Part IV-1'!$C$31:$C$66,0)),"")</f>
        <v>0</v>
      </c>
      <c r="M20" s="67" t="str">
        <f t="shared" si="3"/>
        <v/>
      </c>
      <c r="N20" s="67">
        <f>IF(E20&gt;0,INDEX('Part IV-1'!$L$31:$L$66,MATCH($A20,'Part IV-1'!$C$31:$C$66,0)),"")</f>
        <v>0</v>
      </c>
      <c r="O20" s="67" t="str">
        <f t="shared" si="4"/>
        <v/>
      </c>
      <c r="P20" s="265">
        <f>IF(E20&gt;0,INDEX('Part IV-1'!$O$31:$O$66,MATCH($A20,'Part IV-1'!$C$31:$C$66,0)),"")</f>
        <v>0</v>
      </c>
      <c r="Q20" s="158">
        <f>IF(E20&gt;0,INDEX('Part IV-1'!$P$31:$P$66,MATCH($A20,'Part IV-1'!$C$31:$C$66,0)),"")</f>
        <v>0</v>
      </c>
    </row>
    <row r="21" spans="1:17" x14ac:dyDescent="0.2">
      <c r="A21" s="130" t="s">
        <v>89</v>
      </c>
      <c r="B21" s="50">
        <f>IF(E21&gt;0,INDEX('Part IV-1'!$D$31:$D$66,MATCH($A21,'Part IV-1'!$C$31:$C$66,0)),"")</f>
        <v>0</v>
      </c>
      <c r="C21" s="51" t="s">
        <v>296</v>
      </c>
      <c r="D21" s="51" t="s">
        <v>297</v>
      </c>
      <c r="E21" s="63" t="str">
        <f>IF(INDEX('Part IV-1'!$E$31:$E$66,MATCH($A21,'Part IV-1'!$C$31:$C$66,0))&gt;0,INDEX('Part IV-1'!$E$31:$E$66,MATCH($A21,'Part IV-1'!$C$31:$C$66,0)),"")</f>
        <v/>
      </c>
      <c r="F21" s="50">
        <f>IF(E21&gt;0,INDEX('Part IV-1'!$F$31:$F$66,MATCH($A21,'Part IV-1'!$C$31:$C$66,0)),"")</f>
        <v>0</v>
      </c>
      <c r="G21" s="52" t="str">
        <f t="shared" si="0"/>
        <v/>
      </c>
      <c r="H21" s="67">
        <f>IF(E21&gt;0,INDEX('Part IV-1'!$M$31:$M$66,MATCH($A21,'Part IV-1'!$C$31:$C$66,0)),"")</f>
        <v>0</v>
      </c>
      <c r="I21" s="67" t="str">
        <f t="shared" si="1"/>
        <v/>
      </c>
      <c r="J21" s="263">
        <f>IF(E21&gt;0,INDEX('Part IV-1'!$J$31:$J$66,MATCH($A21,'Part IV-1'!$C$31:$C$66,0)),"")</f>
        <v>0</v>
      </c>
      <c r="K21" s="67" t="str">
        <f t="shared" si="2"/>
        <v/>
      </c>
      <c r="L21" s="67">
        <f>IF(E21&gt;0,INDEX('Part IV-1'!$K$31:$K$66,MATCH($A21,'Part IV-1'!$C$31:$C$66,0)),"")</f>
        <v>0</v>
      </c>
      <c r="M21" s="67" t="str">
        <f t="shared" si="3"/>
        <v/>
      </c>
      <c r="N21" s="67">
        <f>IF(E21&gt;0,INDEX('Part IV-1'!$L$31:$L$66,MATCH($A21,'Part IV-1'!$C$31:$C$66,0)),"")</f>
        <v>0</v>
      </c>
      <c r="O21" s="67" t="str">
        <f t="shared" si="4"/>
        <v/>
      </c>
      <c r="P21" s="265">
        <f>IF(E21&gt;0,INDEX('Part IV-1'!$O$31:$O$66,MATCH($A21,'Part IV-1'!$C$31:$C$66,0)),"")</f>
        <v>0</v>
      </c>
      <c r="Q21" s="158">
        <f>IF(E21&gt;0,INDEX('Part IV-1'!$P$31:$P$66,MATCH($A21,'Part IV-1'!$C$31:$C$66,0)),"")</f>
        <v>0</v>
      </c>
    </row>
    <row r="22" spans="1:17" x14ac:dyDescent="0.2">
      <c r="A22" s="130" t="s">
        <v>91</v>
      </c>
      <c r="B22" s="50">
        <f>IF(E22&gt;0,INDEX('Part IV-1'!$D$31:$D$66,MATCH($A22,'Part IV-1'!$C$31:$C$66,0)),"")</f>
        <v>0</v>
      </c>
      <c r="C22" s="51" t="s">
        <v>296</v>
      </c>
      <c r="D22" s="51" t="s">
        <v>297</v>
      </c>
      <c r="E22" s="63" t="str">
        <f>IF(INDEX('Part IV-1'!$E$31:$E$66,MATCH($A22,'Part IV-1'!$C$31:$C$66,0))&gt;0,INDEX('Part IV-1'!$E$31:$E$66,MATCH($A22,'Part IV-1'!$C$31:$C$66,0)),"")</f>
        <v/>
      </c>
      <c r="F22" s="50">
        <f>IF(E22&gt;0,INDEX('Part IV-1'!$F$31:$F$66,MATCH($A22,'Part IV-1'!$C$31:$C$66,0)),"")</f>
        <v>0</v>
      </c>
      <c r="G22" s="52" t="str">
        <f t="shared" si="0"/>
        <v/>
      </c>
      <c r="H22" s="67">
        <f>IF(E22&gt;0,INDEX('Part IV-1'!$M$31:$M$66,MATCH($A22,'Part IV-1'!$C$31:$C$66,0)),"")</f>
        <v>0</v>
      </c>
      <c r="I22" s="67" t="str">
        <f t="shared" si="1"/>
        <v/>
      </c>
      <c r="J22" s="263">
        <f>IF(E22&gt;0,INDEX('Part IV-1'!$J$31:$J$66,MATCH($A22,'Part IV-1'!$C$31:$C$66,0)),"")</f>
        <v>0</v>
      </c>
      <c r="K22" s="67" t="str">
        <f t="shared" si="2"/>
        <v/>
      </c>
      <c r="L22" s="67">
        <f>IF(E22&gt;0,INDEX('Part IV-1'!$K$31:$K$66,MATCH($A22,'Part IV-1'!$C$31:$C$66,0)),"")</f>
        <v>0</v>
      </c>
      <c r="M22" s="67" t="str">
        <f t="shared" si="3"/>
        <v/>
      </c>
      <c r="N22" s="67">
        <f>IF(E22&gt;0,INDEX('Part IV-1'!$L$31:$L$66,MATCH($A22,'Part IV-1'!$C$31:$C$66,0)),"")</f>
        <v>0</v>
      </c>
      <c r="O22" s="67" t="str">
        <f t="shared" si="4"/>
        <v/>
      </c>
      <c r="P22" s="265">
        <f>IF(E22&gt;0,INDEX('Part IV-1'!$O$31:$O$66,MATCH($A22,'Part IV-1'!$C$31:$C$66,0)),"")</f>
        <v>0</v>
      </c>
      <c r="Q22" s="158">
        <f>IF(E22&gt;0,INDEX('Part IV-1'!$P$31:$P$66,MATCH($A22,'Part IV-1'!$C$31:$C$66,0)),"")</f>
        <v>0</v>
      </c>
    </row>
    <row r="23" spans="1:17" x14ac:dyDescent="0.2">
      <c r="A23" s="130" t="s">
        <v>93</v>
      </c>
      <c r="B23" s="50">
        <f>IF(E23&gt;0,INDEX('Part IV-1'!$D$31:$D$66,MATCH($A23,'Part IV-1'!$C$31:$C$66,0)),"")</f>
        <v>0</v>
      </c>
      <c r="C23" s="51" t="s">
        <v>296</v>
      </c>
      <c r="D23" s="51" t="s">
        <v>297</v>
      </c>
      <c r="E23" s="63" t="str">
        <f>IF(INDEX('Part IV-1'!$E$31:$E$66,MATCH($A23,'Part IV-1'!$C$31:$C$66,0))&gt;0,INDEX('Part IV-1'!$E$31:$E$66,MATCH($A23,'Part IV-1'!$C$31:$C$66,0)),"")</f>
        <v/>
      </c>
      <c r="F23" s="50">
        <f>IF(E23&gt;0,INDEX('Part IV-1'!$F$31:$F$66,MATCH($A23,'Part IV-1'!$C$31:$C$66,0)),"")</f>
        <v>0</v>
      </c>
      <c r="G23" s="52" t="str">
        <f t="shared" si="0"/>
        <v/>
      </c>
      <c r="H23" s="67">
        <f>IF(E23&gt;0,INDEX('Part IV-1'!$M$31:$M$66,MATCH($A23,'Part IV-1'!$C$31:$C$66,0)),"")</f>
        <v>0</v>
      </c>
      <c r="I23" s="67" t="str">
        <f t="shared" si="1"/>
        <v/>
      </c>
      <c r="J23" s="263">
        <f>IF(E23&gt;0,INDEX('Part IV-1'!$J$31:$J$66,MATCH($A23,'Part IV-1'!$C$31:$C$66,0)),"")</f>
        <v>0</v>
      </c>
      <c r="K23" s="67" t="str">
        <f t="shared" si="2"/>
        <v/>
      </c>
      <c r="L23" s="67">
        <f>IF(E23&gt;0,INDEX('Part IV-1'!$K$31:$K$66,MATCH($A23,'Part IV-1'!$C$31:$C$66,0)),"")</f>
        <v>0</v>
      </c>
      <c r="M23" s="67" t="str">
        <f t="shared" si="3"/>
        <v/>
      </c>
      <c r="N23" s="67">
        <f>IF(E23&gt;0,INDEX('Part IV-1'!$L$31:$L$66,MATCH($A23,'Part IV-1'!$C$31:$C$66,0)),"")</f>
        <v>0</v>
      </c>
      <c r="O23" s="67" t="str">
        <f t="shared" si="4"/>
        <v/>
      </c>
      <c r="P23" s="265">
        <f>IF(E23&gt;0,INDEX('Part IV-1'!$O$31:$O$66,MATCH($A23,'Part IV-1'!$C$31:$C$66,0)),"")</f>
        <v>0</v>
      </c>
      <c r="Q23" s="158">
        <f>IF(E23&gt;0,INDEX('Part IV-1'!$P$31:$P$66,MATCH($A23,'Part IV-1'!$C$31:$C$66,0)),"")</f>
        <v>0</v>
      </c>
    </row>
    <row r="24" spans="1:17" x14ac:dyDescent="0.2">
      <c r="A24" s="130" t="s">
        <v>95</v>
      </c>
      <c r="B24" s="50">
        <f>IF(E24&gt;0,INDEX('Part IV-1'!$D$31:$D$66,MATCH($A24,'Part IV-1'!$C$31:$C$66,0)),"")</f>
        <v>0</v>
      </c>
      <c r="C24" s="51" t="s">
        <v>296</v>
      </c>
      <c r="D24" s="51" t="s">
        <v>297</v>
      </c>
      <c r="E24" s="63" t="str">
        <f>IF(INDEX('Part IV-1'!$E$31:$E$66,MATCH($A24,'Part IV-1'!$C$31:$C$66,0))&gt;0,INDEX('Part IV-1'!$E$31:$E$66,MATCH($A24,'Part IV-1'!$C$31:$C$66,0)),"")</f>
        <v/>
      </c>
      <c r="F24" s="50">
        <f>IF(E24&gt;0,INDEX('Part IV-1'!$F$31:$F$66,MATCH($A24,'Part IV-1'!$C$31:$C$66,0)),"")</f>
        <v>0</v>
      </c>
      <c r="G24" s="52" t="str">
        <f t="shared" si="0"/>
        <v/>
      </c>
      <c r="H24" s="67">
        <f>IF(E24&gt;0,INDEX('Part IV-1'!$M$31:$M$66,MATCH($A24,'Part IV-1'!$C$31:$C$66,0)),"")</f>
        <v>0</v>
      </c>
      <c r="I24" s="67" t="str">
        <f t="shared" si="1"/>
        <v/>
      </c>
      <c r="J24" s="263">
        <f>IF(E24&gt;0,INDEX('Part IV-1'!$J$31:$J$66,MATCH($A24,'Part IV-1'!$C$31:$C$66,0)),"")</f>
        <v>0</v>
      </c>
      <c r="K24" s="67" t="str">
        <f t="shared" si="2"/>
        <v/>
      </c>
      <c r="L24" s="67">
        <f>IF(E24&gt;0,INDEX('Part IV-1'!$K$31:$K$66,MATCH($A24,'Part IV-1'!$C$31:$C$66,0)),"")</f>
        <v>0</v>
      </c>
      <c r="M24" s="67" t="str">
        <f t="shared" si="3"/>
        <v/>
      </c>
      <c r="N24" s="67">
        <f>IF(E24&gt;0,INDEX('Part IV-1'!$L$31:$L$66,MATCH($A24,'Part IV-1'!$C$31:$C$66,0)),"")</f>
        <v>0</v>
      </c>
      <c r="O24" s="67" t="str">
        <f t="shared" si="4"/>
        <v/>
      </c>
      <c r="P24" s="265">
        <f>IF(E24&gt;0,INDEX('Part IV-1'!$O$31:$O$66,MATCH($A24,'Part IV-1'!$C$31:$C$66,0)),"")</f>
        <v>0</v>
      </c>
      <c r="Q24" s="158">
        <f>IF(E24&gt;0,INDEX('Part IV-1'!$P$31:$P$66,MATCH($A24,'Part IV-1'!$C$31:$C$66,0)),"")</f>
        <v>0</v>
      </c>
    </row>
    <row r="25" spans="1:17" x14ac:dyDescent="0.2">
      <c r="A25" s="130" t="s">
        <v>97</v>
      </c>
      <c r="B25" s="50">
        <f>IF(E25&gt;0,INDEX('Part IV-1'!$D$31:$D$66,MATCH($A25,'Part IV-1'!$C$31:$C$66,0)),"")</f>
        <v>0</v>
      </c>
      <c r="C25" s="51" t="s">
        <v>296</v>
      </c>
      <c r="D25" s="51" t="s">
        <v>297</v>
      </c>
      <c r="E25" s="63" t="str">
        <f>IF(INDEX('Part IV-1'!$E$31:$E$66,MATCH($A25,'Part IV-1'!$C$31:$C$66,0))&gt;0,INDEX('Part IV-1'!$E$31:$E$66,MATCH($A25,'Part IV-1'!$C$31:$C$66,0)),"")</f>
        <v/>
      </c>
      <c r="F25" s="50">
        <f>IF(E25&gt;0,INDEX('Part IV-1'!$F$31:$F$66,MATCH($A25,'Part IV-1'!$C$31:$C$66,0)),"")</f>
        <v>0</v>
      </c>
      <c r="G25" s="52" t="str">
        <f t="shared" si="0"/>
        <v/>
      </c>
      <c r="H25" s="67">
        <f>IF(E25&gt;0,INDEX('Part IV-1'!$M$31:$M$66,MATCH($A25,'Part IV-1'!$C$31:$C$66,0)),"")</f>
        <v>0</v>
      </c>
      <c r="I25" s="67" t="str">
        <f t="shared" si="1"/>
        <v/>
      </c>
      <c r="J25" s="263">
        <f>IF(E25&gt;0,INDEX('Part IV-1'!$J$31:$J$66,MATCH($A25,'Part IV-1'!$C$31:$C$66,0)),"")</f>
        <v>0</v>
      </c>
      <c r="K25" s="67" t="str">
        <f t="shared" si="2"/>
        <v/>
      </c>
      <c r="L25" s="67">
        <f>IF(E25&gt;0,INDEX('Part IV-1'!$K$31:$K$66,MATCH($A25,'Part IV-1'!$C$31:$C$66,0)),"")</f>
        <v>0</v>
      </c>
      <c r="M25" s="67" t="str">
        <f t="shared" si="3"/>
        <v/>
      </c>
      <c r="N25" s="67">
        <f>IF(E25&gt;0,INDEX('Part IV-1'!$L$31:$L$66,MATCH($A25,'Part IV-1'!$C$31:$C$66,0)),"")</f>
        <v>0</v>
      </c>
      <c r="O25" s="67" t="str">
        <f t="shared" si="4"/>
        <v/>
      </c>
      <c r="P25" s="265">
        <f>IF(E25&gt;0,INDEX('Part IV-1'!$O$31:$O$66,MATCH($A25,'Part IV-1'!$C$31:$C$66,0)),"")</f>
        <v>0</v>
      </c>
      <c r="Q25" s="158">
        <f>IF(E25&gt;0,INDEX('Part IV-1'!$P$31:$P$66,MATCH($A25,'Part IV-1'!$C$31:$C$66,0)),"")</f>
        <v>0</v>
      </c>
    </row>
    <row r="26" spans="1:17" x14ac:dyDescent="0.2">
      <c r="A26" s="130" t="s">
        <v>99</v>
      </c>
      <c r="B26" s="50">
        <f>IF(E26&gt;0,INDEX('Part IV-1'!$D$31:$D$66,MATCH($A26,'Part IV-1'!$C$31:$C$66,0)),"")</f>
        <v>0</v>
      </c>
      <c r="C26" s="51" t="s">
        <v>296</v>
      </c>
      <c r="D26" s="51" t="s">
        <v>297</v>
      </c>
      <c r="E26" s="63" t="str">
        <f>IF(INDEX('Part IV-1'!$E$31:$E$66,MATCH($A26,'Part IV-1'!$C$31:$C$66,0))&gt;0,INDEX('Part IV-1'!$E$31:$E$66,MATCH($A26,'Part IV-1'!$C$31:$C$66,0)),"")</f>
        <v/>
      </c>
      <c r="F26" s="50">
        <f>IF(E26&gt;0,INDEX('Part IV-1'!$F$31:$F$66,MATCH($A26,'Part IV-1'!$C$31:$C$66,0)),"")</f>
        <v>0</v>
      </c>
      <c r="G26" s="52" t="str">
        <f t="shared" si="0"/>
        <v/>
      </c>
      <c r="H26" s="67">
        <f>IF(E26&gt;0,INDEX('Part IV-1'!$M$31:$M$66,MATCH($A26,'Part IV-1'!$C$31:$C$66,0)),"")</f>
        <v>0</v>
      </c>
      <c r="I26" s="67" t="str">
        <f t="shared" si="1"/>
        <v/>
      </c>
      <c r="J26" s="263">
        <f>IF(E26&gt;0,INDEX('Part IV-1'!$J$31:$J$66,MATCH($A26,'Part IV-1'!$C$31:$C$66,0)),"")</f>
        <v>0</v>
      </c>
      <c r="K26" s="67" t="str">
        <f t="shared" si="2"/>
        <v/>
      </c>
      <c r="L26" s="67">
        <f>IF(E26&gt;0,INDEX('Part IV-1'!$K$31:$K$66,MATCH($A26,'Part IV-1'!$C$31:$C$66,0)),"")</f>
        <v>0</v>
      </c>
      <c r="M26" s="67" t="str">
        <f t="shared" si="3"/>
        <v/>
      </c>
      <c r="N26" s="67">
        <f>IF(E26&gt;0,INDEX('Part IV-1'!$L$31:$L$66,MATCH($A26,'Part IV-1'!$C$31:$C$66,0)),"")</f>
        <v>0</v>
      </c>
      <c r="O26" s="67" t="str">
        <f t="shared" si="4"/>
        <v/>
      </c>
      <c r="P26" s="265">
        <f>IF(E26&gt;0,INDEX('Part IV-1'!$O$31:$O$66,MATCH($A26,'Part IV-1'!$C$31:$C$66,0)),"")</f>
        <v>0</v>
      </c>
      <c r="Q26" s="158">
        <f>IF(E26&gt;0,INDEX('Part IV-1'!$P$31:$P$66,MATCH($A26,'Part IV-1'!$C$31:$C$66,0)),"")</f>
        <v>0</v>
      </c>
    </row>
    <row r="27" spans="1:17" x14ac:dyDescent="0.2">
      <c r="A27" s="130" t="s">
        <v>101</v>
      </c>
      <c r="B27" s="50">
        <f>IF(E27&gt;0,INDEX('Part IV-1'!$D$31:$D$66,MATCH($A27,'Part IV-1'!$C$31:$C$66,0)),"")</f>
        <v>0</v>
      </c>
      <c r="C27" s="51" t="s">
        <v>296</v>
      </c>
      <c r="D27" s="51" t="s">
        <v>297</v>
      </c>
      <c r="E27" s="63" t="str">
        <f>IF(INDEX('Part IV-1'!$E$31:$E$66,MATCH($A27,'Part IV-1'!$C$31:$C$66,0))&gt;0,INDEX('Part IV-1'!$E$31:$E$66,MATCH($A27,'Part IV-1'!$C$31:$C$66,0)),"")</f>
        <v/>
      </c>
      <c r="F27" s="50">
        <f>IF(E27&gt;0,INDEX('Part IV-1'!$F$31:$F$66,MATCH($A27,'Part IV-1'!$C$31:$C$66,0)),"")</f>
        <v>0</v>
      </c>
      <c r="G27" s="52" t="str">
        <f t="shared" si="0"/>
        <v/>
      </c>
      <c r="H27" s="67">
        <f>IF(E27&gt;0,INDEX('Part IV-1'!$M$31:$M$66,MATCH($A27,'Part IV-1'!$C$31:$C$66,0)),"")</f>
        <v>0</v>
      </c>
      <c r="I27" s="67" t="str">
        <f t="shared" si="1"/>
        <v/>
      </c>
      <c r="J27" s="263">
        <f>IF(E27&gt;0,INDEX('Part IV-1'!$J$31:$J$66,MATCH($A27,'Part IV-1'!$C$31:$C$66,0)),"")</f>
        <v>0</v>
      </c>
      <c r="K27" s="67" t="str">
        <f t="shared" si="2"/>
        <v/>
      </c>
      <c r="L27" s="67">
        <f>IF(E27&gt;0,INDEX('Part IV-1'!$K$31:$K$66,MATCH($A27,'Part IV-1'!$C$31:$C$66,0)),"")</f>
        <v>0</v>
      </c>
      <c r="M27" s="67" t="str">
        <f t="shared" si="3"/>
        <v/>
      </c>
      <c r="N27" s="67">
        <f>IF(E27&gt;0,INDEX('Part IV-1'!$L$31:$L$66,MATCH($A27,'Part IV-1'!$C$31:$C$66,0)),"")</f>
        <v>0</v>
      </c>
      <c r="O27" s="67" t="str">
        <f t="shared" si="4"/>
        <v/>
      </c>
      <c r="P27" s="265">
        <f>IF(E27&gt;0,INDEX('Part IV-1'!$O$31:$O$66,MATCH($A27,'Part IV-1'!$C$31:$C$66,0)),"")</f>
        <v>0</v>
      </c>
      <c r="Q27" s="158">
        <f>IF(E27&gt;0,INDEX('Part IV-1'!$P$31:$P$66,MATCH($A27,'Part IV-1'!$C$31:$C$66,0)),"")</f>
        <v>0</v>
      </c>
    </row>
    <row r="28" spans="1:17" x14ac:dyDescent="0.2">
      <c r="A28" s="130" t="s">
        <v>103</v>
      </c>
      <c r="B28" s="50">
        <f>IF(E28&gt;0,INDEX('Part IV-1'!$D$31:$D$66,MATCH($A28,'Part IV-1'!$C$31:$C$66,0)),"")</f>
        <v>0</v>
      </c>
      <c r="C28" s="51" t="s">
        <v>296</v>
      </c>
      <c r="D28" s="51" t="s">
        <v>297</v>
      </c>
      <c r="E28" s="63" t="str">
        <f>IF(INDEX('Part IV-1'!$E$31:$E$66,MATCH($A28,'Part IV-1'!$C$31:$C$66,0))&gt;0,INDEX('Part IV-1'!$E$31:$E$66,MATCH($A28,'Part IV-1'!$C$31:$C$66,0)),"")</f>
        <v/>
      </c>
      <c r="F28" s="50">
        <f>IF(E28&gt;0,INDEX('Part IV-1'!$F$31:$F$66,MATCH($A28,'Part IV-1'!$C$31:$C$66,0)),"")</f>
        <v>0</v>
      </c>
      <c r="G28" s="52" t="str">
        <f t="shared" si="0"/>
        <v/>
      </c>
      <c r="H28" s="67">
        <f>IF(E28&gt;0,INDEX('Part IV-1'!$M$31:$M$66,MATCH($A28,'Part IV-1'!$C$31:$C$66,0)),"")</f>
        <v>0</v>
      </c>
      <c r="I28" s="67" t="str">
        <f t="shared" si="1"/>
        <v/>
      </c>
      <c r="J28" s="263">
        <f>IF(E28&gt;0,INDEX('Part IV-1'!$J$31:$J$66,MATCH($A28,'Part IV-1'!$C$31:$C$66,0)),"")</f>
        <v>0</v>
      </c>
      <c r="K28" s="67" t="str">
        <f t="shared" si="2"/>
        <v/>
      </c>
      <c r="L28" s="67">
        <f>IF(E28&gt;0,INDEX('Part IV-1'!$K$31:$K$66,MATCH($A28,'Part IV-1'!$C$31:$C$66,0)),"")</f>
        <v>0</v>
      </c>
      <c r="M28" s="67" t="str">
        <f t="shared" si="3"/>
        <v/>
      </c>
      <c r="N28" s="67">
        <f>IF(E28&gt;0,INDEX('Part IV-1'!$L$31:$L$66,MATCH($A28,'Part IV-1'!$C$31:$C$66,0)),"")</f>
        <v>0</v>
      </c>
      <c r="O28" s="67" t="str">
        <f t="shared" si="4"/>
        <v/>
      </c>
      <c r="P28" s="265">
        <f>IF(E28&gt;0,INDEX('Part IV-1'!$O$31:$O$66,MATCH($A28,'Part IV-1'!$C$31:$C$66,0)),"")</f>
        <v>0</v>
      </c>
      <c r="Q28" s="158">
        <f>IF(E28&gt;0,INDEX('Part IV-1'!$P$31:$P$66,MATCH($A28,'Part IV-1'!$C$31:$C$66,0)),"")</f>
        <v>0</v>
      </c>
    </row>
    <row r="29" spans="1:17" x14ac:dyDescent="0.2">
      <c r="A29" s="130" t="s">
        <v>105</v>
      </c>
      <c r="B29" s="50">
        <f>IF(E29&gt;0,INDEX('Part IV-1'!$D$31:$D$66,MATCH($A29,'Part IV-1'!$C$31:$C$66,0)),"")</f>
        <v>0</v>
      </c>
      <c r="C29" s="51" t="s">
        <v>296</v>
      </c>
      <c r="D29" s="51" t="s">
        <v>297</v>
      </c>
      <c r="E29" s="63" t="str">
        <f>IF(INDEX('Part IV-1'!$E$31:$E$66,MATCH($A29,'Part IV-1'!$C$31:$C$66,0))&gt;0,INDEX('Part IV-1'!$E$31:$E$66,MATCH($A29,'Part IV-1'!$C$31:$C$66,0)),"")</f>
        <v/>
      </c>
      <c r="F29" s="50">
        <f>IF(E29&gt;0,INDEX('Part IV-1'!$F$31:$F$66,MATCH($A29,'Part IV-1'!$C$31:$C$66,0)),"")</f>
        <v>0</v>
      </c>
      <c r="G29" s="52" t="str">
        <f t="shared" si="0"/>
        <v/>
      </c>
      <c r="H29" s="67">
        <f>IF(E29&gt;0,INDEX('Part IV-1'!$M$31:$M$66,MATCH($A29,'Part IV-1'!$C$31:$C$66,0)),"")</f>
        <v>0</v>
      </c>
      <c r="I29" s="67" t="str">
        <f t="shared" si="1"/>
        <v/>
      </c>
      <c r="J29" s="263">
        <f>IF(E29&gt;0,INDEX('Part IV-1'!$J$31:$J$66,MATCH($A29,'Part IV-1'!$C$31:$C$66,0)),"")</f>
        <v>0</v>
      </c>
      <c r="K29" s="67" t="str">
        <f t="shared" si="2"/>
        <v/>
      </c>
      <c r="L29" s="67">
        <f>IF(E29&gt;0,INDEX('Part IV-1'!$K$31:$K$66,MATCH($A29,'Part IV-1'!$C$31:$C$66,0)),"")</f>
        <v>0</v>
      </c>
      <c r="M29" s="67" t="str">
        <f t="shared" si="3"/>
        <v/>
      </c>
      <c r="N29" s="67">
        <f>IF(E29&gt;0,INDEX('Part IV-1'!$L$31:$L$66,MATCH($A29,'Part IV-1'!$C$31:$C$66,0)),"")</f>
        <v>0</v>
      </c>
      <c r="O29" s="67" t="str">
        <f t="shared" si="4"/>
        <v/>
      </c>
      <c r="P29" s="265">
        <f>IF(E29&gt;0,INDEX('Part IV-1'!$O$31:$O$66,MATCH($A29,'Part IV-1'!$C$31:$C$66,0)),"")</f>
        <v>0</v>
      </c>
      <c r="Q29" s="158">
        <f>IF(E29&gt;0,INDEX('Part IV-1'!$P$31:$P$66,MATCH($A29,'Part IV-1'!$C$31:$C$66,0)),"")</f>
        <v>0</v>
      </c>
    </row>
    <row r="30" spans="1:17" x14ac:dyDescent="0.2">
      <c r="A30" s="130" t="s">
        <v>107</v>
      </c>
      <c r="B30" s="50">
        <f>IF(E30&gt;0,INDEX('Part IV-1'!$D$31:$D$66,MATCH($A30,'Part IV-1'!$C$31:$C$66,0)),"")</f>
        <v>0</v>
      </c>
      <c r="C30" s="51" t="s">
        <v>296</v>
      </c>
      <c r="D30" s="51" t="s">
        <v>297</v>
      </c>
      <c r="E30" s="63" t="str">
        <f>IF(INDEX('Part IV-1'!$E$31:$E$66,MATCH($A30,'Part IV-1'!$C$31:$C$66,0))&gt;0,INDEX('Part IV-1'!$E$31:$E$66,MATCH($A30,'Part IV-1'!$C$31:$C$66,0)),"")</f>
        <v/>
      </c>
      <c r="F30" s="50">
        <f>IF(E30&gt;0,INDEX('Part IV-1'!$F$31:$F$66,MATCH($A30,'Part IV-1'!$C$31:$C$66,0)),"")</f>
        <v>0</v>
      </c>
      <c r="G30" s="52" t="str">
        <f t="shared" si="0"/>
        <v/>
      </c>
      <c r="H30" s="67">
        <f>IF(E30&gt;0,INDEX('Part IV-1'!$M$31:$M$66,MATCH($A30,'Part IV-1'!$C$31:$C$66,0)),"")</f>
        <v>0</v>
      </c>
      <c r="I30" s="67" t="str">
        <f t="shared" si="1"/>
        <v/>
      </c>
      <c r="J30" s="263">
        <f>IF(E30&gt;0,INDEX('Part IV-1'!$J$31:$J$66,MATCH($A30,'Part IV-1'!$C$31:$C$66,0)),"")</f>
        <v>0</v>
      </c>
      <c r="K30" s="67" t="str">
        <f t="shared" si="2"/>
        <v/>
      </c>
      <c r="L30" s="67">
        <f>IF(E30&gt;0,INDEX('Part IV-1'!$K$31:$K$66,MATCH($A30,'Part IV-1'!$C$31:$C$66,0)),"")</f>
        <v>0</v>
      </c>
      <c r="M30" s="67" t="str">
        <f t="shared" si="3"/>
        <v/>
      </c>
      <c r="N30" s="67">
        <f>IF(E30&gt;0,INDEX('Part IV-1'!$L$31:$L$66,MATCH($A30,'Part IV-1'!$C$31:$C$66,0)),"")</f>
        <v>0</v>
      </c>
      <c r="O30" s="67" t="str">
        <f t="shared" si="4"/>
        <v/>
      </c>
      <c r="P30" s="265">
        <f>IF(E30&gt;0,INDEX('Part IV-1'!$O$31:$O$66,MATCH($A30,'Part IV-1'!$C$31:$C$66,0)),"")</f>
        <v>0</v>
      </c>
      <c r="Q30" s="158">
        <f>IF(E30&gt;0,INDEX('Part IV-1'!$P$31:$P$66,MATCH($A30,'Part IV-1'!$C$31:$C$66,0)),"")</f>
        <v>0</v>
      </c>
    </row>
    <row r="31" spans="1:17" x14ac:dyDescent="0.2">
      <c r="A31" s="130" t="s">
        <v>109</v>
      </c>
      <c r="B31" s="50">
        <f>IF(E31&gt;0,INDEX('Part IV-1'!$D$31:$D$66,MATCH($A31,'Part IV-1'!$C$31:$C$66,0)),"")</f>
        <v>0</v>
      </c>
      <c r="C31" s="51" t="s">
        <v>296</v>
      </c>
      <c r="D31" s="51" t="s">
        <v>297</v>
      </c>
      <c r="E31" s="63" t="str">
        <f>IF(INDEX('Part IV-1'!$E$31:$E$66,MATCH($A31,'Part IV-1'!$C$31:$C$66,0))&gt;0,INDEX('Part IV-1'!$E$31:$E$66,MATCH($A31,'Part IV-1'!$C$31:$C$66,0)),"")</f>
        <v/>
      </c>
      <c r="F31" s="50">
        <f>IF(E31&gt;0,INDEX('Part IV-1'!$F$31:$F$66,MATCH($A31,'Part IV-1'!$C$31:$C$66,0)),"")</f>
        <v>0</v>
      </c>
      <c r="G31" s="52" t="str">
        <f t="shared" si="0"/>
        <v/>
      </c>
      <c r="H31" s="67">
        <f>IF(E31&gt;0,INDEX('Part IV-1'!$M$31:$M$66,MATCH($A31,'Part IV-1'!$C$31:$C$66,0)),"")</f>
        <v>0</v>
      </c>
      <c r="I31" s="67" t="str">
        <f t="shared" si="1"/>
        <v/>
      </c>
      <c r="J31" s="263">
        <f>IF(E31&gt;0,INDEX('Part IV-1'!$J$31:$J$66,MATCH($A31,'Part IV-1'!$C$31:$C$66,0)),"")</f>
        <v>0</v>
      </c>
      <c r="K31" s="67" t="str">
        <f t="shared" si="2"/>
        <v/>
      </c>
      <c r="L31" s="67">
        <f>IF(E31&gt;0,INDEX('Part IV-1'!$K$31:$K$66,MATCH($A31,'Part IV-1'!$C$31:$C$66,0)),"")</f>
        <v>0</v>
      </c>
      <c r="M31" s="67" t="str">
        <f t="shared" si="3"/>
        <v/>
      </c>
      <c r="N31" s="67">
        <f>IF(E31&gt;0,INDEX('Part IV-1'!$L$31:$L$66,MATCH($A31,'Part IV-1'!$C$31:$C$66,0)),"")</f>
        <v>0</v>
      </c>
      <c r="O31" s="67" t="str">
        <f t="shared" si="4"/>
        <v/>
      </c>
      <c r="P31" s="265">
        <f>IF(E31&gt;0,INDEX('Part IV-1'!$O$31:$O$66,MATCH($A31,'Part IV-1'!$C$31:$C$66,0)),"")</f>
        <v>0</v>
      </c>
      <c r="Q31" s="158">
        <f>IF(E31&gt;0,INDEX('Part IV-1'!$P$31:$P$66,MATCH($A31,'Part IV-1'!$C$31:$C$66,0)),"")</f>
        <v>0</v>
      </c>
    </row>
    <row r="32" spans="1:17" x14ac:dyDescent="0.2">
      <c r="A32" s="130" t="s">
        <v>111</v>
      </c>
      <c r="B32" s="50">
        <f>IF(E32&gt;0,INDEX('Part IV-1'!$D$31:$D$66,MATCH($A32,'Part IV-1'!$C$31:$C$66,0)),"")</f>
        <v>0</v>
      </c>
      <c r="C32" s="51" t="s">
        <v>296</v>
      </c>
      <c r="D32" s="51" t="s">
        <v>297</v>
      </c>
      <c r="E32" s="63" t="str">
        <f>IF(INDEX('Part IV-1'!$E$31:$E$66,MATCH($A32,'Part IV-1'!$C$31:$C$66,0))&gt;0,INDEX('Part IV-1'!$E$31:$E$66,MATCH($A32,'Part IV-1'!$C$31:$C$66,0)),"")</f>
        <v/>
      </c>
      <c r="F32" s="50">
        <f>IF(E32&gt;0,INDEX('Part IV-1'!$F$31:$F$66,MATCH($A32,'Part IV-1'!$C$31:$C$66,0)),"")</f>
        <v>0</v>
      </c>
      <c r="G32" s="52" t="str">
        <f t="shared" si="0"/>
        <v/>
      </c>
      <c r="H32" s="67">
        <f>IF(E32&gt;0,INDEX('Part IV-1'!$M$31:$M$66,MATCH($A32,'Part IV-1'!$C$31:$C$66,0)),"")</f>
        <v>0</v>
      </c>
      <c r="I32" s="67" t="str">
        <f t="shared" si="1"/>
        <v/>
      </c>
      <c r="J32" s="263">
        <f>IF(E32&gt;0,INDEX('Part IV-1'!$J$31:$J$66,MATCH($A32,'Part IV-1'!$C$31:$C$66,0)),"")</f>
        <v>0</v>
      </c>
      <c r="K32" s="67" t="str">
        <f t="shared" si="2"/>
        <v/>
      </c>
      <c r="L32" s="67">
        <f>IF(E32&gt;0,INDEX('Part IV-1'!$K$31:$K$66,MATCH($A32,'Part IV-1'!$C$31:$C$66,0)),"")</f>
        <v>0</v>
      </c>
      <c r="M32" s="67" t="str">
        <f t="shared" si="3"/>
        <v/>
      </c>
      <c r="N32" s="67">
        <f>IF(E32&gt;0,INDEX('Part IV-1'!$L$31:$L$66,MATCH($A32,'Part IV-1'!$C$31:$C$66,0)),"")</f>
        <v>0</v>
      </c>
      <c r="O32" s="67" t="str">
        <f t="shared" si="4"/>
        <v/>
      </c>
      <c r="P32" s="265">
        <f>IF(E32&gt;0,INDEX('Part IV-1'!$O$31:$O$66,MATCH($A32,'Part IV-1'!$C$31:$C$66,0)),"")</f>
        <v>0</v>
      </c>
      <c r="Q32" s="158">
        <f>IF(E32&gt;0,INDEX('Part IV-1'!$P$31:$P$66,MATCH($A32,'Part IV-1'!$C$31:$C$66,0)),"")</f>
        <v>0</v>
      </c>
    </row>
    <row r="33" spans="1:17" x14ac:dyDescent="0.2">
      <c r="A33" s="130" t="s">
        <v>113</v>
      </c>
      <c r="B33" s="50">
        <f>IF(E33&gt;0,INDEX('Part IV-1'!$D$31:$D$66,MATCH($A33,'Part IV-1'!$C$31:$C$66,0)),"")</f>
        <v>0</v>
      </c>
      <c r="C33" s="51" t="s">
        <v>296</v>
      </c>
      <c r="D33" s="51" t="s">
        <v>297</v>
      </c>
      <c r="E33" s="63" t="str">
        <f>IF(INDEX('Part IV-1'!$E$31:$E$66,MATCH($A33,'Part IV-1'!$C$31:$C$66,0))&gt;0,INDEX('Part IV-1'!$E$31:$E$66,MATCH($A33,'Part IV-1'!$C$31:$C$66,0)),"")</f>
        <v/>
      </c>
      <c r="F33" s="50">
        <f>IF(E33&gt;0,INDEX('Part IV-1'!$F$31:$F$66,MATCH($A33,'Part IV-1'!$C$31:$C$66,0)),"")</f>
        <v>0</v>
      </c>
      <c r="G33" s="52" t="str">
        <f t="shared" si="0"/>
        <v/>
      </c>
      <c r="H33" s="67">
        <f>IF(E33&gt;0,INDEX('Part IV-1'!$M$31:$M$66,MATCH($A33,'Part IV-1'!$C$31:$C$66,0)),"")</f>
        <v>0</v>
      </c>
      <c r="I33" s="67" t="str">
        <f t="shared" si="1"/>
        <v/>
      </c>
      <c r="J33" s="263">
        <f>IF(E33&gt;0,INDEX('Part IV-1'!$J$31:$J$66,MATCH($A33,'Part IV-1'!$C$31:$C$66,0)),"")</f>
        <v>0</v>
      </c>
      <c r="K33" s="67" t="str">
        <f t="shared" si="2"/>
        <v/>
      </c>
      <c r="L33" s="67">
        <f>IF(E33&gt;0,INDEX('Part IV-1'!$K$31:$K$66,MATCH($A33,'Part IV-1'!$C$31:$C$66,0)),"")</f>
        <v>0</v>
      </c>
      <c r="M33" s="67" t="str">
        <f t="shared" si="3"/>
        <v/>
      </c>
      <c r="N33" s="67">
        <f>IF(E33&gt;0,INDEX('Part IV-1'!$L$31:$L$66,MATCH($A33,'Part IV-1'!$C$31:$C$66,0)),"")</f>
        <v>0</v>
      </c>
      <c r="O33" s="67" t="str">
        <f t="shared" si="4"/>
        <v/>
      </c>
      <c r="P33" s="265">
        <f>IF(E33&gt;0,INDEX('Part IV-1'!$O$31:$O$66,MATCH($A33,'Part IV-1'!$C$31:$C$66,0)),"")</f>
        <v>0</v>
      </c>
      <c r="Q33" s="158">
        <f>IF(E33&gt;0,INDEX('Part IV-1'!$P$31:$P$66,MATCH($A33,'Part IV-1'!$C$31:$C$66,0)),"")</f>
        <v>0</v>
      </c>
    </row>
    <row r="34" spans="1:17" x14ac:dyDescent="0.2">
      <c r="A34" s="130" t="s">
        <v>115</v>
      </c>
      <c r="B34" s="50">
        <f>IF(E34&gt;0,INDEX('Part IV-1'!$D$31:$D$66,MATCH($A34,'Part IV-1'!$C$31:$C$66,0)),"")</f>
        <v>0</v>
      </c>
      <c r="C34" s="51" t="s">
        <v>296</v>
      </c>
      <c r="D34" s="51" t="s">
        <v>297</v>
      </c>
      <c r="E34" s="63" t="str">
        <f>IF(INDEX('Part IV-1'!$E$31:$E$66,MATCH($A34,'Part IV-1'!$C$31:$C$66,0))&gt;0,INDEX('Part IV-1'!$E$31:$E$66,MATCH($A34,'Part IV-1'!$C$31:$C$66,0)),"")</f>
        <v/>
      </c>
      <c r="F34" s="50">
        <f>IF(E34&gt;0,INDEX('Part IV-1'!$F$31:$F$66,MATCH($A34,'Part IV-1'!$C$31:$C$66,0)),"")</f>
        <v>0</v>
      </c>
      <c r="G34" s="52" t="str">
        <f t="shared" si="0"/>
        <v/>
      </c>
      <c r="H34" s="67">
        <f>IF(E34&gt;0,INDEX('Part IV-1'!$M$31:$M$66,MATCH($A34,'Part IV-1'!$C$31:$C$66,0)),"")</f>
        <v>0</v>
      </c>
      <c r="I34" s="67" t="str">
        <f t="shared" si="1"/>
        <v/>
      </c>
      <c r="J34" s="263">
        <f>IF(E34&gt;0,INDEX('Part IV-1'!$J$31:$J$66,MATCH($A34,'Part IV-1'!$C$31:$C$66,0)),"")</f>
        <v>0</v>
      </c>
      <c r="K34" s="67" t="str">
        <f t="shared" si="2"/>
        <v/>
      </c>
      <c r="L34" s="67">
        <f>IF(E34&gt;0,INDEX('Part IV-1'!$K$31:$K$66,MATCH($A34,'Part IV-1'!$C$31:$C$66,0)),"")</f>
        <v>0</v>
      </c>
      <c r="M34" s="67" t="str">
        <f t="shared" si="3"/>
        <v/>
      </c>
      <c r="N34" s="67">
        <f>IF(E34&gt;0,INDEX('Part IV-1'!$L$31:$L$66,MATCH($A34,'Part IV-1'!$C$31:$C$66,0)),"")</f>
        <v>0</v>
      </c>
      <c r="O34" s="67" t="str">
        <f t="shared" si="4"/>
        <v/>
      </c>
      <c r="P34" s="265">
        <f>IF(E34&gt;0,INDEX('Part IV-1'!$O$31:$O$66,MATCH($A34,'Part IV-1'!$C$31:$C$66,0)),"")</f>
        <v>0</v>
      </c>
      <c r="Q34" s="158">
        <f>IF(E34&gt;0,INDEX('Part IV-1'!$P$31:$P$66,MATCH($A34,'Part IV-1'!$C$31:$C$66,0)),"")</f>
        <v>0</v>
      </c>
    </row>
    <row r="35" spans="1:17" x14ac:dyDescent="0.2">
      <c r="A35" s="130" t="s">
        <v>117</v>
      </c>
      <c r="B35" s="50">
        <f>IF(E35&gt;0,INDEX('Part IV-1'!$D$31:$D$66,MATCH($A35,'Part IV-1'!$C$31:$C$66,0)),"")</f>
        <v>0</v>
      </c>
      <c r="C35" s="51" t="s">
        <v>296</v>
      </c>
      <c r="D35" s="51" t="s">
        <v>297</v>
      </c>
      <c r="E35" s="63" t="str">
        <f>IF(INDEX('Part IV-1'!$E$31:$E$66,MATCH($A35,'Part IV-1'!$C$31:$C$66,0))&gt;0,INDEX('Part IV-1'!$E$31:$E$66,MATCH($A35,'Part IV-1'!$C$31:$C$66,0)),"")</f>
        <v/>
      </c>
      <c r="F35" s="50">
        <f>IF(E35&gt;0,INDEX('Part IV-1'!$F$31:$F$66,MATCH($A35,'Part IV-1'!$C$31:$C$66,0)),"")</f>
        <v>0</v>
      </c>
      <c r="G35" s="52" t="str">
        <f t="shared" si="0"/>
        <v/>
      </c>
      <c r="H35" s="67">
        <f>IF(E35&gt;0,INDEX('Part IV-1'!$M$31:$M$66,MATCH($A35,'Part IV-1'!$C$31:$C$66,0)),"")</f>
        <v>0</v>
      </c>
      <c r="I35" s="67" t="str">
        <f t="shared" si="1"/>
        <v/>
      </c>
      <c r="J35" s="263">
        <f>IF(E35&gt;0,INDEX('Part IV-1'!$J$31:$J$66,MATCH($A35,'Part IV-1'!$C$31:$C$66,0)),"")</f>
        <v>0</v>
      </c>
      <c r="K35" s="67" t="str">
        <f t="shared" si="2"/>
        <v/>
      </c>
      <c r="L35" s="67">
        <f>IF(E35&gt;0,INDEX('Part IV-1'!$K$31:$K$66,MATCH($A35,'Part IV-1'!$C$31:$C$66,0)),"")</f>
        <v>0</v>
      </c>
      <c r="M35" s="67" t="str">
        <f t="shared" ref="M35:M66" si="5">IFERROR(L35*$E35,"")</f>
        <v/>
      </c>
      <c r="N35" s="67">
        <f>IF(E35&gt;0,INDEX('Part IV-1'!$L$31:$L$66,MATCH($A35,'Part IV-1'!$C$31:$C$66,0)),"")</f>
        <v>0</v>
      </c>
      <c r="O35" s="67" t="str">
        <f t="shared" ref="O35:O66" si="6">IFERROR(N35*$E35,"")</f>
        <v/>
      </c>
      <c r="P35" s="265">
        <f>IF(E35&gt;0,INDEX('Part IV-1'!$O$31:$O$66,MATCH($A35,'Part IV-1'!$C$31:$C$66,0)),"")</f>
        <v>0</v>
      </c>
      <c r="Q35" s="158">
        <f>IF(E35&gt;0,INDEX('Part IV-1'!$P$31:$P$66,MATCH($A35,'Part IV-1'!$C$31:$C$66,0)),"")</f>
        <v>0</v>
      </c>
    </row>
    <row r="36" spans="1:17" x14ac:dyDescent="0.2">
      <c r="A36" s="130" t="s">
        <v>119</v>
      </c>
      <c r="B36" s="50">
        <f>IF(E36&gt;0,INDEX('Part IV-1'!$D$31:$D$66,MATCH($A36,'Part IV-1'!$C$31:$C$66,0)),"")</f>
        <v>0</v>
      </c>
      <c r="C36" s="51" t="s">
        <v>296</v>
      </c>
      <c r="D36" s="51" t="s">
        <v>297</v>
      </c>
      <c r="E36" s="63" t="str">
        <f>IF(INDEX('Part IV-1'!$E$31:$E$66,MATCH($A36,'Part IV-1'!$C$31:$C$66,0))&gt;0,INDEX('Part IV-1'!$E$31:$E$66,MATCH($A36,'Part IV-1'!$C$31:$C$66,0)),"")</f>
        <v/>
      </c>
      <c r="F36" s="50">
        <f>IF(E36&gt;0,INDEX('Part IV-1'!$F$31:$F$66,MATCH($A36,'Part IV-1'!$C$31:$C$66,0)),"")</f>
        <v>0</v>
      </c>
      <c r="G36" s="52" t="str">
        <f t="shared" si="0"/>
        <v/>
      </c>
      <c r="H36" s="67">
        <f>IF(E36&gt;0,INDEX('Part IV-1'!$M$31:$M$66,MATCH($A36,'Part IV-1'!$C$31:$C$66,0)),"")</f>
        <v>0</v>
      </c>
      <c r="I36" s="67" t="str">
        <f t="shared" si="1"/>
        <v/>
      </c>
      <c r="J36" s="263">
        <f>IF(E36&gt;0,INDEX('Part IV-1'!$J$31:$J$66,MATCH($A36,'Part IV-1'!$C$31:$C$66,0)),"")</f>
        <v>0</v>
      </c>
      <c r="K36" s="67" t="str">
        <f t="shared" si="2"/>
        <v/>
      </c>
      <c r="L36" s="67">
        <f>IF(E36&gt;0,INDEX('Part IV-1'!$K$31:$K$66,MATCH($A36,'Part IV-1'!$C$31:$C$66,0)),"")</f>
        <v>0</v>
      </c>
      <c r="M36" s="67" t="str">
        <f t="shared" si="5"/>
        <v/>
      </c>
      <c r="N36" s="67">
        <f>IF(E36&gt;0,INDEX('Part IV-1'!$L$31:$L$66,MATCH($A36,'Part IV-1'!$C$31:$C$66,0)),"")</f>
        <v>0</v>
      </c>
      <c r="O36" s="67" t="str">
        <f t="shared" si="6"/>
        <v/>
      </c>
      <c r="P36" s="265">
        <f>IF(E36&gt;0,INDEX('Part IV-1'!$O$31:$O$66,MATCH($A36,'Part IV-1'!$C$31:$C$66,0)),"")</f>
        <v>0</v>
      </c>
      <c r="Q36" s="158">
        <f>IF(E36&gt;0,INDEX('Part IV-1'!$P$31:$P$66,MATCH($A36,'Part IV-1'!$C$31:$C$66,0)),"")</f>
        <v>0</v>
      </c>
    </row>
    <row r="37" spans="1:17" x14ac:dyDescent="0.2">
      <c r="A37" s="130" t="s">
        <v>121</v>
      </c>
      <c r="B37" s="50">
        <f>IF(E37&gt;0,INDEX('Part IV-1'!$D$31:$D$66,MATCH($A37,'Part IV-1'!$C$31:$C$66,0)),"")</f>
        <v>0</v>
      </c>
      <c r="C37" s="51" t="s">
        <v>296</v>
      </c>
      <c r="D37" s="51" t="s">
        <v>297</v>
      </c>
      <c r="E37" s="63" t="str">
        <f>IF(INDEX('Part IV-1'!$E$31:$E$66,MATCH($A37,'Part IV-1'!$C$31:$C$66,0))&gt;0,INDEX('Part IV-1'!$E$31:$E$66,MATCH($A37,'Part IV-1'!$C$31:$C$66,0)),"")</f>
        <v/>
      </c>
      <c r="F37" s="50">
        <f>IF(E37&gt;0,INDEX('Part IV-1'!$F$31:$F$66,MATCH($A37,'Part IV-1'!$C$31:$C$66,0)),"")</f>
        <v>0</v>
      </c>
      <c r="G37" s="52" t="str">
        <f t="shared" si="0"/>
        <v/>
      </c>
      <c r="H37" s="67">
        <f>IF(E37&gt;0,INDEX('Part IV-1'!$M$31:$M$66,MATCH($A37,'Part IV-1'!$C$31:$C$66,0)),"")</f>
        <v>0</v>
      </c>
      <c r="I37" s="67" t="str">
        <f t="shared" si="1"/>
        <v/>
      </c>
      <c r="J37" s="263">
        <f>IF(E37&gt;0,INDEX('Part IV-1'!$J$31:$J$66,MATCH($A37,'Part IV-1'!$C$31:$C$66,0)),"")</f>
        <v>0</v>
      </c>
      <c r="K37" s="67" t="str">
        <f t="shared" si="2"/>
        <v/>
      </c>
      <c r="L37" s="67">
        <f>IF(E37&gt;0,INDEX('Part IV-1'!$K$31:$K$66,MATCH($A37,'Part IV-1'!$C$31:$C$66,0)),"")</f>
        <v>0</v>
      </c>
      <c r="M37" s="67" t="str">
        <f t="shared" si="5"/>
        <v/>
      </c>
      <c r="N37" s="67">
        <f>IF(E37&gt;0,INDEX('Part IV-1'!$L$31:$L$66,MATCH($A37,'Part IV-1'!$C$31:$C$66,0)),"")</f>
        <v>0</v>
      </c>
      <c r="O37" s="67" t="str">
        <f t="shared" si="6"/>
        <v/>
      </c>
      <c r="P37" s="265">
        <f>IF(E37&gt;0,INDEX('Part IV-1'!$O$31:$O$66,MATCH($A37,'Part IV-1'!$C$31:$C$66,0)),"")</f>
        <v>0</v>
      </c>
      <c r="Q37" s="158">
        <f>IF(E37&gt;0,INDEX('Part IV-1'!$P$31:$P$66,MATCH($A37,'Part IV-1'!$C$31:$C$66,0)),"")</f>
        <v>0</v>
      </c>
    </row>
    <row r="38" spans="1:17" ht="12.75" thickBot="1" x14ac:dyDescent="0.25">
      <c r="A38" s="131" t="s">
        <v>123</v>
      </c>
      <c r="B38" s="81">
        <f>IF(E38&gt;0,INDEX('Part IV-1'!$D$31:$D$66,MATCH($A38,'Part IV-1'!$C$31:$C$66,0)),"")</f>
        <v>0</v>
      </c>
      <c r="C38" s="82" t="s">
        <v>296</v>
      </c>
      <c r="D38" s="82" t="s">
        <v>297</v>
      </c>
      <c r="E38" s="83" t="str">
        <f>IF(INDEX('Part IV-1'!$E$31:$E$66,MATCH($A38,'Part IV-1'!$C$31:$C$66,0))&gt;0,INDEX('Part IV-1'!$E$31:$E$66,MATCH($A38,'Part IV-1'!$C$31:$C$66,0)),"")</f>
        <v/>
      </c>
      <c r="F38" s="81">
        <f>IF(E38&gt;0,INDEX('Part IV-1'!$F$31:$F$66,MATCH($A38,'Part IV-1'!$C$31:$C$66,0)),"")</f>
        <v>0</v>
      </c>
      <c r="G38" s="84" t="str">
        <f t="shared" si="0"/>
        <v/>
      </c>
      <c r="H38" s="85">
        <f>IF(E38&gt;0,INDEX('Part IV-1'!$M$31:$M$66,MATCH($A38,'Part IV-1'!$C$31:$C$66,0)),"")</f>
        <v>0</v>
      </c>
      <c r="I38" s="85" t="str">
        <f t="shared" si="1"/>
        <v/>
      </c>
      <c r="J38" s="159">
        <f>IF(E38&gt;0,INDEX('Part IV-1'!$J$31:$J$66,MATCH($A38,'Part IV-1'!$C$31:$C$66,0)),"")</f>
        <v>0</v>
      </c>
      <c r="K38" s="85" t="str">
        <f t="shared" si="2"/>
        <v/>
      </c>
      <c r="L38" s="85">
        <f>IF(E38&gt;0,INDEX('Part IV-1'!$K$31:$K$66,MATCH($A38,'Part IV-1'!$C$31:$C$66,0)),"")</f>
        <v>0</v>
      </c>
      <c r="M38" s="85" t="str">
        <f t="shared" si="5"/>
        <v/>
      </c>
      <c r="N38" s="85">
        <f>IF(E38&gt;0,INDEX('Part IV-1'!$L$31:$L$66,MATCH($A38,'Part IV-1'!$C$31:$C$66,0)),"")</f>
        <v>0</v>
      </c>
      <c r="O38" s="85" t="str">
        <f t="shared" si="6"/>
        <v/>
      </c>
      <c r="P38" s="266">
        <f>IF(E38&gt;0,INDEX('Part IV-1'!$O$31:$O$66,MATCH($A38,'Part IV-1'!$C$31:$C$66,0)),"")</f>
        <v>0</v>
      </c>
      <c r="Q38" s="274">
        <f>IF(E38&gt;0,INDEX('Part IV-1'!$P$31:$P$66,MATCH($A38,'Part IV-1'!$C$31:$C$66,0)),"")</f>
        <v>0</v>
      </c>
    </row>
    <row r="39" spans="1:17" x14ac:dyDescent="0.2">
      <c r="A39" s="132" t="s">
        <v>56</v>
      </c>
      <c r="B39" s="86">
        <f>IF(E39&gt;0,INDEX('Part IV-1'!$S$32:$S$66,MATCH($A39,'Part IV-1'!$R$32:$R$66,0)),"")</f>
        <v>0</v>
      </c>
      <c r="C39" s="87" t="s">
        <v>298</v>
      </c>
      <c r="D39" s="87" t="s">
        <v>299</v>
      </c>
      <c r="E39" s="88" t="str">
        <f>IF(INDEX('Part IV-1'!$T$32:$T$66,MATCH($A39,'Part IV-1'!$R$32:$R$66,0))&gt;0,INDEX('Part IV-1'!$T$32:$T$66,MATCH($A39,'Part IV-1'!$R$32:$R$66,0)),"")</f>
        <v/>
      </c>
      <c r="F39" s="86"/>
      <c r="G39" s="89"/>
      <c r="H39" s="90">
        <f>IF(E39&gt;0,INDEX('Part IV-1'!$AA$32:$AA$66,MATCH($A39,'Part IV-1'!$R$32:$R$66,0)),"")</f>
        <v>0</v>
      </c>
      <c r="I39" s="90" t="str">
        <f t="shared" ref="I39:I70" si="7">IFERROR(H39*E39,"")</f>
        <v/>
      </c>
      <c r="J39" s="90">
        <f>IF($E39&gt;0,INDEX('Part IV-1'!$X$32:$X$66,MATCH($A39,'Part IV-1'!$R$32:$R$66,0)),"")</f>
        <v>0</v>
      </c>
      <c r="K39" s="237" t="str">
        <f t="shared" ref="K39:K70" si="8">IFERROR(J39*E39,"")</f>
        <v/>
      </c>
      <c r="L39" s="90">
        <f>IF($E39&gt;0,INDEX('Part IV-1'!$Y$32:$Y$66,MATCH($A39,'Part IV-1'!$R$32:$R$66,0)),"")</f>
        <v>0</v>
      </c>
      <c r="M39" s="237" t="str">
        <f t="shared" si="5"/>
        <v/>
      </c>
      <c r="N39" s="90">
        <f>IF($E39&gt;0,INDEX('Part IV-1'!$Z$32:$Z$66,MATCH($A39,'Part IV-1'!$R$32:$R$66,0)),"")</f>
        <v>0</v>
      </c>
      <c r="O39" s="237" t="str">
        <f t="shared" si="6"/>
        <v/>
      </c>
      <c r="P39" s="275">
        <f>IF($E39&gt;0,INDEX('Part IV-1'!$AC$32:$AC$66,MATCH($A39,'Part IV-1'!$R$32:$R$66,0)),"")</f>
        <v>0</v>
      </c>
      <c r="Q39" s="277">
        <f>IF($E39&gt;0,INDEX('Part IV-1'!$AD$32:$AD$66,MATCH($A39,'Part IV-1'!$R$32:$R$66,0)),"")</f>
        <v>0</v>
      </c>
    </row>
    <row r="40" spans="1:17" x14ac:dyDescent="0.2">
      <c r="A40" s="133" t="s">
        <v>58</v>
      </c>
      <c r="B40" s="47">
        <f>IF(E40&gt;0,INDEX('Part IV-1'!$S$32:$S$66,MATCH($A40,'Part IV-1'!$R$32:$R$66,0)),"")</f>
        <v>0</v>
      </c>
      <c r="C40" s="48" t="s">
        <v>298</v>
      </c>
      <c r="D40" s="48" t="s">
        <v>299</v>
      </c>
      <c r="E40" s="64" t="str">
        <f>IF(INDEX('Part IV-1'!$T$32:$T$66,MATCH($A40,'Part IV-1'!$R$32:$R$66,0))&gt;0,INDEX('Part IV-1'!$T$32:$T$66,MATCH($A40,'Part IV-1'!$R$32:$R$66,0)),"")</f>
        <v/>
      </c>
      <c r="F40" s="47"/>
      <c r="G40" s="49"/>
      <c r="H40" s="68">
        <f>IF(E40&gt;0,INDEX('Part IV-1'!$AA$32:$AA$66,MATCH($A40,'Part IV-1'!$R$32:$R$66,0)),"")</f>
        <v>0</v>
      </c>
      <c r="I40" s="68" t="str">
        <f t="shared" si="7"/>
        <v/>
      </c>
      <c r="J40" s="68">
        <f>IF(E40&gt;0,INDEX('Part IV-1'!$X$32:$X$66,MATCH($A40,'Part IV-1'!$R$32:$R$66,0)),"")</f>
        <v>0</v>
      </c>
      <c r="K40" s="68" t="str">
        <f t="shared" si="8"/>
        <v/>
      </c>
      <c r="L40" s="237">
        <f>IF($E40&gt;0,INDEX('Part IV-1'!$Y$32:$Y$66,MATCH($A40,'Part IV-1'!$R$32:$R$66,0)),"")</f>
        <v>0</v>
      </c>
      <c r="M40" s="237" t="str">
        <f t="shared" si="5"/>
        <v/>
      </c>
      <c r="N40" s="237">
        <f>IF($E40&gt;0,INDEX('Part IV-1'!$Z$32:$Z$66,MATCH($A40,'Part IV-1'!$R$32:$R$66,0)),"")</f>
        <v>0</v>
      </c>
      <c r="O40" s="237" t="str">
        <f t="shared" si="6"/>
        <v/>
      </c>
      <c r="P40" s="275">
        <f>IF(E40&gt;0,INDEX('Part IV-1'!$AC$32:$AC$66,MATCH($A40,'Part IV-1'!$R$32:$R$66,0)),"")</f>
        <v>0</v>
      </c>
      <c r="Q40" s="160">
        <f>IF($E40&gt;0,INDEX('Part IV-1'!$AD$32:$AD$66,MATCH($A40,'Part IV-1'!$R$32:$R$66,0)),"")</f>
        <v>0</v>
      </c>
    </row>
    <row r="41" spans="1:17" x14ac:dyDescent="0.2">
      <c r="A41" s="133" t="s">
        <v>60</v>
      </c>
      <c r="B41" s="47">
        <f>IF(E41&gt;0,INDEX('Part IV-1'!$S$32:$S$66,MATCH($A41,'Part IV-1'!$R$32:$R$66,0)),"")</f>
        <v>0</v>
      </c>
      <c r="C41" s="48" t="s">
        <v>298</v>
      </c>
      <c r="D41" s="48" t="s">
        <v>299</v>
      </c>
      <c r="E41" s="64" t="str">
        <f>IF(INDEX('Part IV-1'!$T$32:$T$66,MATCH($A41,'Part IV-1'!$R$32:$R$66,0))&gt;0,INDEX('Part IV-1'!$T$32:$T$66,MATCH($A41,'Part IV-1'!$R$32:$R$66,0)),"")</f>
        <v/>
      </c>
      <c r="F41" s="47"/>
      <c r="G41" s="49"/>
      <c r="H41" s="68">
        <f>IF(E41&gt;0,INDEX('Part IV-1'!$AA$32:$AA$66,MATCH($A41,'Part IV-1'!$R$32:$R$66,0)),"")</f>
        <v>0</v>
      </c>
      <c r="I41" s="68" t="str">
        <f t="shared" si="7"/>
        <v/>
      </c>
      <c r="J41" s="68">
        <f>IF(E41&gt;0,INDEX('Part IV-1'!$X$32:$X$66,MATCH($A41,'Part IV-1'!$R$32:$R$66,0)),"")</f>
        <v>0</v>
      </c>
      <c r="K41" s="68" t="str">
        <f t="shared" si="8"/>
        <v/>
      </c>
      <c r="L41" s="237">
        <f>IF($E41&gt;0,INDEX('Part IV-1'!$Y$32:$Y$66,MATCH($A41,'Part IV-1'!$R$32:$R$66,0)),"")</f>
        <v>0</v>
      </c>
      <c r="M41" s="237" t="str">
        <f t="shared" si="5"/>
        <v/>
      </c>
      <c r="N41" s="237">
        <f>IF($E41&gt;0,INDEX('Part IV-1'!$Z$32:$Z$66,MATCH($A41,'Part IV-1'!$R$32:$R$66,0)),"")</f>
        <v>0</v>
      </c>
      <c r="O41" s="237" t="str">
        <f t="shared" si="6"/>
        <v/>
      </c>
      <c r="P41" s="275">
        <f>IF(E41&gt;0,INDEX('Part IV-1'!$AC$32:$AC$66,MATCH($A41,'Part IV-1'!$R$32:$R$66,0)),"")</f>
        <v>0</v>
      </c>
      <c r="Q41" s="160">
        <f>IF($E41&gt;0,INDEX('Part IV-1'!$AD$32:$AD$66,MATCH($A41,'Part IV-1'!$R$32:$R$66,0)),"")</f>
        <v>0</v>
      </c>
    </row>
    <row r="42" spans="1:17" x14ac:dyDescent="0.2">
      <c r="A42" s="133" t="s">
        <v>62</v>
      </c>
      <c r="B42" s="47">
        <f>IF(E42&gt;0,INDEX('Part IV-1'!$S$32:$S$66,MATCH($A42,'Part IV-1'!$R$32:$R$66,0)),"")</f>
        <v>0</v>
      </c>
      <c r="C42" s="48" t="s">
        <v>298</v>
      </c>
      <c r="D42" s="48" t="s">
        <v>299</v>
      </c>
      <c r="E42" s="64" t="str">
        <f>IF(INDEX('Part IV-1'!$T$32:$T$66,MATCH($A42,'Part IV-1'!$R$32:$R$66,0))&gt;0,INDEX('Part IV-1'!$T$32:$T$66,MATCH($A42,'Part IV-1'!$R$32:$R$66,0)),"")</f>
        <v/>
      </c>
      <c r="F42" s="47"/>
      <c r="G42" s="49"/>
      <c r="H42" s="68">
        <f>IF(E42&gt;0,INDEX('Part IV-1'!$AA$32:$AA$66,MATCH($A42,'Part IV-1'!$R$32:$R$66,0)),"")</f>
        <v>0</v>
      </c>
      <c r="I42" s="68" t="str">
        <f t="shared" si="7"/>
        <v/>
      </c>
      <c r="J42" s="68">
        <f>IF(E42&gt;0,INDEX('Part IV-1'!$X$32:$X$66,MATCH($A42,'Part IV-1'!$R$32:$R$66,0)),"")</f>
        <v>0</v>
      </c>
      <c r="K42" s="68" t="str">
        <f t="shared" si="8"/>
        <v/>
      </c>
      <c r="L42" s="237">
        <f>IF($E42&gt;0,INDEX('Part IV-1'!$Y$32:$Y$66,MATCH($A42,'Part IV-1'!$R$32:$R$66,0)),"")</f>
        <v>0</v>
      </c>
      <c r="M42" s="237" t="str">
        <f t="shared" si="5"/>
        <v/>
      </c>
      <c r="N42" s="237">
        <f>IF($E42&gt;0,INDEX('Part IV-1'!$Z$32:$Z$66,MATCH($A42,'Part IV-1'!$R$32:$R$66,0)),"")</f>
        <v>0</v>
      </c>
      <c r="O42" s="237" t="str">
        <f t="shared" si="6"/>
        <v/>
      </c>
      <c r="P42" s="275">
        <f>IF(E42&gt;0,INDEX('Part IV-1'!$AC$32:$AC$66,MATCH($A42,'Part IV-1'!$R$32:$R$66,0)),"")</f>
        <v>0</v>
      </c>
      <c r="Q42" s="160">
        <f>IF($E42&gt;0,INDEX('Part IV-1'!$AD$32:$AD$66,MATCH($A42,'Part IV-1'!$R$32:$R$66,0)),"")</f>
        <v>0</v>
      </c>
    </row>
    <row r="43" spans="1:17" x14ac:dyDescent="0.2">
      <c r="A43" s="133" t="s">
        <v>64</v>
      </c>
      <c r="B43" s="47">
        <f>IF(E43&gt;0,INDEX('Part IV-1'!$S$32:$S$66,MATCH($A43,'Part IV-1'!$R$32:$R$66,0)),"")</f>
        <v>0</v>
      </c>
      <c r="C43" s="48" t="s">
        <v>298</v>
      </c>
      <c r="D43" s="48" t="s">
        <v>299</v>
      </c>
      <c r="E43" s="64" t="str">
        <f>IF(INDEX('Part IV-1'!$T$32:$T$66,MATCH($A43,'Part IV-1'!$R$32:$R$66,0))&gt;0,INDEX('Part IV-1'!$T$32:$T$66,MATCH($A43,'Part IV-1'!$R$32:$R$66,0)),"")</f>
        <v/>
      </c>
      <c r="F43" s="47"/>
      <c r="G43" s="49"/>
      <c r="H43" s="68">
        <f>IF(E43&gt;0,INDEX('Part IV-1'!$AA$32:$AA$66,MATCH($A43,'Part IV-1'!$R$32:$R$66,0)),"")</f>
        <v>0</v>
      </c>
      <c r="I43" s="68" t="str">
        <f t="shared" si="7"/>
        <v/>
      </c>
      <c r="J43" s="68">
        <f>IF(E43&gt;0,INDEX('Part IV-1'!$X$32:$X$66,MATCH($A43,'Part IV-1'!$R$32:$R$66,0)),"")</f>
        <v>0</v>
      </c>
      <c r="K43" s="68" t="str">
        <f t="shared" si="8"/>
        <v/>
      </c>
      <c r="L43" s="237">
        <f>IF($E43&gt;0,INDEX('Part IV-1'!$Y$32:$Y$66,MATCH($A43,'Part IV-1'!$R$32:$R$66,0)),"")</f>
        <v>0</v>
      </c>
      <c r="M43" s="237" t="str">
        <f t="shared" si="5"/>
        <v/>
      </c>
      <c r="N43" s="237">
        <f>IF($E43&gt;0,INDEX('Part IV-1'!$Z$32:$Z$66,MATCH($A43,'Part IV-1'!$R$32:$R$66,0)),"")</f>
        <v>0</v>
      </c>
      <c r="O43" s="237" t="str">
        <f t="shared" si="6"/>
        <v/>
      </c>
      <c r="P43" s="275">
        <f>IF(E43&gt;0,INDEX('Part IV-1'!$AC$32:$AC$66,MATCH($A43,'Part IV-1'!$R$32:$R$66,0)),"")</f>
        <v>0</v>
      </c>
      <c r="Q43" s="160">
        <f>IF($E43&gt;0,INDEX('Part IV-1'!$AD$32:$AD$66,MATCH($A43,'Part IV-1'!$R$32:$R$66,0)),"")</f>
        <v>0</v>
      </c>
    </row>
    <row r="44" spans="1:17" x14ac:dyDescent="0.2">
      <c r="A44" s="133" t="s">
        <v>66</v>
      </c>
      <c r="B44" s="47">
        <f>IF(E44&gt;0,INDEX('Part IV-1'!$S$32:$S$66,MATCH($A44,'Part IV-1'!$R$32:$R$66,0)),"")</f>
        <v>0</v>
      </c>
      <c r="C44" s="48" t="s">
        <v>298</v>
      </c>
      <c r="D44" s="48" t="s">
        <v>299</v>
      </c>
      <c r="E44" s="64" t="str">
        <f>IF(INDEX('Part IV-1'!$T$32:$T$66,MATCH($A44,'Part IV-1'!$R$32:$R$66,0))&gt;0,INDEX('Part IV-1'!$T$32:$T$66,MATCH($A44,'Part IV-1'!$R$32:$R$66,0)),"")</f>
        <v/>
      </c>
      <c r="F44" s="47"/>
      <c r="G44" s="49"/>
      <c r="H44" s="68">
        <f>IF(E44&gt;0,INDEX('Part IV-1'!$AA$32:$AA$66,MATCH($A44,'Part IV-1'!$R$32:$R$66,0)),"")</f>
        <v>0</v>
      </c>
      <c r="I44" s="68" t="str">
        <f t="shared" si="7"/>
        <v/>
      </c>
      <c r="J44" s="68">
        <f>IF(E44&gt;0,INDEX('Part IV-1'!$X$32:$X$66,MATCH($A44,'Part IV-1'!$R$32:$R$66,0)),"")</f>
        <v>0</v>
      </c>
      <c r="K44" s="68" t="str">
        <f t="shared" si="8"/>
        <v/>
      </c>
      <c r="L44" s="237">
        <f>IF($E44&gt;0,INDEX('Part IV-1'!$Y$32:$Y$66,MATCH($A44,'Part IV-1'!$R$32:$R$66,0)),"")</f>
        <v>0</v>
      </c>
      <c r="M44" s="237" t="str">
        <f t="shared" si="5"/>
        <v/>
      </c>
      <c r="N44" s="237">
        <f>IF($E44&gt;0,INDEX('Part IV-1'!$Z$32:$Z$66,MATCH($A44,'Part IV-1'!$R$32:$R$66,0)),"")</f>
        <v>0</v>
      </c>
      <c r="O44" s="237" t="str">
        <f t="shared" si="6"/>
        <v/>
      </c>
      <c r="P44" s="275">
        <f>IF(E44&gt;0,INDEX('Part IV-1'!$AC$32:$AC$66,MATCH($A44,'Part IV-1'!$R$32:$R$66,0)),"")</f>
        <v>0</v>
      </c>
      <c r="Q44" s="160">
        <f>IF($E44&gt;0,INDEX('Part IV-1'!$AD$32:$AD$66,MATCH($A44,'Part IV-1'!$R$32:$R$66,0)),"")</f>
        <v>0</v>
      </c>
    </row>
    <row r="45" spans="1:17" x14ac:dyDescent="0.2">
      <c r="A45" s="133" t="s">
        <v>68</v>
      </c>
      <c r="B45" s="47">
        <f>IF(E45&gt;0,INDEX('Part IV-1'!$S$32:$S$66,MATCH($A45,'Part IV-1'!$R$32:$R$66,0)),"")</f>
        <v>0</v>
      </c>
      <c r="C45" s="48" t="s">
        <v>298</v>
      </c>
      <c r="D45" s="48" t="s">
        <v>299</v>
      </c>
      <c r="E45" s="64" t="str">
        <f>IF(INDEX('Part IV-1'!$T$32:$T$66,MATCH($A45,'Part IV-1'!$R$32:$R$66,0))&gt;0,INDEX('Part IV-1'!$T$32:$T$66,MATCH($A45,'Part IV-1'!$R$32:$R$66,0)),"")</f>
        <v/>
      </c>
      <c r="F45" s="47"/>
      <c r="G45" s="49"/>
      <c r="H45" s="68">
        <f>IF(E45&gt;0,INDEX('Part IV-1'!$AA$32:$AA$66,MATCH($A45,'Part IV-1'!$R$32:$R$66,0)),"")</f>
        <v>0</v>
      </c>
      <c r="I45" s="68" t="str">
        <f t="shared" si="7"/>
        <v/>
      </c>
      <c r="J45" s="68">
        <f>IF(E45&gt;0,INDEX('Part IV-1'!$X$32:$X$66,MATCH($A45,'Part IV-1'!$R$32:$R$66,0)),"")</f>
        <v>0</v>
      </c>
      <c r="K45" s="68" t="str">
        <f t="shared" si="8"/>
        <v/>
      </c>
      <c r="L45" s="237">
        <f>IF($E45&gt;0,INDEX('Part IV-1'!$Y$32:$Y$66,MATCH($A45,'Part IV-1'!$R$32:$R$66,0)),"")</f>
        <v>0</v>
      </c>
      <c r="M45" s="237" t="str">
        <f t="shared" si="5"/>
        <v/>
      </c>
      <c r="N45" s="237">
        <f>IF($E45&gt;0,INDEX('Part IV-1'!$Z$32:$Z$66,MATCH($A45,'Part IV-1'!$R$32:$R$66,0)),"")</f>
        <v>0</v>
      </c>
      <c r="O45" s="237" t="str">
        <f t="shared" si="6"/>
        <v/>
      </c>
      <c r="P45" s="275">
        <f>IF(E45&gt;0,INDEX('Part IV-1'!$AC$32:$AC$66,MATCH($A45,'Part IV-1'!$R$32:$R$66,0)),"")</f>
        <v>0</v>
      </c>
      <c r="Q45" s="160">
        <f>IF($E45&gt;0,INDEX('Part IV-1'!$AD$32:$AD$66,MATCH($A45,'Part IV-1'!$R$32:$R$66,0)),"")</f>
        <v>0</v>
      </c>
    </row>
    <row r="46" spans="1:17" x14ac:dyDescent="0.2">
      <c r="A46" s="133" t="s">
        <v>70</v>
      </c>
      <c r="B46" s="47">
        <f>IF(E46&gt;0,INDEX('Part IV-1'!$S$32:$S$66,MATCH($A46,'Part IV-1'!$R$32:$R$66,0)),"")</f>
        <v>0</v>
      </c>
      <c r="C46" s="48" t="s">
        <v>298</v>
      </c>
      <c r="D46" s="48" t="s">
        <v>299</v>
      </c>
      <c r="E46" s="64" t="str">
        <f>IF(INDEX('Part IV-1'!$T$32:$T$66,MATCH($A46,'Part IV-1'!$R$32:$R$66,0))&gt;0,INDEX('Part IV-1'!$T$32:$T$66,MATCH($A46,'Part IV-1'!$R$32:$R$66,0)),"")</f>
        <v/>
      </c>
      <c r="F46" s="47"/>
      <c r="G46" s="49"/>
      <c r="H46" s="68">
        <f>IF(E46&gt;0,INDEX('Part IV-1'!$AA$32:$AA$66,MATCH($A46,'Part IV-1'!$R$32:$R$66,0)),"")</f>
        <v>0</v>
      </c>
      <c r="I46" s="68" t="str">
        <f t="shared" si="7"/>
        <v/>
      </c>
      <c r="J46" s="68">
        <f>IF(E46&gt;0,INDEX('Part IV-1'!$X$32:$X$66,MATCH($A46,'Part IV-1'!$R$32:$R$66,0)),"")</f>
        <v>0</v>
      </c>
      <c r="K46" s="68" t="str">
        <f t="shared" si="8"/>
        <v/>
      </c>
      <c r="L46" s="237">
        <f>IF($E46&gt;0,INDEX('Part IV-1'!$Y$32:$Y$66,MATCH($A46,'Part IV-1'!$R$32:$R$66,0)),"")</f>
        <v>0</v>
      </c>
      <c r="M46" s="237" t="str">
        <f t="shared" si="5"/>
        <v/>
      </c>
      <c r="N46" s="237">
        <f>IF($E46&gt;0,INDEX('Part IV-1'!$Z$32:$Z$66,MATCH($A46,'Part IV-1'!$R$32:$R$66,0)),"")</f>
        <v>0</v>
      </c>
      <c r="O46" s="237" t="str">
        <f t="shared" si="6"/>
        <v/>
      </c>
      <c r="P46" s="275">
        <f>IF(E46&gt;0,INDEX('Part IV-1'!$AC$32:$AC$66,MATCH($A46,'Part IV-1'!$R$32:$R$66,0)),"")</f>
        <v>0</v>
      </c>
      <c r="Q46" s="160">
        <f>IF($E46&gt;0,INDEX('Part IV-1'!$AD$32:$AD$66,MATCH($A46,'Part IV-1'!$R$32:$R$66,0)),"")</f>
        <v>0</v>
      </c>
    </row>
    <row r="47" spans="1:17" x14ac:dyDescent="0.2">
      <c r="A47" s="133" t="s">
        <v>72</v>
      </c>
      <c r="B47" s="47">
        <f>IF(E47&gt;0,INDEX('Part IV-1'!$S$32:$S$66,MATCH($A47,'Part IV-1'!$R$32:$R$66,0)),"")</f>
        <v>0</v>
      </c>
      <c r="C47" s="48" t="s">
        <v>298</v>
      </c>
      <c r="D47" s="48" t="s">
        <v>299</v>
      </c>
      <c r="E47" s="64" t="str">
        <f>IF(INDEX('Part IV-1'!$T$32:$T$66,MATCH($A47,'Part IV-1'!$R$32:$R$66,0))&gt;0,INDEX('Part IV-1'!$T$32:$T$66,MATCH($A47,'Part IV-1'!$R$32:$R$66,0)),"")</f>
        <v/>
      </c>
      <c r="F47" s="47"/>
      <c r="G47" s="49"/>
      <c r="H47" s="68">
        <f>IF(E47&gt;0,INDEX('Part IV-1'!$AA$32:$AA$66,MATCH($A47,'Part IV-1'!$R$32:$R$66,0)),"")</f>
        <v>0</v>
      </c>
      <c r="I47" s="68" t="str">
        <f t="shared" si="7"/>
        <v/>
      </c>
      <c r="J47" s="68">
        <f>IF(E47&gt;0,INDEX('Part IV-1'!$X$32:$X$66,MATCH($A47,'Part IV-1'!$R$32:$R$66,0)),"")</f>
        <v>0</v>
      </c>
      <c r="K47" s="68" t="str">
        <f t="shared" si="8"/>
        <v/>
      </c>
      <c r="L47" s="237">
        <f>IF($E47&gt;0,INDEX('Part IV-1'!$Y$32:$Y$66,MATCH($A47,'Part IV-1'!$R$32:$R$66,0)),"")</f>
        <v>0</v>
      </c>
      <c r="M47" s="237" t="str">
        <f t="shared" si="5"/>
        <v/>
      </c>
      <c r="N47" s="237">
        <f>IF($E47&gt;0,INDEX('Part IV-1'!$Z$32:$Z$66,MATCH($A47,'Part IV-1'!$R$32:$R$66,0)),"")</f>
        <v>0</v>
      </c>
      <c r="O47" s="237" t="str">
        <f t="shared" si="6"/>
        <v/>
      </c>
      <c r="P47" s="275">
        <f>IF(E47&gt;0,INDEX('Part IV-1'!$AC$32:$AC$66,MATCH($A47,'Part IV-1'!$R$32:$R$66,0)),"")</f>
        <v>0</v>
      </c>
      <c r="Q47" s="160">
        <f>IF($E47&gt;0,INDEX('Part IV-1'!$AD$32:$AD$66,MATCH($A47,'Part IV-1'!$R$32:$R$66,0)),"")</f>
        <v>0</v>
      </c>
    </row>
    <row r="48" spans="1:17" x14ac:dyDescent="0.2">
      <c r="A48" s="133" t="s">
        <v>74</v>
      </c>
      <c r="B48" s="47">
        <f>IF(E48&gt;0,INDEX('Part IV-1'!$S$32:$S$66,MATCH($A48,'Part IV-1'!$R$32:$R$66,0)),"")</f>
        <v>0</v>
      </c>
      <c r="C48" s="48" t="s">
        <v>298</v>
      </c>
      <c r="D48" s="48" t="s">
        <v>299</v>
      </c>
      <c r="E48" s="64" t="str">
        <f>IF(INDEX('Part IV-1'!$T$32:$T$66,MATCH($A48,'Part IV-1'!$R$32:$R$66,0))&gt;0,INDEX('Part IV-1'!$T$32:$T$66,MATCH($A48,'Part IV-1'!$R$32:$R$66,0)),"")</f>
        <v/>
      </c>
      <c r="F48" s="47"/>
      <c r="G48" s="49"/>
      <c r="H48" s="68">
        <f>IF(E48&gt;0,INDEX('Part IV-1'!$AA$32:$AA$66,MATCH($A48,'Part IV-1'!$R$32:$R$66,0)),"")</f>
        <v>0</v>
      </c>
      <c r="I48" s="68" t="str">
        <f t="shared" si="7"/>
        <v/>
      </c>
      <c r="J48" s="68">
        <f>IF(E48&gt;0,INDEX('Part IV-1'!$X$32:$X$66,MATCH($A48,'Part IV-1'!$R$32:$R$66,0)),"")</f>
        <v>0</v>
      </c>
      <c r="K48" s="68" t="str">
        <f t="shared" si="8"/>
        <v/>
      </c>
      <c r="L48" s="237">
        <f>IF($E48&gt;0,INDEX('Part IV-1'!$Y$32:$Y$66,MATCH($A48,'Part IV-1'!$R$32:$R$66,0)),"")</f>
        <v>0</v>
      </c>
      <c r="M48" s="237" t="str">
        <f t="shared" si="5"/>
        <v/>
      </c>
      <c r="N48" s="237">
        <f>IF($E48&gt;0,INDEX('Part IV-1'!$Z$32:$Z$66,MATCH($A48,'Part IV-1'!$R$32:$R$66,0)),"")</f>
        <v>0</v>
      </c>
      <c r="O48" s="237" t="str">
        <f t="shared" si="6"/>
        <v/>
      </c>
      <c r="P48" s="275">
        <f>IF(E48&gt;0,INDEX('Part IV-1'!$AC$32:$AC$66,MATCH($A48,'Part IV-1'!$R$32:$R$66,0)),"")</f>
        <v>0</v>
      </c>
      <c r="Q48" s="160">
        <f>IF($E48&gt;0,INDEX('Part IV-1'!$AD$32:$AD$66,MATCH($A48,'Part IV-1'!$R$32:$R$66,0)),"")</f>
        <v>0</v>
      </c>
    </row>
    <row r="49" spans="1:17" x14ac:dyDescent="0.2">
      <c r="A49" s="133" t="s">
        <v>76</v>
      </c>
      <c r="B49" s="47">
        <f>IF(E49&gt;0,INDEX('Part IV-1'!$S$32:$S$66,MATCH($A49,'Part IV-1'!$R$32:$R$66,0)),"")</f>
        <v>0</v>
      </c>
      <c r="C49" s="48" t="s">
        <v>298</v>
      </c>
      <c r="D49" s="48" t="s">
        <v>299</v>
      </c>
      <c r="E49" s="64" t="str">
        <f>IF(INDEX('Part IV-1'!$T$32:$T$66,MATCH($A49,'Part IV-1'!$R$32:$R$66,0))&gt;0,INDEX('Part IV-1'!$T$32:$T$66,MATCH($A49,'Part IV-1'!$R$32:$R$66,0)),"")</f>
        <v/>
      </c>
      <c r="F49" s="47"/>
      <c r="G49" s="49"/>
      <c r="H49" s="68">
        <f>IF(E49&gt;0,INDEX('Part IV-1'!$AA$32:$AA$66,MATCH($A49,'Part IV-1'!$R$32:$R$66,0)),"")</f>
        <v>0</v>
      </c>
      <c r="I49" s="68" t="str">
        <f t="shared" si="7"/>
        <v/>
      </c>
      <c r="J49" s="68">
        <f>IF(E49&gt;0,INDEX('Part IV-1'!$X$32:$X$66,MATCH($A49,'Part IV-1'!$R$32:$R$66,0)),"")</f>
        <v>0</v>
      </c>
      <c r="K49" s="68" t="str">
        <f t="shared" si="8"/>
        <v/>
      </c>
      <c r="L49" s="237">
        <f>IF($E49&gt;0,INDEX('Part IV-1'!$Y$32:$Y$66,MATCH($A49,'Part IV-1'!$R$32:$R$66,0)),"")</f>
        <v>0</v>
      </c>
      <c r="M49" s="237" t="str">
        <f t="shared" si="5"/>
        <v/>
      </c>
      <c r="N49" s="237">
        <f>IF($E49&gt;0,INDEX('Part IV-1'!$Z$32:$Z$66,MATCH($A49,'Part IV-1'!$R$32:$R$66,0)),"")</f>
        <v>0</v>
      </c>
      <c r="O49" s="237" t="str">
        <f t="shared" si="6"/>
        <v/>
      </c>
      <c r="P49" s="275">
        <f>IF(E49&gt;0,INDEX('Part IV-1'!$AC$32:$AC$66,MATCH($A49,'Part IV-1'!$R$32:$R$66,0)),"")</f>
        <v>0</v>
      </c>
      <c r="Q49" s="160">
        <f>IF($E49&gt;0,INDEX('Part IV-1'!$AD$32:$AD$66,MATCH($A49,'Part IV-1'!$R$32:$R$66,0)),"")</f>
        <v>0</v>
      </c>
    </row>
    <row r="50" spans="1:17" x14ac:dyDescent="0.2">
      <c r="A50" s="133" t="s">
        <v>78</v>
      </c>
      <c r="B50" s="47">
        <f>IF(E50&gt;0,INDEX('Part IV-1'!$S$32:$S$66,MATCH($A50,'Part IV-1'!$R$32:$R$66,0)),"")</f>
        <v>0</v>
      </c>
      <c r="C50" s="48" t="s">
        <v>298</v>
      </c>
      <c r="D50" s="48" t="s">
        <v>299</v>
      </c>
      <c r="E50" s="64" t="str">
        <f>IF(INDEX('Part IV-1'!$T$32:$T$66,MATCH($A50,'Part IV-1'!$R$32:$R$66,0))&gt;0,INDEX('Part IV-1'!$T$32:$T$66,MATCH($A50,'Part IV-1'!$R$32:$R$66,0)),"")</f>
        <v/>
      </c>
      <c r="F50" s="47"/>
      <c r="G50" s="49"/>
      <c r="H50" s="68">
        <f>IF(E50&gt;0,INDEX('Part IV-1'!$AA$32:$AA$66,MATCH($A50,'Part IV-1'!$R$32:$R$66,0)),"")</f>
        <v>0</v>
      </c>
      <c r="I50" s="68" t="str">
        <f t="shared" si="7"/>
        <v/>
      </c>
      <c r="J50" s="68">
        <f>IF(E50&gt;0,INDEX('Part IV-1'!$X$32:$X$66,MATCH($A50,'Part IV-1'!$R$32:$R$66,0)),"")</f>
        <v>0</v>
      </c>
      <c r="K50" s="68" t="str">
        <f t="shared" si="8"/>
        <v/>
      </c>
      <c r="L50" s="237">
        <f>IF($E50&gt;0,INDEX('Part IV-1'!$Y$32:$Y$66,MATCH($A50,'Part IV-1'!$R$32:$R$66,0)),"")</f>
        <v>0</v>
      </c>
      <c r="M50" s="237" t="str">
        <f t="shared" si="5"/>
        <v/>
      </c>
      <c r="N50" s="237">
        <f>IF($E50&gt;0,INDEX('Part IV-1'!$Z$32:$Z$66,MATCH($A50,'Part IV-1'!$R$32:$R$66,0)),"")</f>
        <v>0</v>
      </c>
      <c r="O50" s="237" t="str">
        <f t="shared" si="6"/>
        <v/>
      </c>
      <c r="P50" s="275">
        <f>IF(E50&gt;0,INDEX('Part IV-1'!$AC$32:$AC$66,MATCH($A50,'Part IV-1'!$R$32:$R$66,0)),"")</f>
        <v>0</v>
      </c>
      <c r="Q50" s="160">
        <f>IF($E50&gt;0,INDEX('Part IV-1'!$AD$32:$AD$66,MATCH($A50,'Part IV-1'!$R$32:$R$66,0)),"")</f>
        <v>0</v>
      </c>
    </row>
    <row r="51" spans="1:17" x14ac:dyDescent="0.2">
      <c r="A51" s="133" t="s">
        <v>80</v>
      </c>
      <c r="B51" s="47">
        <f>IF(E51&gt;0,INDEX('Part IV-1'!$S$32:$S$66,MATCH($A51,'Part IV-1'!$R$32:$R$66,0)),"")</f>
        <v>0</v>
      </c>
      <c r="C51" s="48" t="s">
        <v>298</v>
      </c>
      <c r="D51" s="48" t="s">
        <v>299</v>
      </c>
      <c r="E51" s="64" t="str">
        <f>IF(INDEX('Part IV-1'!$T$32:$T$66,MATCH($A51,'Part IV-1'!$R$32:$R$66,0))&gt;0,INDEX('Part IV-1'!$T$32:$T$66,MATCH($A51,'Part IV-1'!$R$32:$R$66,0)),"")</f>
        <v/>
      </c>
      <c r="F51" s="47"/>
      <c r="G51" s="49"/>
      <c r="H51" s="68">
        <f>IF(E51&gt;0,INDEX('Part IV-1'!$AA$32:$AA$66,MATCH($A51,'Part IV-1'!$R$32:$R$66,0)),"")</f>
        <v>0</v>
      </c>
      <c r="I51" s="68" t="str">
        <f t="shared" si="7"/>
        <v/>
      </c>
      <c r="J51" s="68">
        <f>IF(E51&gt;0,INDEX('Part IV-1'!$X$32:$X$66,MATCH($A51,'Part IV-1'!$R$32:$R$66,0)),"")</f>
        <v>0</v>
      </c>
      <c r="K51" s="68" t="str">
        <f t="shared" si="8"/>
        <v/>
      </c>
      <c r="L51" s="237">
        <f>IF($E51&gt;0,INDEX('Part IV-1'!$Y$32:$Y$66,MATCH($A51,'Part IV-1'!$R$32:$R$66,0)),"")</f>
        <v>0</v>
      </c>
      <c r="M51" s="237" t="str">
        <f t="shared" si="5"/>
        <v/>
      </c>
      <c r="N51" s="237">
        <f>IF($E51&gt;0,INDEX('Part IV-1'!$Z$32:$Z$66,MATCH($A51,'Part IV-1'!$R$32:$R$66,0)),"")</f>
        <v>0</v>
      </c>
      <c r="O51" s="237" t="str">
        <f t="shared" si="6"/>
        <v/>
      </c>
      <c r="P51" s="275">
        <f>IF(E51&gt;0,INDEX('Part IV-1'!$AC$32:$AC$66,MATCH($A51,'Part IV-1'!$R$32:$R$66,0)),"")</f>
        <v>0</v>
      </c>
      <c r="Q51" s="160">
        <f>IF($E51&gt;0,INDEX('Part IV-1'!$AD$32:$AD$66,MATCH($A51,'Part IV-1'!$R$32:$R$66,0)),"")</f>
        <v>0</v>
      </c>
    </row>
    <row r="52" spans="1:17" x14ac:dyDescent="0.2">
      <c r="A52" s="133" t="s">
        <v>82</v>
      </c>
      <c r="B52" s="47">
        <f>IF(E52&gt;0,INDEX('Part IV-1'!$S$32:$S$66,MATCH($A52,'Part IV-1'!$R$32:$R$66,0)),"")</f>
        <v>0</v>
      </c>
      <c r="C52" s="48" t="s">
        <v>298</v>
      </c>
      <c r="D52" s="48" t="s">
        <v>299</v>
      </c>
      <c r="E52" s="64" t="str">
        <f>IF(INDEX('Part IV-1'!$T$32:$T$66,MATCH($A52,'Part IV-1'!$R$32:$R$66,0))&gt;0,INDEX('Part IV-1'!$T$32:$T$66,MATCH($A52,'Part IV-1'!$R$32:$R$66,0)),"")</f>
        <v/>
      </c>
      <c r="F52" s="47"/>
      <c r="G52" s="49"/>
      <c r="H52" s="68">
        <f>IF(E52&gt;0,INDEX('Part IV-1'!$AA$32:$AA$66,MATCH($A52,'Part IV-1'!$R$32:$R$66,0)),"")</f>
        <v>0</v>
      </c>
      <c r="I52" s="68" t="str">
        <f t="shared" si="7"/>
        <v/>
      </c>
      <c r="J52" s="68">
        <f>IF(E52&gt;0,INDEX('Part IV-1'!$X$32:$X$66,MATCH($A52,'Part IV-1'!$R$32:$R$66,0)),"")</f>
        <v>0</v>
      </c>
      <c r="K52" s="68" t="str">
        <f t="shared" si="8"/>
        <v/>
      </c>
      <c r="L52" s="237">
        <f>IF($E52&gt;0,INDEX('Part IV-1'!$Y$32:$Y$66,MATCH($A52,'Part IV-1'!$R$32:$R$66,0)),"")</f>
        <v>0</v>
      </c>
      <c r="M52" s="237" t="str">
        <f t="shared" si="5"/>
        <v/>
      </c>
      <c r="N52" s="237">
        <f>IF($E52&gt;0,INDEX('Part IV-1'!$Z$32:$Z$66,MATCH($A52,'Part IV-1'!$R$32:$R$66,0)),"")</f>
        <v>0</v>
      </c>
      <c r="O52" s="237" t="str">
        <f t="shared" si="6"/>
        <v/>
      </c>
      <c r="P52" s="275">
        <f>IF(E52&gt;0,INDEX('Part IV-1'!$AC$32:$AC$66,MATCH($A52,'Part IV-1'!$R$32:$R$66,0)),"")</f>
        <v>0</v>
      </c>
      <c r="Q52" s="160">
        <f>IF($E52&gt;0,INDEX('Part IV-1'!$AD$32:$AD$66,MATCH($A52,'Part IV-1'!$R$32:$R$66,0)),"")</f>
        <v>0</v>
      </c>
    </row>
    <row r="53" spans="1:17" x14ac:dyDescent="0.2">
      <c r="A53" s="133" t="s">
        <v>84</v>
      </c>
      <c r="B53" s="47">
        <f>IF(E53&gt;0,INDEX('Part IV-1'!$S$32:$S$66,MATCH($A53,'Part IV-1'!$R$32:$R$66,0)),"")</f>
        <v>0</v>
      </c>
      <c r="C53" s="48" t="s">
        <v>298</v>
      </c>
      <c r="D53" s="48" t="s">
        <v>299</v>
      </c>
      <c r="E53" s="64" t="str">
        <f>IF(INDEX('Part IV-1'!$T$32:$T$66,MATCH($A53,'Part IV-1'!$R$32:$R$66,0))&gt;0,INDEX('Part IV-1'!$T$32:$T$66,MATCH($A53,'Part IV-1'!$R$32:$R$66,0)),"")</f>
        <v/>
      </c>
      <c r="F53" s="47"/>
      <c r="G53" s="49"/>
      <c r="H53" s="68">
        <f>IF(E53&gt;0,INDEX('Part IV-1'!$AA$32:$AA$66,MATCH($A53,'Part IV-1'!$R$32:$R$66,0)),"")</f>
        <v>0</v>
      </c>
      <c r="I53" s="68" t="str">
        <f t="shared" si="7"/>
        <v/>
      </c>
      <c r="J53" s="68">
        <f>IF(E53&gt;0,INDEX('Part IV-1'!$X$32:$X$66,MATCH($A53,'Part IV-1'!$R$32:$R$66,0)),"")</f>
        <v>0</v>
      </c>
      <c r="K53" s="68" t="str">
        <f t="shared" si="8"/>
        <v/>
      </c>
      <c r="L53" s="237">
        <f>IF($E53&gt;0,INDEX('Part IV-1'!$Y$32:$Y$66,MATCH($A53,'Part IV-1'!$R$32:$R$66,0)),"")</f>
        <v>0</v>
      </c>
      <c r="M53" s="237" t="str">
        <f t="shared" si="5"/>
        <v/>
      </c>
      <c r="N53" s="237">
        <f>IF($E53&gt;0,INDEX('Part IV-1'!$Z$32:$Z$66,MATCH($A53,'Part IV-1'!$R$32:$R$66,0)),"")</f>
        <v>0</v>
      </c>
      <c r="O53" s="237" t="str">
        <f t="shared" si="6"/>
        <v/>
      </c>
      <c r="P53" s="275">
        <f>IF(E53&gt;0,INDEX('Part IV-1'!$AC$32:$AC$66,MATCH($A53,'Part IV-1'!$R$32:$R$66,0)),"")</f>
        <v>0</v>
      </c>
      <c r="Q53" s="160">
        <f>IF($E53&gt;0,INDEX('Part IV-1'!$AD$32:$AD$66,MATCH($A53,'Part IV-1'!$R$32:$R$66,0)),"")</f>
        <v>0</v>
      </c>
    </row>
    <row r="54" spans="1:17" x14ac:dyDescent="0.2">
      <c r="A54" s="133" t="s">
        <v>86</v>
      </c>
      <c r="B54" s="47">
        <f>IF(E54&gt;0,INDEX('Part IV-1'!$S$32:$S$66,MATCH($A54,'Part IV-1'!$R$32:$R$66,0)),"")</f>
        <v>0</v>
      </c>
      <c r="C54" s="48" t="s">
        <v>298</v>
      </c>
      <c r="D54" s="48" t="s">
        <v>299</v>
      </c>
      <c r="E54" s="64" t="str">
        <f>IF(INDEX('Part IV-1'!$T$32:$T$66,MATCH($A54,'Part IV-1'!$R$32:$R$66,0))&gt;0,INDEX('Part IV-1'!$T$32:$T$66,MATCH($A54,'Part IV-1'!$R$32:$R$66,0)),"")</f>
        <v/>
      </c>
      <c r="F54" s="47"/>
      <c r="G54" s="49"/>
      <c r="H54" s="68">
        <f>IF(E54&gt;0,INDEX('Part IV-1'!$AA$32:$AA$66,MATCH($A54,'Part IV-1'!$R$32:$R$66,0)),"")</f>
        <v>0</v>
      </c>
      <c r="I54" s="68" t="str">
        <f t="shared" si="7"/>
        <v/>
      </c>
      <c r="J54" s="68">
        <f>IF(E54&gt;0,INDEX('Part IV-1'!$X$32:$X$66,MATCH($A54,'Part IV-1'!$R$32:$R$66,0)),"")</f>
        <v>0</v>
      </c>
      <c r="K54" s="68" t="str">
        <f t="shared" si="8"/>
        <v/>
      </c>
      <c r="L54" s="237">
        <f>IF($E54&gt;0,INDEX('Part IV-1'!$Y$32:$Y$66,MATCH($A54,'Part IV-1'!$R$32:$R$66,0)),"")</f>
        <v>0</v>
      </c>
      <c r="M54" s="237" t="str">
        <f t="shared" si="5"/>
        <v/>
      </c>
      <c r="N54" s="237">
        <f>IF($E54&gt;0,INDEX('Part IV-1'!$Z$32:$Z$66,MATCH($A54,'Part IV-1'!$R$32:$R$66,0)),"")</f>
        <v>0</v>
      </c>
      <c r="O54" s="237" t="str">
        <f t="shared" si="6"/>
        <v/>
      </c>
      <c r="P54" s="275">
        <f>IF(E54&gt;0,INDEX('Part IV-1'!$AC$32:$AC$66,MATCH($A54,'Part IV-1'!$R$32:$R$66,0)),"")</f>
        <v>0</v>
      </c>
      <c r="Q54" s="160">
        <f>IF($E54&gt;0,INDEX('Part IV-1'!$AD$32:$AD$66,MATCH($A54,'Part IV-1'!$R$32:$R$66,0)),"")</f>
        <v>0</v>
      </c>
    </row>
    <row r="55" spans="1:17" x14ac:dyDescent="0.2">
      <c r="A55" s="133" t="s">
        <v>88</v>
      </c>
      <c r="B55" s="47">
        <f>IF(E55&gt;0,INDEX('Part IV-1'!$S$32:$S$66,MATCH($A55,'Part IV-1'!$R$32:$R$66,0)),"")</f>
        <v>0</v>
      </c>
      <c r="C55" s="48" t="s">
        <v>298</v>
      </c>
      <c r="D55" s="48" t="s">
        <v>299</v>
      </c>
      <c r="E55" s="64" t="str">
        <f>IF(INDEX('Part IV-1'!$T$32:$T$66,MATCH($A55,'Part IV-1'!$R$32:$R$66,0))&gt;0,INDEX('Part IV-1'!$T$32:$T$66,MATCH($A55,'Part IV-1'!$R$32:$R$66,0)),"")</f>
        <v/>
      </c>
      <c r="F55" s="47"/>
      <c r="G55" s="49"/>
      <c r="H55" s="68">
        <f>IF(E55&gt;0,INDEX('Part IV-1'!$AA$32:$AA$66,MATCH($A55,'Part IV-1'!$R$32:$R$66,0)),"")</f>
        <v>0</v>
      </c>
      <c r="I55" s="68" t="str">
        <f t="shared" si="7"/>
        <v/>
      </c>
      <c r="J55" s="68">
        <f>IF(E55&gt;0,INDEX('Part IV-1'!$X$32:$X$66,MATCH($A55,'Part IV-1'!$R$32:$R$66,0)),"")</f>
        <v>0</v>
      </c>
      <c r="K55" s="68" t="str">
        <f t="shared" si="8"/>
        <v/>
      </c>
      <c r="L55" s="237">
        <f>IF($E55&gt;0,INDEX('Part IV-1'!$Y$32:$Y$66,MATCH($A55,'Part IV-1'!$R$32:$R$66,0)),"")</f>
        <v>0</v>
      </c>
      <c r="M55" s="237" t="str">
        <f t="shared" si="5"/>
        <v/>
      </c>
      <c r="N55" s="237">
        <f>IF($E55&gt;0,INDEX('Part IV-1'!$Z$32:$Z$66,MATCH($A55,'Part IV-1'!$R$32:$R$66,0)),"")</f>
        <v>0</v>
      </c>
      <c r="O55" s="237" t="str">
        <f t="shared" si="6"/>
        <v/>
      </c>
      <c r="P55" s="275">
        <f>IF(E55&gt;0,INDEX('Part IV-1'!$AC$32:$AC$66,MATCH($A55,'Part IV-1'!$R$32:$R$66,0)),"")</f>
        <v>0</v>
      </c>
      <c r="Q55" s="160">
        <f>IF($E55&gt;0,INDEX('Part IV-1'!$AD$32:$AD$66,MATCH($A55,'Part IV-1'!$R$32:$R$66,0)),"")</f>
        <v>0</v>
      </c>
    </row>
    <row r="56" spans="1:17" x14ac:dyDescent="0.2">
      <c r="A56" s="133" t="s">
        <v>90</v>
      </c>
      <c r="B56" s="47">
        <f>IF(E56&gt;0,INDEX('Part IV-1'!$S$32:$S$66,MATCH($A56,'Part IV-1'!$R$32:$R$66,0)),"")</f>
        <v>0</v>
      </c>
      <c r="C56" s="48" t="s">
        <v>298</v>
      </c>
      <c r="D56" s="48" t="s">
        <v>299</v>
      </c>
      <c r="E56" s="64" t="str">
        <f>IF(INDEX('Part IV-1'!$T$32:$T$66,MATCH($A56,'Part IV-1'!$R$32:$R$66,0))&gt;0,INDEX('Part IV-1'!$T$32:$T$66,MATCH($A56,'Part IV-1'!$R$32:$R$66,0)),"")</f>
        <v/>
      </c>
      <c r="F56" s="47"/>
      <c r="G56" s="49"/>
      <c r="H56" s="68">
        <f>IF(E56&gt;0,INDEX('Part IV-1'!$AA$32:$AA$66,MATCH($A56,'Part IV-1'!$R$32:$R$66,0)),"")</f>
        <v>0</v>
      </c>
      <c r="I56" s="68" t="str">
        <f t="shared" si="7"/>
        <v/>
      </c>
      <c r="J56" s="68">
        <f>IF(E56&gt;0,INDEX('Part IV-1'!$X$32:$X$66,MATCH($A56,'Part IV-1'!$R$32:$R$66,0)),"")</f>
        <v>0</v>
      </c>
      <c r="K56" s="68" t="str">
        <f t="shared" si="8"/>
        <v/>
      </c>
      <c r="L56" s="237">
        <f>IF($E56&gt;0,INDEX('Part IV-1'!$Y$32:$Y$66,MATCH($A56,'Part IV-1'!$R$32:$R$66,0)),"")</f>
        <v>0</v>
      </c>
      <c r="M56" s="237" t="str">
        <f t="shared" si="5"/>
        <v/>
      </c>
      <c r="N56" s="237">
        <f>IF($E56&gt;0,INDEX('Part IV-1'!$Z$32:$Z$66,MATCH($A56,'Part IV-1'!$R$32:$R$66,0)),"")</f>
        <v>0</v>
      </c>
      <c r="O56" s="237" t="str">
        <f t="shared" si="6"/>
        <v/>
      </c>
      <c r="P56" s="275">
        <f>IF(E56&gt;0,INDEX('Part IV-1'!$AC$32:$AC$66,MATCH($A56,'Part IV-1'!$R$32:$R$66,0)),"")</f>
        <v>0</v>
      </c>
      <c r="Q56" s="160">
        <f>IF($E56&gt;0,INDEX('Part IV-1'!$AD$32:$AD$66,MATCH($A56,'Part IV-1'!$R$32:$R$66,0)),"")</f>
        <v>0</v>
      </c>
    </row>
    <row r="57" spans="1:17" x14ac:dyDescent="0.2">
      <c r="A57" s="133" t="s">
        <v>92</v>
      </c>
      <c r="B57" s="47">
        <f>IF(E57&gt;0,INDEX('Part IV-1'!$S$32:$S$66,MATCH($A57,'Part IV-1'!$R$32:$R$66,0)),"")</f>
        <v>0</v>
      </c>
      <c r="C57" s="48" t="s">
        <v>298</v>
      </c>
      <c r="D57" s="48" t="s">
        <v>299</v>
      </c>
      <c r="E57" s="64" t="str">
        <f>IF(INDEX('Part IV-1'!$T$32:$T$66,MATCH($A57,'Part IV-1'!$R$32:$R$66,0))&gt;0,INDEX('Part IV-1'!$T$32:$T$66,MATCH($A57,'Part IV-1'!$R$32:$R$66,0)),"")</f>
        <v/>
      </c>
      <c r="F57" s="47"/>
      <c r="G57" s="49"/>
      <c r="H57" s="68">
        <f>IF(E57&gt;0,INDEX('Part IV-1'!$AA$32:$AA$66,MATCH($A57,'Part IV-1'!$R$32:$R$66,0)),"")</f>
        <v>0</v>
      </c>
      <c r="I57" s="68" t="str">
        <f t="shared" si="7"/>
        <v/>
      </c>
      <c r="J57" s="68">
        <f>IF(E57&gt;0,INDEX('Part IV-1'!$X$32:$X$66,MATCH($A57,'Part IV-1'!$R$32:$R$66,0)),"")</f>
        <v>0</v>
      </c>
      <c r="K57" s="68" t="str">
        <f t="shared" si="8"/>
        <v/>
      </c>
      <c r="L57" s="237">
        <f>IF($E57&gt;0,INDEX('Part IV-1'!$Y$32:$Y$66,MATCH($A57,'Part IV-1'!$R$32:$R$66,0)),"")</f>
        <v>0</v>
      </c>
      <c r="M57" s="237" t="str">
        <f t="shared" si="5"/>
        <v/>
      </c>
      <c r="N57" s="237">
        <f>IF($E57&gt;0,INDEX('Part IV-1'!$Z$32:$Z$66,MATCH($A57,'Part IV-1'!$R$32:$R$66,0)),"")</f>
        <v>0</v>
      </c>
      <c r="O57" s="237" t="str">
        <f t="shared" si="6"/>
        <v/>
      </c>
      <c r="P57" s="275">
        <f>IF(E57&gt;0,INDEX('Part IV-1'!$AC$32:$AC$66,MATCH($A57,'Part IV-1'!$R$32:$R$66,0)),"")</f>
        <v>0</v>
      </c>
      <c r="Q57" s="160">
        <f>IF($E57&gt;0,INDEX('Part IV-1'!$AD$32:$AD$66,MATCH($A57,'Part IV-1'!$R$32:$R$66,0)),"")</f>
        <v>0</v>
      </c>
    </row>
    <row r="58" spans="1:17" x14ac:dyDescent="0.2">
      <c r="A58" s="133" t="s">
        <v>94</v>
      </c>
      <c r="B58" s="47">
        <f>IF(E58&gt;0,INDEX('Part IV-1'!$S$32:$S$66,MATCH($A58,'Part IV-1'!$R$32:$R$66,0)),"")</f>
        <v>0</v>
      </c>
      <c r="C58" s="48" t="s">
        <v>298</v>
      </c>
      <c r="D58" s="48" t="s">
        <v>299</v>
      </c>
      <c r="E58" s="64" t="str">
        <f>IF(INDEX('Part IV-1'!$T$32:$T$66,MATCH($A58,'Part IV-1'!$R$32:$R$66,0))&gt;0,INDEX('Part IV-1'!$T$32:$T$66,MATCH($A58,'Part IV-1'!$R$32:$R$66,0)),"")</f>
        <v/>
      </c>
      <c r="F58" s="47"/>
      <c r="G58" s="49"/>
      <c r="H58" s="68">
        <f>IF(E58&gt;0,INDEX('Part IV-1'!$AA$32:$AA$66,MATCH($A58,'Part IV-1'!$R$32:$R$66,0)),"")</f>
        <v>0</v>
      </c>
      <c r="I58" s="68" t="str">
        <f t="shared" si="7"/>
        <v/>
      </c>
      <c r="J58" s="68">
        <f>IF(E58&gt;0,INDEX('Part IV-1'!$X$32:$X$66,MATCH($A58,'Part IV-1'!$R$32:$R$66,0)),"")</f>
        <v>0</v>
      </c>
      <c r="K58" s="68" t="str">
        <f t="shared" si="8"/>
        <v/>
      </c>
      <c r="L58" s="237">
        <f>IF($E58&gt;0,INDEX('Part IV-1'!$Y$32:$Y$66,MATCH($A58,'Part IV-1'!$R$32:$R$66,0)),"")</f>
        <v>0</v>
      </c>
      <c r="M58" s="237" t="str">
        <f t="shared" si="5"/>
        <v/>
      </c>
      <c r="N58" s="237">
        <f>IF($E58&gt;0,INDEX('Part IV-1'!$Z$32:$Z$66,MATCH($A58,'Part IV-1'!$R$32:$R$66,0)),"")</f>
        <v>0</v>
      </c>
      <c r="O58" s="237" t="str">
        <f t="shared" si="6"/>
        <v/>
      </c>
      <c r="P58" s="275">
        <f>IF(E58&gt;0,INDEX('Part IV-1'!$AC$32:$AC$66,MATCH($A58,'Part IV-1'!$R$32:$R$66,0)),"")</f>
        <v>0</v>
      </c>
      <c r="Q58" s="160">
        <f>IF($E58&gt;0,INDEX('Part IV-1'!$AD$32:$AD$66,MATCH($A58,'Part IV-1'!$R$32:$R$66,0)),"")</f>
        <v>0</v>
      </c>
    </row>
    <row r="59" spans="1:17" x14ac:dyDescent="0.2">
      <c r="A59" s="133" t="s">
        <v>96</v>
      </c>
      <c r="B59" s="47">
        <f>IF(E59&gt;0,INDEX('Part IV-1'!$S$32:$S$66,MATCH($A59,'Part IV-1'!$R$32:$R$66,0)),"")</f>
        <v>0</v>
      </c>
      <c r="C59" s="48" t="s">
        <v>298</v>
      </c>
      <c r="D59" s="48" t="s">
        <v>299</v>
      </c>
      <c r="E59" s="64" t="str">
        <f>IF(INDEX('Part IV-1'!$T$32:$T$66,MATCH($A59,'Part IV-1'!$R$32:$R$66,0))&gt;0,INDEX('Part IV-1'!$T$32:$T$66,MATCH($A59,'Part IV-1'!$R$32:$R$66,0)),"")</f>
        <v/>
      </c>
      <c r="F59" s="47"/>
      <c r="G59" s="49"/>
      <c r="H59" s="68">
        <f>IF(E59&gt;0,INDEX('Part IV-1'!$AA$32:$AA$66,MATCH($A59,'Part IV-1'!$R$32:$R$66,0)),"")</f>
        <v>0</v>
      </c>
      <c r="I59" s="68" t="str">
        <f t="shared" si="7"/>
        <v/>
      </c>
      <c r="J59" s="68">
        <f>IF(E59&gt;0,INDEX('Part IV-1'!$X$32:$X$66,MATCH($A59,'Part IV-1'!$R$32:$R$66,0)),"")</f>
        <v>0</v>
      </c>
      <c r="K59" s="68" t="str">
        <f t="shared" si="8"/>
        <v/>
      </c>
      <c r="L59" s="237">
        <f>IF($E59&gt;0,INDEX('Part IV-1'!$Y$32:$Y$66,MATCH($A59,'Part IV-1'!$R$32:$R$66,0)),"")</f>
        <v>0</v>
      </c>
      <c r="M59" s="237" t="str">
        <f t="shared" si="5"/>
        <v/>
      </c>
      <c r="N59" s="237">
        <f>IF($E59&gt;0,INDEX('Part IV-1'!$Z$32:$Z$66,MATCH($A59,'Part IV-1'!$R$32:$R$66,0)),"")</f>
        <v>0</v>
      </c>
      <c r="O59" s="237" t="str">
        <f t="shared" si="6"/>
        <v/>
      </c>
      <c r="P59" s="275">
        <f>IF(E59&gt;0,INDEX('Part IV-1'!$AC$32:$AC$66,MATCH($A59,'Part IV-1'!$R$32:$R$66,0)),"")</f>
        <v>0</v>
      </c>
      <c r="Q59" s="160">
        <f>IF($E59&gt;0,INDEX('Part IV-1'!$AD$32:$AD$66,MATCH($A59,'Part IV-1'!$R$32:$R$66,0)),"")</f>
        <v>0</v>
      </c>
    </row>
    <row r="60" spans="1:17" x14ac:dyDescent="0.2">
      <c r="A60" s="133" t="s">
        <v>98</v>
      </c>
      <c r="B60" s="47">
        <f>IF(E60&gt;0,INDEX('Part IV-1'!$S$32:$S$66,MATCH($A60,'Part IV-1'!$R$32:$R$66,0)),"")</f>
        <v>0</v>
      </c>
      <c r="C60" s="48" t="s">
        <v>298</v>
      </c>
      <c r="D60" s="48" t="s">
        <v>299</v>
      </c>
      <c r="E60" s="64" t="str">
        <f>IF(INDEX('Part IV-1'!$T$32:$T$66,MATCH($A60,'Part IV-1'!$R$32:$R$66,0))&gt;0,INDEX('Part IV-1'!$T$32:$T$66,MATCH($A60,'Part IV-1'!$R$32:$R$66,0)),"")</f>
        <v/>
      </c>
      <c r="F60" s="47"/>
      <c r="G60" s="49"/>
      <c r="H60" s="68">
        <f>IF(E60&gt;0,INDEX('Part IV-1'!$AA$32:$AA$66,MATCH($A60,'Part IV-1'!$R$32:$R$66,0)),"")</f>
        <v>0</v>
      </c>
      <c r="I60" s="68" t="str">
        <f t="shared" si="7"/>
        <v/>
      </c>
      <c r="J60" s="68">
        <f>IF(E60&gt;0,INDEX('Part IV-1'!$X$32:$X$66,MATCH($A60,'Part IV-1'!$R$32:$R$66,0)),"")</f>
        <v>0</v>
      </c>
      <c r="K60" s="68" t="str">
        <f t="shared" si="8"/>
        <v/>
      </c>
      <c r="L60" s="237">
        <f>IF($E60&gt;0,INDEX('Part IV-1'!$Y$32:$Y$66,MATCH($A60,'Part IV-1'!$R$32:$R$66,0)),"")</f>
        <v>0</v>
      </c>
      <c r="M60" s="237" t="str">
        <f t="shared" si="5"/>
        <v/>
      </c>
      <c r="N60" s="237">
        <f>IF($E60&gt;0,INDEX('Part IV-1'!$Z$32:$Z$66,MATCH($A60,'Part IV-1'!$R$32:$R$66,0)),"")</f>
        <v>0</v>
      </c>
      <c r="O60" s="237" t="str">
        <f t="shared" si="6"/>
        <v/>
      </c>
      <c r="P60" s="275">
        <f>IF(E60&gt;0,INDEX('Part IV-1'!$AC$32:$AC$66,MATCH($A60,'Part IV-1'!$R$32:$R$66,0)),"")</f>
        <v>0</v>
      </c>
      <c r="Q60" s="160">
        <f>IF($E60&gt;0,INDEX('Part IV-1'!$AD$32:$AD$66,MATCH($A60,'Part IV-1'!$R$32:$R$66,0)),"")</f>
        <v>0</v>
      </c>
    </row>
    <row r="61" spans="1:17" x14ac:dyDescent="0.2">
      <c r="A61" s="133" t="s">
        <v>100</v>
      </c>
      <c r="B61" s="47">
        <f>IF(E61&gt;0,INDEX('Part IV-1'!$S$32:$S$66,MATCH($A61,'Part IV-1'!$R$32:$R$66,0)),"")</f>
        <v>0</v>
      </c>
      <c r="C61" s="48" t="s">
        <v>298</v>
      </c>
      <c r="D61" s="48" t="s">
        <v>299</v>
      </c>
      <c r="E61" s="64" t="str">
        <f>IF(INDEX('Part IV-1'!$T$32:$T$66,MATCH($A61,'Part IV-1'!$R$32:$R$66,0))&gt;0,INDEX('Part IV-1'!$T$32:$T$66,MATCH($A61,'Part IV-1'!$R$32:$R$66,0)),"")</f>
        <v/>
      </c>
      <c r="F61" s="47"/>
      <c r="G61" s="49"/>
      <c r="H61" s="68">
        <f>IF(E61&gt;0,INDEX('Part IV-1'!$AA$32:$AA$66,MATCH($A61,'Part IV-1'!$R$32:$R$66,0)),"")</f>
        <v>0</v>
      </c>
      <c r="I61" s="68" t="str">
        <f t="shared" si="7"/>
        <v/>
      </c>
      <c r="J61" s="68">
        <f>IF(E61&gt;0,INDEX('Part IV-1'!$X$32:$X$66,MATCH($A61,'Part IV-1'!$R$32:$R$66,0)),"")</f>
        <v>0</v>
      </c>
      <c r="K61" s="68" t="str">
        <f t="shared" si="8"/>
        <v/>
      </c>
      <c r="L61" s="237">
        <f>IF($E61&gt;0,INDEX('Part IV-1'!$Y$32:$Y$66,MATCH($A61,'Part IV-1'!$R$32:$R$66,0)),"")</f>
        <v>0</v>
      </c>
      <c r="M61" s="237" t="str">
        <f t="shared" si="5"/>
        <v/>
      </c>
      <c r="N61" s="237">
        <f>IF($E61&gt;0,INDEX('Part IV-1'!$Z$32:$Z$66,MATCH($A61,'Part IV-1'!$R$32:$R$66,0)),"")</f>
        <v>0</v>
      </c>
      <c r="O61" s="237" t="str">
        <f t="shared" si="6"/>
        <v/>
      </c>
      <c r="P61" s="275">
        <f>IF(E61&gt;0,INDEX('Part IV-1'!$AC$32:$AC$66,MATCH($A61,'Part IV-1'!$R$32:$R$66,0)),"")</f>
        <v>0</v>
      </c>
      <c r="Q61" s="160">
        <f>IF($E61&gt;0,INDEX('Part IV-1'!$AD$32:$AD$66,MATCH($A61,'Part IV-1'!$R$32:$R$66,0)),"")</f>
        <v>0</v>
      </c>
    </row>
    <row r="62" spans="1:17" x14ac:dyDescent="0.2">
      <c r="A62" s="133" t="s">
        <v>102</v>
      </c>
      <c r="B62" s="47">
        <f>IF(E62&gt;0,INDEX('Part IV-1'!$S$32:$S$66,MATCH($A62,'Part IV-1'!$R$32:$R$66,0)),"")</f>
        <v>0</v>
      </c>
      <c r="C62" s="48" t="s">
        <v>298</v>
      </c>
      <c r="D62" s="48" t="s">
        <v>299</v>
      </c>
      <c r="E62" s="64" t="str">
        <f>IF(INDEX('Part IV-1'!$T$32:$T$66,MATCH($A62,'Part IV-1'!$R$32:$R$66,0))&gt;0,INDEX('Part IV-1'!$T$32:$T$66,MATCH($A62,'Part IV-1'!$R$32:$R$66,0)),"")</f>
        <v/>
      </c>
      <c r="F62" s="47"/>
      <c r="G62" s="49"/>
      <c r="H62" s="68">
        <f>IF(E62&gt;0,INDEX('Part IV-1'!$AA$32:$AA$66,MATCH($A62,'Part IV-1'!$R$32:$R$66,0)),"")</f>
        <v>0</v>
      </c>
      <c r="I62" s="68" t="str">
        <f t="shared" si="7"/>
        <v/>
      </c>
      <c r="J62" s="68">
        <f>IF(E62&gt;0,INDEX('Part IV-1'!$X$32:$X$66,MATCH($A62,'Part IV-1'!$R$32:$R$66,0)),"")</f>
        <v>0</v>
      </c>
      <c r="K62" s="68" t="str">
        <f t="shared" si="8"/>
        <v/>
      </c>
      <c r="L62" s="237">
        <f>IF($E62&gt;0,INDEX('Part IV-1'!$Y$32:$Y$66,MATCH($A62,'Part IV-1'!$R$32:$R$66,0)),"")</f>
        <v>0</v>
      </c>
      <c r="M62" s="237" t="str">
        <f t="shared" si="5"/>
        <v/>
      </c>
      <c r="N62" s="237">
        <f>IF($E62&gt;0,INDEX('Part IV-1'!$Z$32:$Z$66,MATCH($A62,'Part IV-1'!$R$32:$R$66,0)),"")</f>
        <v>0</v>
      </c>
      <c r="O62" s="237" t="str">
        <f t="shared" si="6"/>
        <v/>
      </c>
      <c r="P62" s="275">
        <f>IF(E62&gt;0,INDEX('Part IV-1'!$AC$32:$AC$66,MATCH($A62,'Part IV-1'!$R$32:$R$66,0)),"")</f>
        <v>0</v>
      </c>
      <c r="Q62" s="160">
        <f>IF($E62&gt;0,INDEX('Part IV-1'!$AD$32:$AD$66,MATCH($A62,'Part IV-1'!$R$32:$R$66,0)),"")</f>
        <v>0</v>
      </c>
    </row>
    <row r="63" spans="1:17" x14ac:dyDescent="0.2">
      <c r="A63" s="133" t="s">
        <v>104</v>
      </c>
      <c r="B63" s="47">
        <f>IF(E63&gt;0,INDEX('Part IV-1'!$S$32:$S$66,MATCH($A63,'Part IV-1'!$R$32:$R$66,0)),"")</f>
        <v>0</v>
      </c>
      <c r="C63" s="48" t="s">
        <v>298</v>
      </c>
      <c r="D63" s="48" t="s">
        <v>299</v>
      </c>
      <c r="E63" s="64" t="str">
        <f>IF(INDEX('Part IV-1'!$T$32:$T$66,MATCH($A63,'Part IV-1'!$R$32:$R$66,0))&gt;0,INDEX('Part IV-1'!$T$32:$T$66,MATCH($A63,'Part IV-1'!$R$32:$R$66,0)),"")</f>
        <v/>
      </c>
      <c r="F63" s="47"/>
      <c r="G63" s="49"/>
      <c r="H63" s="68">
        <f>IF(E63&gt;0,INDEX('Part IV-1'!$AA$32:$AA$66,MATCH($A63,'Part IV-1'!$R$32:$R$66,0)),"")</f>
        <v>0</v>
      </c>
      <c r="I63" s="68" t="str">
        <f t="shared" si="7"/>
        <v/>
      </c>
      <c r="J63" s="68">
        <f>IF(E63&gt;0,INDEX('Part IV-1'!$X$32:$X$66,MATCH($A63,'Part IV-1'!$R$32:$R$66,0)),"")</f>
        <v>0</v>
      </c>
      <c r="K63" s="68" t="str">
        <f t="shared" si="8"/>
        <v/>
      </c>
      <c r="L63" s="237">
        <f>IF($E63&gt;0,INDEX('Part IV-1'!$Y$32:$Y$66,MATCH($A63,'Part IV-1'!$R$32:$R$66,0)),"")</f>
        <v>0</v>
      </c>
      <c r="M63" s="237" t="str">
        <f t="shared" si="5"/>
        <v/>
      </c>
      <c r="N63" s="237">
        <f>IF($E63&gt;0,INDEX('Part IV-1'!$Z$32:$Z$66,MATCH($A63,'Part IV-1'!$R$32:$R$66,0)),"")</f>
        <v>0</v>
      </c>
      <c r="O63" s="237" t="str">
        <f t="shared" si="6"/>
        <v/>
      </c>
      <c r="P63" s="275">
        <f>IF(E63&gt;0,INDEX('Part IV-1'!$AC$32:$AC$66,MATCH($A63,'Part IV-1'!$R$32:$R$66,0)),"")</f>
        <v>0</v>
      </c>
      <c r="Q63" s="160">
        <f>IF($E63&gt;0,INDEX('Part IV-1'!$AD$32:$AD$66,MATCH($A63,'Part IV-1'!$R$32:$R$66,0)),"")</f>
        <v>0</v>
      </c>
    </row>
    <row r="64" spans="1:17" x14ac:dyDescent="0.2">
      <c r="A64" s="133" t="s">
        <v>106</v>
      </c>
      <c r="B64" s="47">
        <f>IF(E64&gt;0,INDEX('Part IV-1'!$S$32:$S$66,MATCH($A64,'Part IV-1'!$R$32:$R$66,0)),"")</f>
        <v>0</v>
      </c>
      <c r="C64" s="48" t="s">
        <v>298</v>
      </c>
      <c r="D64" s="48" t="s">
        <v>299</v>
      </c>
      <c r="E64" s="64" t="str">
        <f>IF(INDEX('Part IV-1'!$T$32:$T$66,MATCH($A64,'Part IV-1'!$R$32:$R$66,0))&gt;0,INDEX('Part IV-1'!$T$32:$T$66,MATCH($A64,'Part IV-1'!$R$32:$R$66,0)),"")</f>
        <v/>
      </c>
      <c r="F64" s="47"/>
      <c r="G64" s="49"/>
      <c r="H64" s="68">
        <f>IF(E64&gt;0,INDEX('Part IV-1'!$AA$32:$AA$66,MATCH($A64,'Part IV-1'!$R$32:$R$66,0)),"")</f>
        <v>0</v>
      </c>
      <c r="I64" s="68" t="str">
        <f t="shared" si="7"/>
        <v/>
      </c>
      <c r="J64" s="68">
        <f>IF(E64&gt;0,INDEX('Part IV-1'!$X$32:$X$66,MATCH($A64,'Part IV-1'!$R$32:$R$66,0)),"")</f>
        <v>0</v>
      </c>
      <c r="K64" s="68" t="str">
        <f t="shared" si="8"/>
        <v/>
      </c>
      <c r="L64" s="237">
        <f>IF($E64&gt;0,INDEX('Part IV-1'!$Y$32:$Y$66,MATCH($A64,'Part IV-1'!$R$32:$R$66,0)),"")</f>
        <v>0</v>
      </c>
      <c r="M64" s="237" t="str">
        <f t="shared" si="5"/>
        <v/>
      </c>
      <c r="N64" s="237">
        <f>IF($E64&gt;0,INDEX('Part IV-1'!$Z$32:$Z$66,MATCH($A64,'Part IV-1'!$R$32:$R$66,0)),"")</f>
        <v>0</v>
      </c>
      <c r="O64" s="237" t="str">
        <f t="shared" si="6"/>
        <v/>
      </c>
      <c r="P64" s="275">
        <f>IF(E64&gt;0,INDEX('Part IV-1'!$AC$32:$AC$66,MATCH($A64,'Part IV-1'!$R$32:$R$66,0)),"")</f>
        <v>0</v>
      </c>
      <c r="Q64" s="160">
        <f>IF($E64&gt;0,INDEX('Part IV-1'!$AD$32:$AD$66,MATCH($A64,'Part IV-1'!$R$32:$R$66,0)),"")</f>
        <v>0</v>
      </c>
    </row>
    <row r="65" spans="1:17" x14ac:dyDescent="0.2">
      <c r="A65" s="133" t="s">
        <v>108</v>
      </c>
      <c r="B65" s="47">
        <f>IF(E65&gt;0,INDEX('Part IV-1'!$S$32:$S$66,MATCH($A65,'Part IV-1'!$R$32:$R$66,0)),"")</f>
        <v>0</v>
      </c>
      <c r="C65" s="48" t="s">
        <v>298</v>
      </c>
      <c r="D65" s="48" t="s">
        <v>299</v>
      </c>
      <c r="E65" s="64" t="str">
        <f>IF(INDEX('Part IV-1'!$T$32:$T$66,MATCH($A65,'Part IV-1'!$R$32:$R$66,0))&gt;0,INDEX('Part IV-1'!$T$32:$T$66,MATCH($A65,'Part IV-1'!$R$32:$R$66,0)),"")</f>
        <v/>
      </c>
      <c r="F65" s="47"/>
      <c r="G65" s="49"/>
      <c r="H65" s="68">
        <f>IF(E65&gt;0,INDEX('Part IV-1'!$AA$32:$AA$66,MATCH($A65,'Part IV-1'!$R$32:$R$66,0)),"")</f>
        <v>0</v>
      </c>
      <c r="I65" s="68" t="str">
        <f t="shared" si="7"/>
        <v/>
      </c>
      <c r="J65" s="68">
        <f>IF(E65&gt;0,INDEX('Part IV-1'!$X$32:$X$66,MATCH($A65,'Part IV-1'!$R$32:$R$66,0)),"")</f>
        <v>0</v>
      </c>
      <c r="K65" s="68" t="str">
        <f t="shared" si="8"/>
        <v/>
      </c>
      <c r="L65" s="237">
        <f>IF($E65&gt;0,INDEX('Part IV-1'!$Y$32:$Y$66,MATCH($A65,'Part IV-1'!$R$32:$R$66,0)),"")</f>
        <v>0</v>
      </c>
      <c r="M65" s="237" t="str">
        <f t="shared" si="5"/>
        <v/>
      </c>
      <c r="N65" s="237">
        <f>IF($E65&gt;0,INDEX('Part IV-1'!$Z$32:$Z$66,MATCH($A65,'Part IV-1'!$R$32:$R$66,0)),"")</f>
        <v>0</v>
      </c>
      <c r="O65" s="237" t="str">
        <f t="shared" si="6"/>
        <v/>
      </c>
      <c r="P65" s="275">
        <f>IF(E65&gt;0,INDEX('Part IV-1'!$AC$32:$AC$66,MATCH($A65,'Part IV-1'!$R$32:$R$66,0)),"")</f>
        <v>0</v>
      </c>
      <c r="Q65" s="160">
        <f>IF($E65&gt;0,INDEX('Part IV-1'!$AD$32:$AD$66,MATCH($A65,'Part IV-1'!$R$32:$R$66,0)),"")</f>
        <v>0</v>
      </c>
    </row>
    <row r="66" spans="1:17" x14ac:dyDescent="0.2">
      <c r="A66" s="133" t="s">
        <v>110</v>
      </c>
      <c r="B66" s="47">
        <f>IF(E66&gt;0,INDEX('Part IV-1'!$S$32:$S$66,MATCH($A66,'Part IV-1'!$R$32:$R$66,0)),"")</f>
        <v>0</v>
      </c>
      <c r="C66" s="48" t="s">
        <v>298</v>
      </c>
      <c r="D66" s="48" t="s">
        <v>299</v>
      </c>
      <c r="E66" s="64" t="str">
        <f>IF(INDEX('Part IV-1'!$T$32:$T$66,MATCH($A66,'Part IV-1'!$R$32:$R$66,0))&gt;0,INDEX('Part IV-1'!$T$32:$T$66,MATCH($A66,'Part IV-1'!$R$32:$R$66,0)),"")</f>
        <v/>
      </c>
      <c r="F66" s="47"/>
      <c r="G66" s="49"/>
      <c r="H66" s="68">
        <f>IF(E66&gt;0,INDEX('Part IV-1'!$AA$32:$AA$66,MATCH($A66,'Part IV-1'!$R$32:$R$66,0)),"")</f>
        <v>0</v>
      </c>
      <c r="I66" s="68" t="str">
        <f t="shared" si="7"/>
        <v/>
      </c>
      <c r="J66" s="68">
        <f>IF(E66&gt;0,INDEX('Part IV-1'!$X$32:$X$66,MATCH($A66,'Part IV-1'!$R$32:$R$66,0)),"")</f>
        <v>0</v>
      </c>
      <c r="K66" s="68" t="str">
        <f t="shared" si="8"/>
        <v/>
      </c>
      <c r="L66" s="237">
        <f>IF($E66&gt;0,INDEX('Part IV-1'!$Y$32:$Y$66,MATCH($A66,'Part IV-1'!$R$32:$R$66,0)),"")</f>
        <v>0</v>
      </c>
      <c r="M66" s="237" t="str">
        <f t="shared" si="5"/>
        <v/>
      </c>
      <c r="N66" s="237">
        <f>IF($E66&gt;0,INDEX('Part IV-1'!$Z$32:$Z$66,MATCH($A66,'Part IV-1'!$R$32:$R$66,0)),"")</f>
        <v>0</v>
      </c>
      <c r="O66" s="237" t="str">
        <f t="shared" si="6"/>
        <v/>
      </c>
      <c r="P66" s="275">
        <f>IF(E66&gt;0,INDEX('Part IV-1'!$AC$32:$AC$66,MATCH($A66,'Part IV-1'!$R$32:$R$66,0)),"")</f>
        <v>0</v>
      </c>
      <c r="Q66" s="160">
        <f>IF($E66&gt;0,INDEX('Part IV-1'!$AD$32:$AD$66,MATCH($A66,'Part IV-1'!$R$32:$R$66,0)),"")</f>
        <v>0</v>
      </c>
    </row>
    <row r="67" spans="1:17" x14ac:dyDescent="0.2">
      <c r="A67" s="133" t="s">
        <v>112</v>
      </c>
      <c r="B67" s="47">
        <f>IF(E67&gt;0,INDEX('Part IV-1'!$S$32:$S$66,MATCH($A67,'Part IV-1'!$R$32:$R$66,0)),"")</f>
        <v>0</v>
      </c>
      <c r="C67" s="48" t="s">
        <v>298</v>
      </c>
      <c r="D67" s="48" t="s">
        <v>299</v>
      </c>
      <c r="E67" s="64" t="str">
        <f>IF(INDEX('Part IV-1'!$T$32:$T$66,MATCH($A67,'Part IV-1'!$R$32:$R$66,0))&gt;0,INDEX('Part IV-1'!$T$32:$T$66,MATCH($A67,'Part IV-1'!$R$32:$R$66,0)),"")</f>
        <v/>
      </c>
      <c r="F67" s="47"/>
      <c r="G67" s="49"/>
      <c r="H67" s="68">
        <f>IF(E67&gt;0,INDEX('Part IV-1'!$AA$32:$AA$66,MATCH($A67,'Part IV-1'!$R$32:$R$66,0)),"")</f>
        <v>0</v>
      </c>
      <c r="I67" s="68" t="str">
        <f t="shared" si="7"/>
        <v/>
      </c>
      <c r="J67" s="68">
        <f>IF(E67&gt;0,INDEX('Part IV-1'!$X$32:$X$66,MATCH($A67,'Part IV-1'!$R$32:$R$66,0)),"")</f>
        <v>0</v>
      </c>
      <c r="K67" s="68" t="str">
        <f t="shared" si="8"/>
        <v/>
      </c>
      <c r="L67" s="237">
        <f>IF($E67&gt;0,INDEX('Part IV-1'!$Y$32:$Y$66,MATCH($A67,'Part IV-1'!$R$32:$R$66,0)),"")</f>
        <v>0</v>
      </c>
      <c r="M67" s="237" t="str">
        <f t="shared" ref="M67:M98" si="9">IFERROR(L67*$E67,"")</f>
        <v/>
      </c>
      <c r="N67" s="237">
        <f>IF($E67&gt;0,INDEX('Part IV-1'!$Z$32:$Z$66,MATCH($A67,'Part IV-1'!$R$32:$R$66,0)),"")</f>
        <v>0</v>
      </c>
      <c r="O67" s="237" t="str">
        <f t="shared" ref="O67:O98" si="10">IFERROR(N67*$E67,"")</f>
        <v/>
      </c>
      <c r="P67" s="275">
        <f>IF(E67&gt;0,INDEX('Part IV-1'!$AC$32:$AC$66,MATCH($A67,'Part IV-1'!$R$32:$R$66,0)),"")</f>
        <v>0</v>
      </c>
      <c r="Q67" s="160">
        <f>IF($E67&gt;0,INDEX('Part IV-1'!$AD$32:$AD$66,MATCH($A67,'Part IV-1'!$R$32:$R$66,0)),"")</f>
        <v>0</v>
      </c>
    </row>
    <row r="68" spans="1:17" x14ac:dyDescent="0.2">
      <c r="A68" s="133" t="s">
        <v>114</v>
      </c>
      <c r="B68" s="47">
        <f>IF(E68&gt;0,INDEX('Part IV-1'!$S$32:$S$66,MATCH($A68,'Part IV-1'!$R$32:$R$66,0)),"")</f>
        <v>0</v>
      </c>
      <c r="C68" s="48" t="s">
        <v>298</v>
      </c>
      <c r="D68" s="48" t="s">
        <v>299</v>
      </c>
      <c r="E68" s="64" t="str">
        <f>IF(INDEX('Part IV-1'!$T$32:$T$66,MATCH($A68,'Part IV-1'!$R$32:$R$66,0))&gt;0,INDEX('Part IV-1'!$T$32:$T$66,MATCH($A68,'Part IV-1'!$R$32:$R$66,0)),"")</f>
        <v/>
      </c>
      <c r="F68" s="47"/>
      <c r="G68" s="49"/>
      <c r="H68" s="68">
        <f>IF(E68&gt;0,INDEX('Part IV-1'!$AA$32:$AA$66,MATCH($A68,'Part IV-1'!$R$32:$R$66,0)),"")</f>
        <v>0</v>
      </c>
      <c r="I68" s="68" t="str">
        <f t="shared" si="7"/>
        <v/>
      </c>
      <c r="J68" s="68">
        <f>IF(E68&gt;0,INDEX('Part IV-1'!$X$32:$X$66,MATCH($A68,'Part IV-1'!$R$32:$R$66,0)),"")</f>
        <v>0</v>
      </c>
      <c r="K68" s="68" t="str">
        <f t="shared" si="8"/>
        <v/>
      </c>
      <c r="L68" s="237">
        <f>IF($E68&gt;0,INDEX('Part IV-1'!$Y$32:$Y$66,MATCH($A68,'Part IV-1'!$R$32:$R$66,0)),"")</f>
        <v>0</v>
      </c>
      <c r="M68" s="237" t="str">
        <f t="shared" si="9"/>
        <v/>
      </c>
      <c r="N68" s="237">
        <f>IF($E68&gt;0,INDEX('Part IV-1'!$Z$32:$Z$66,MATCH($A68,'Part IV-1'!$R$32:$R$66,0)),"")</f>
        <v>0</v>
      </c>
      <c r="O68" s="237" t="str">
        <f t="shared" si="10"/>
        <v/>
      </c>
      <c r="P68" s="275">
        <f>IF(E68&gt;0,INDEX('Part IV-1'!$AC$32:$AC$66,MATCH($A68,'Part IV-1'!$R$32:$R$66,0)),"")</f>
        <v>0</v>
      </c>
      <c r="Q68" s="160">
        <f>IF($E68&gt;0,INDEX('Part IV-1'!$AD$32:$AD$66,MATCH($A68,'Part IV-1'!$R$32:$R$66,0)),"")</f>
        <v>0</v>
      </c>
    </row>
    <row r="69" spans="1:17" x14ac:dyDescent="0.2">
      <c r="A69" s="133" t="s">
        <v>116</v>
      </c>
      <c r="B69" s="47">
        <f>IF(E69&gt;0,INDEX('Part IV-1'!$S$32:$S$66,MATCH($A69,'Part IV-1'!$R$32:$R$66,0)),"")</f>
        <v>0</v>
      </c>
      <c r="C69" s="48" t="s">
        <v>298</v>
      </c>
      <c r="D69" s="48" t="s">
        <v>299</v>
      </c>
      <c r="E69" s="64" t="str">
        <f>IF(INDEX('Part IV-1'!$T$32:$T$66,MATCH($A69,'Part IV-1'!$R$32:$R$66,0))&gt;0,INDEX('Part IV-1'!$T$32:$T$66,MATCH($A69,'Part IV-1'!$R$32:$R$66,0)),"")</f>
        <v/>
      </c>
      <c r="F69" s="47"/>
      <c r="G69" s="49"/>
      <c r="H69" s="68">
        <f>IF(E69&gt;0,INDEX('Part IV-1'!$AA$32:$AA$66,MATCH($A69,'Part IV-1'!$R$32:$R$66,0)),"")</f>
        <v>0</v>
      </c>
      <c r="I69" s="68" t="str">
        <f t="shared" si="7"/>
        <v/>
      </c>
      <c r="J69" s="68">
        <f>IF(E69&gt;0,INDEX('Part IV-1'!$X$32:$X$66,MATCH($A69,'Part IV-1'!$R$32:$R$66,0)),"")</f>
        <v>0</v>
      </c>
      <c r="K69" s="68" t="str">
        <f t="shared" si="8"/>
        <v/>
      </c>
      <c r="L69" s="237">
        <f>IF($E69&gt;0,INDEX('Part IV-1'!$Y$32:$Y$66,MATCH($A69,'Part IV-1'!$R$32:$R$66,0)),"")</f>
        <v>0</v>
      </c>
      <c r="M69" s="237" t="str">
        <f t="shared" si="9"/>
        <v/>
      </c>
      <c r="N69" s="237">
        <f>IF($E69&gt;0,INDEX('Part IV-1'!$Z$32:$Z$66,MATCH($A69,'Part IV-1'!$R$32:$R$66,0)),"")</f>
        <v>0</v>
      </c>
      <c r="O69" s="237" t="str">
        <f t="shared" si="10"/>
        <v/>
      </c>
      <c r="P69" s="275">
        <f>IF(E69&gt;0,INDEX('Part IV-1'!$AC$32:$AC$66,MATCH($A69,'Part IV-1'!$R$32:$R$66,0)),"")</f>
        <v>0</v>
      </c>
      <c r="Q69" s="160">
        <f>IF($E69&gt;0,INDEX('Part IV-1'!$AD$32:$AD$66,MATCH($A69,'Part IV-1'!$R$32:$R$66,0)),"")</f>
        <v>0</v>
      </c>
    </row>
    <row r="70" spans="1:17" x14ac:dyDescent="0.2">
      <c r="A70" s="133" t="s">
        <v>118</v>
      </c>
      <c r="B70" s="47">
        <f>IF(E70&gt;0,INDEX('Part IV-1'!$S$32:$S$66,MATCH($A70,'Part IV-1'!$R$32:$R$66,0)),"")</f>
        <v>0</v>
      </c>
      <c r="C70" s="48" t="s">
        <v>298</v>
      </c>
      <c r="D70" s="48" t="s">
        <v>299</v>
      </c>
      <c r="E70" s="64" t="str">
        <f>IF(INDEX('Part IV-1'!$T$32:$T$66,MATCH($A70,'Part IV-1'!$R$32:$R$66,0))&gt;0,INDEX('Part IV-1'!$T$32:$T$66,MATCH($A70,'Part IV-1'!$R$32:$R$66,0)),"")</f>
        <v/>
      </c>
      <c r="F70" s="47"/>
      <c r="G70" s="49"/>
      <c r="H70" s="68">
        <f>IF(E70&gt;0,INDEX('Part IV-1'!$AA$32:$AA$66,MATCH($A70,'Part IV-1'!$R$32:$R$66,0)),"")</f>
        <v>0</v>
      </c>
      <c r="I70" s="68" t="str">
        <f t="shared" si="7"/>
        <v/>
      </c>
      <c r="J70" s="68">
        <f>IF(E70&gt;0,INDEX('Part IV-1'!$X$32:$X$66,MATCH($A70,'Part IV-1'!$R$32:$R$66,0)),"")</f>
        <v>0</v>
      </c>
      <c r="K70" s="68" t="str">
        <f t="shared" si="8"/>
        <v/>
      </c>
      <c r="L70" s="237">
        <f>IF($E70&gt;0,INDEX('Part IV-1'!$Y$32:$Y$66,MATCH($A70,'Part IV-1'!$R$32:$R$66,0)),"")</f>
        <v>0</v>
      </c>
      <c r="M70" s="237" t="str">
        <f t="shared" si="9"/>
        <v/>
      </c>
      <c r="N70" s="237">
        <f>IF($E70&gt;0,INDEX('Part IV-1'!$Z$32:$Z$66,MATCH($A70,'Part IV-1'!$R$32:$R$66,0)),"")</f>
        <v>0</v>
      </c>
      <c r="O70" s="237" t="str">
        <f t="shared" si="10"/>
        <v/>
      </c>
      <c r="P70" s="275">
        <f>IF(E70&gt;0,INDEX('Part IV-1'!$AC$32:$AC$66,MATCH($A70,'Part IV-1'!$R$32:$R$66,0)),"")</f>
        <v>0</v>
      </c>
      <c r="Q70" s="160">
        <f>IF($E70&gt;0,INDEX('Part IV-1'!$AD$32:$AD$66,MATCH($A70,'Part IV-1'!$R$32:$R$66,0)),"")</f>
        <v>0</v>
      </c>
    </row>
    <row r="71" spans="1:17" x14ac:dyDescent="0.2">
      <c r="A71" s="133" t="s">
        <v>120</v>
      </c>
      <c r="B71" s="47">
        <f>IF(E71&gt;0,INDEX('Part IV-1'!$S$32:$S$66,MATCH($A71,'Part IV-1'!$R$32:$R$66,0)),"")</f>
        <v>0</v>
      </c>
      <c r="C71" s="48" t="s">
        <v>298</v>
      </c>
      <c r="D71" s="48" t="s">
        <v>299</v>
      </c>
      <c r="E71" s="64" t="str">
        <f>IF(INDEX('Part IV-1'!$T$32:$T$66,MATCH($A71,'Part IV-1'!$R$32:$R$66,0))&gt;0,INDEX('Part IV-1'!$T$32:$T$66,MATCH($A71,'Part IV-1'!$R$32:$R$66,0)),"")</f>
        <v/>
      </c>
      <c r="F71" s="47"/>
      <c r="G71" s="49"/>
      <c r="H71" s="68">
        <f>IF(E71&gt;0,INDEX('Part IV-1'!$AA$32:$AA$66,MATCH($A71,'Part IV-1'!$R$32:$R$66,0)),"")</f>
        <v>0</v>
      </c>
      <c r="I71" s="68" t="str">
        <f t="shared" ref="I71:I102" si="11">IFERROR(H71*E71,"")</f>
        <v/>
      </c>
      <c r="J71" s="68">
        <f>IF(E71&gt;0,INDEX('Part IV-1'!$X$32:$X$66,MATCH($A71,'Part IV-1'!$R$32:$R$66,0)),"")</f>
        <v>0</v>
      </c>
      <c r="K71" s="68" t="str">
        <f t="shared" ref="K71:K102" si="12">IFERROR(J71*E71,"")</f>
        <v/>
      </c>
      <c r="L71" s="237">
        <f>IF($E71&gt;0,INDEX('Part IV-1'!$Y$32:$Y$66,MATCH($A71,'Part IV-1'!$R$32:$R$66,0)),"")</f>
        <v>0</v>
      </c>
      <c r="M71" s="237" t="str">
        <f t="shared" si="9"/>
        <v/>
      </c>
      <c r="N71" s="237">
        <f>IF($E71&gt;0,INDEX('Part IV-1'!$Z$32:$Z$66,MATCH($A71,'Part IV-1'!$R$32:$R$66,0)),"")</f>
        <v>0</v>
      </c>
      <c r="O71" s="237" t="str">
        <f t="shared" si="10"/>
        <v/>
      </c>
      <c r="P71" s="275">
        <f>IF(E71&gt;0,INDEX('Part IV-1'!$AC$32:$AC$66,MATCH($A71,'Part IV-1'!$R$32:$R$66,0)),"")</f>
        <v>0</v>
      </c>
      <c r="Q71" s="160">
        <f>IF($E71&gt;0,INDEX('Part IV-1'!$AD$32:$AD$66,MATCH($A71,'Part IV-1'!$R$32:$R$66,0)),"")</f>
        <v>0</v>
      </c>
    </row>
    <row r="72" spans="1:17" x14ac:dyDescent="0.2">
      <c r="A72" s="133" t="s">
        <v>122</v>
      </c>
      <c r="B72" s="47">
        <f>IF(E72&gt;0,INDEX('Part IV-1'!$S$32:$S$66,MATCH($A72,'Part IV-1'!$R$32:$R$66,0)),"")</f>
        <v>0</v>
      </c>
      <c r="C72" s="48" t="s">
        <v>298</v>
      </c>
      <c r="D72" s="48" t="s">
        <v>299</v>
      </c>
      <c r="E72" s="64" t="str">
        <f>IF(INDEX('Part IV-1'!$T$32:$T$66,MATCH($A72,'Part IV-1'!$R$32:$R$66,0))&gt;0,INDEX('Part IV-1'!$T$32:$T$66,MATCH($A72,'Part IV-1'!$R$32:$R$66,0)),"")</f>
        <v/>
      </c>
      <c r="F72" s="47"/>
      <c r="G72" s="49"/>
      <c r="H72" s="68">
        <f>IF(E72&gt;0,INDEX('Part IV-1'!$AA$32:$AA$66,MATCH($A72,'Part IV-1'!$R$32:$R$66,0)),"")</f>
        <v>0</v>
      </c>
      <c r="I72" s="68" t="str">
        <f t="shared" si="11"/>
        <v/>
      </c>
      <c r="J72" s="68">
        <f>IF(E72&gt;0,INDEX('Part IV-1'!$X$32:$X$66,MATCH($A72,'Part IV-1'!$R$32:$R$66,0)),"")</f>
        <v>0</v>
      </c>
      <c r="K72" s="68" t="str">
        <f t="shared" si="12"/>
        <v/>
      </c>
      <c r="L72" s="237">
        <f>IF($E72&gt;0,INDEX('Part IV-1'!$Y$32:$Y$66,MATCH($A72,'Part IV-1'!$R$32:$R$66,0)),"")</f>
        <v>0</v>
      </c>
      <c r="M72" s="237" t="str">
        <f t="shared" si="9"/>
        <v/>
      </c>
      <c r="N72" s="237">
        <f>IF($E72&gt;0,INDEX('Part IV-1'!$Z$32:$Z$66,MATCH($A72,'Part IV-1'!$R$32:$R$66,0)),"")</f>
        <v>0</v>
      </c>
      <c r="O72" s="237" t="str">
        <f t="shared" si="10"/>
        <v/>
      </c>
      <c r="P72" s="275">
        <f>IF(E72&gt;0,INDEX('Part IV-1'!$AC$32:$AC$66,MATCH($A72,'Part IV-1'!$R$32:$R$66,0)),"")</f>
        <v>0</v>
      </c>
      <c r="Q72" s="160">
        <f>IF($E72&gt;0,INDEX('Part IV-1'!$AD$32:$AD$66,MATCH($A72,'Part IV-1'!$R$32:$R$66,0)),"")</f>
        <v>0</v>
      </c>
    </row>
    <row r="73" spans="1:17" ht="12.75" thickBot="1" x14ac:dyDescent="0.25">
      <c r="A73" s="134" t="s">
        <v>124</v>
      </c>
      <c r="B73" s="91">
        <f>IF(E73&gt;0,INDEX('Part IV-1'!$S$32:$S$66,MATCH($A73,'Part IV-1'!$R$32:$R$66,0)),"")</f>
        <v>0</v>
      </c>
      <c r="C73" s="92" t="s">
        <v>298</v>
      </c>
      <c r="D73" s="92" t="s">
        <v>299</v>
      </c>
      <c r="E73" s="93" t="str">
        <f>IF(INDEX('Part IV-1'!$T$32:$T$66,MATCH($A73,'Part IV-1'!$R$32:$R$66,0))&gt;0,INDEX('Part IV-1'!$T$32:$T$66,MATCH($A73,'Part IV-1'!$R$32:$R$66,0)),"")</f>
        <v/>
      </c>
      <c r="F73" s="91"/>
      <c r="G73" s="94"/>
      <c r="H73" s="95">
        <f>IF(E73&gt;0,INDEX('Part IV-1'!$AA$32:$AA$66,MATCH($A73,'Part IV-1'!$R$32:$R$66,0)),"")</f>
        <v>0</v>
      </c>
      <c r="I73" s="95" t="str">
        <f t="shared" si="11"/>
        <v/>
      </c>
      <c r="J73" s="95">
        <f>IF(E73&gt;0,INDEX('Part IV-1'!$X$32:$X$66,MATCH($A73,'Part IV-1'!$R$32:$R$66,0)),"")</f>
        <v>0</v>
      </c>
      <c r="K73" s="161" t="str">
        <f t="shared" si="12"/>
        <v/>
      </c>
      <c r="L73" s="161">
        <f>IF($E73&gt;0,INDEX('Part IV-1'!$Y$32:$Y$66,MATCH($A73,'Part IV-1'!$R$32:$R$66,0)),"")</f>
        <v>0</v>
      </c>
      <c r="M73" s="161" t="str">
        <f t="shared" si="9"/>
        <v/>
      </c>
      <c r="N73" s="161">
        <f>IF($E73&gt;0,INDEX('Part IV-1'!$Z$32:$Z$66,MATCH($A73,'Part IV-1'!$R$32:$R$66,0)),"")</f>
        <v>0</v>
      </c>
      <c r="O73" s="161" t="str">
        <f t="shared" si="10"/>
        <v/>
      </c>
      <c r="P73" s="276">
        <f>IF(E73&gt;0,INDEX('Part IV-1'!$AC$32:$AC$66,MATCH($A73,'Part IV-1'!$R$32:$R$66,0)),"")</f>
        <v>0</v>
      </c>
      <c r="Q73" s="278">
        <f>IF($E73&gt;0,INDEX('Part IV-1'!$AD$32:$AD$66,MATCH($A73,'Part IV-1'!$R$32:$R$66,0)),"")</f>
        <v>0</v>
      </c>
    </row>
    <row r="74" spans="1:17" x14ac:dyDescent="0.2">
      <c r="A74" s="135" t="s">
        <v>145</v>
      </c>
      <c r="B74" s="96">
        <f>IF(E74&gt;0,INDEX('Part IV-2'!$D$24:$D$88,MATCH($A74,'Part IV-2'!$C$24:$C$88,0)),"")</f>
        <v>0</v>
      </c>
      <c r="C74" s="97" t="s">
        <v>300</v>
      </c>
      <c r="D74" s="97" t="s">
        <v>297</v>
      </c>
      <c r="E74" s="98" t="str">
        <f>IF(INDEX('Part IV-2'!$E$24:$E$88,MATCH($A74,'Part IV-2'!$C$24:$C$88,0))&gt;0,INDEX('Part IV-2'!$E$24:$E$88,MATCH($A74,'Part IV-2'!$C$24:$C$88,0)),"")</f>
        <v/>
      </c>
      <c r="F74" s="99">
        <f>IF(E74&gt;0,INDEX('Part IV-2'!$Y$24:$Y$88,MATCH($A74,'Part IV-2'!$C$24:$C$88,0)),"")</f>
        <v>0</v>
      </c>
      <c r="G74" s="100" t="str">
        <f t="shared" ref="G74:G105" si="13">IFERROR(F74*E74,"")</f>
        <v/>
      </c>
      <c r="H74" s="101">
        <f>IF(E74&gt;0,INDEX('Part IV-2'!$Z$24:$Z$88,MATCH($A74,'Part IV-2'!$C$24:$C$88,0)),"")</f>
        <v>0</v>
      </c>
      <c r="I74" s="101" t="str">
        <f t="shared" si="11"/>
        <v/>
      </c>
      <c r="J74" s="101">
        <f>IF(E74&gt;0,INDEX('Part IV-2'!$R$24:$R$88,MATCH($A74,'Part IV-2'!$C$24:$C$88,0)),"")</f>
        <v>0</v>
      </c>
      <c r="K74" s="101" t="str">
        <f t="shared" si="12"/>
        <v/>
      </c>
      <c r="L74" s="238">
        <f>IF(E74&gt;0,INDEX('Part IV-2'!$U$24:$U$88,MATCH($A74,'Part IV-2'!$C$24:$C$88,0)),"")</f>
        <v>0</v>
      </c>
      <c r="M74" s="238" t="str">
        <f t="shared" si="9"/>
        <v/>
      </c>
      <c r="N74" s="238">
        <f>IF(E74&gt;0,INDEX('Part IV-2'!$X$24:$X$88,MATCH($A74,'Part IV-2'!$C$24:$C$88,0)),"")</f>
        <v>0</v>
      </c>
      <c r="O74" s="238" t="str">
        <f t="shared" si="10"/>
        <v/>
      </c>
      <c r="P74" s="162">
        <f>IF($E74&gt;0,INDEX('Part IV-2'!$AB$24:$AB$88,MATCH($A74,'Part IV-2'!$C$24:$C$88,0)),"")</f>
        <v>0</v>
      </c>
      <c r="Q74" s="162">
        <f>IF($E74&gt;0,INDEX('Part IV-2'!$AC$24:$AC$88,MATCH($A74,'Part IV-2'!$C$24:$C$88,0)),"")</f>
        <v>0</v>
      </c>
    </row>
    <row r="75" spans="1:17" x14ac:dyDescent="0.2">
      <c r="A75" s="136" t="s">
        <v>147</v>
      </c>
      <c r="B75" s="55">
        <f>IF(E75&gt;0,INDEX('Part IV-2'!$D$24:$D$88,MATCH($A75,'Part IV-2'!$C$24:$C$88,0)),"")</f>
        <v>0</v>
      </c>
      <c r="C75" s="53" t="s">
        <v>300</v>
      </c>
      <c r="D75" s="53" t="s">
        <v>297</v>
      </c>
      <c r="E75" s="65" t="str">
        <f>IF(INDEX('Part IV-2'!$E$24:$E$88,MATCH($A75,'Part IV-2'!$C$24:$C$88,0))&gt;0,INDEX('Part IV-2'!$E$24:$E$88,MATCH($A75,'Part IV-2'!$C$24:$C$88,0)),"")</f>
        <v/>
      </c>
      <c r="F75" s="56">
        <f>IF(E75&gt;0,INDEX('Part IV-2'!$Y$24:$Y$88,MATCH($A75,'Part IV-2'!$C$24:$C$88,0)),"")</f>
        <v>0</v>
      </c>
      <c r="G75" s="54" t="str">
        <f t="shared" si="13"/>
        <v/>
      </c>
      <c r="H75" s="69">
        <f>IF(E75&gt;0,INDEX('Part IV-2'!$Z$24:$Z$88,MATCH($A75,'Part IV-2'!$C$24:$C$88,0)),"")</f>
        <v>0</v>
      </c>
      <c r="I75" s="69" t="str">
        <f t="shared" si="11"/>
        <v/>
      </c>
      <c r="J75" s="69">
        <f>IF(E75&gt;0,INDEX('Part IV-2'!$R$24:$R$88,MATCH($A75,'Part IV-2'!$C$24:$C$88,0)),"")</f>
        <v>0</v>
      </c>
      <c r="K75" s="69" t="str">
        <f t="shared" si="12"/>
        <v/>
      </c>
      <c r="L75" s="238">
        <f>IF(E75&gt;0,INDEX('Part IV-2'!$U$24:$U$88,MATCH($A75,'Part IV-2'!$C$24:$C$88,0)),"")</f>
        <v>0</v>
      </c>
      <c r="M75" s="238" t="str">
        <f t="shared" si="9"/>
        <v/>
      </c>
      <c r="N75" s="238">
        <f>IF(E75&gt;0,INDEX('Part IV-2'!$X$24:$X$88,MATCH($A75,'Part IV-2'!$C$24:$C$88,0)),"")</f>
        <v>0</v>
      </c>
      <c r="O75" s="238" t="str">
        <f t="shared" si="10"/>
        <v/>
      </c>
      <c r="P75" s="162">
        <f>IF(E75&gt;0,INDEX('Part IV-2'!$AB$24:$AB$88,MATCH($A75,'Part IV-2'!$C$24:$C$88,0)),"")</f>
        <v>0</v>
      </c>
      <c r="Q75" s="162">
        <f>IF($E75&gt;0,INDEX('Part IV-2'!$AC$24:$AC$88,MATCH($A75,'Part IV-2'!$C$24:$C$88,0)),"")</f>
        <v>0</v>
      </c>
    </row>
    <row r="76" spans="1:17" x14ac:dyDescent="0.2">
      <c r="A76" s="136" t="s">
        <v>149</v>
      </c>
      <c r="B76" s="55">
        <f>IF(E76&gt;0,INDEX('Part IV-2'!$D$24:$D$88,MATCH($A76,'Part IV-2'!$C$24:$C$88,0)),"")</f>
        <v>0</v>
      </c>
      <c r="C76" s="53" t="s">
        <v>300</v>
      </c>
      <c r="D76" s="53" t="s">
        <v>297</v>
      </c>
      <c r="E76" s="65" t="str">
        <f>IF(INDEX('Part IV-2'!$E$24:$E$88,MATCH($A76,'Part IV-2'!$C$24:$C$88,0))&gt;0,INDEX('Part IV-2'!$E$24:$E$88,MATCH($A76,'Part IV-2'!$C$24:$C$88,0)),"")</f>
        <v/>
      </c>
      <c r="F76" s="56">
        <f>IF(E76&gt;0,INDEX('Part IV-2'!$Y$24:$Y$88,MATCH($A76,'Part IV-2'!$C$24:$C$88,0)),"")</f>
        <v>0</v>
      </c>
      <c r="G76" s="54" t="str">
        <f t="shared" si="13"/>
        <v/>
      </c>
      <c r="H76" s="69">
        <f>IF(E76&gt;0,INDEX('Part IV-2'!$Z$24:$Z$88,MATCH($A76,'Part IV-2'!$C$24:$C$88,0)),"")</f>
        <v>0</v>
      </c>
      <c r="I76" s="69" t="str">
        <f t="shared" si="11"/>
        <v/>
      </c>
      <c r="J76" s="69">
        <f>IF(E76&gt;0,INDEX('Part IV-2'!$R$24:$R$88,MATCH($A76,'Part IV-2'!$C$24:$C$88,0)),"")</f>
        <v>0</v>
      </c>
      <c r="K76" s="69" t="str">
        <f t="shared" si="12"/>
        <v/>
      </c>
      <c r="L76" s="238">
        <f>IF(E76&gt;0,INDEX('Part IV-2'!$U$24:$U$88,MATCH($A76,'Part IV-2'!$C$24:$C$88,0)),"")</f>
        <v>0</v>
      </c>
      <c r="M76" s="238" t="str">
        <f t="shared" si="9"/>
        <v/>
      </c>
      <c r="N76" s="238">
        <f>IF(E76&gt;0,INDEX('Part IV-2'!$X$24:$X$88,MATCH($A76,'Part IV-2'!$C$24:$C$88,0)),"")</f>
        <v>0</v>
      </c>
      <c r="O76" s="238" t="str">
        <f t="shared" si="10"/>
        <v/>
      </c>
      <c r="P76" s="162">
        <f>IF(E76&gt;0,INDEX('Part IV-2'!$AB$24:$AB$88,MATCH($A76,'Part IV-2'!$C$24:$C$88,0)),"")</f>
        <v>0</v>
      </c>
      <c r="Q76" s="162">
        <f>IF($E76&gt;0,INDEX('Part IV-2'!$AC$24:$AC$88,MATCH($A76,'Part IV-2'!$C$24:$C$88,0)),"")</f>
        <v>0</v>
      </c>
    </row>
    <row r="77" spans="1:17" x14ac:dyDescent="0.2">
      <c r="A77" s="136" t="s">
        <v>151</v>
      </c>
      <c r="B77" s="55">
        <f>IF(E77&gt;0,INDEX('Part IV-2'!$D$24:$D$88,MATCH($A77,'Part IV-2'!$C$24:$C$88,0)),"")</f>
        <v>0</v>
      </c>
      <c r="C77" s="53" t="s">
        <v>300</v>
      </c>
      <c r="D77" s="53" t="s">
        <v>297</v>
      </c>
      <c r="E77" s="65" t="str">
        <f>IF(INDEX('Part IV-2'!$E$24:$E$88,MATCH($A77,'Part IV-2'!$C$24:$C$88,0))&gt;0,INDEX('Part IV-2'!$E$24:$E$88,MATCH($A77,'Part IV-2'!$C$24:$C$88,0)),"")</f>
        <v/>
      </c>
      <c r="F77" s="56">
        <f>IF(E77&gt;0,INDEX('Part IV-2'!$Y$24:$Y$88,MATCH($A77,'Part IV-2'!$C$24:$C$88,0)),"")</f>
        <v>0</v>
      </c>
      <c r="G77" s="54" t="str">
        <f t="shared" si="13"/>
        <v/>
      </c>
      <c r="H77" s="69">
        <f>IF(E77&gt;0,INDEX('Part IV-2'!$Z$24:$Z$88,MATCH($A77,'Part IV-2'!$C$24:$C$88,0)),"")</f>
        <v>0</v>
      </c>
      <c r="I77" s="69" t="str">
        <f t="shared" si="11"/>
        <v/>
      </c>
      <c r="J77" s="69">
        <f>IF(E77&gt;0,INDEX('Part IV-2'!$R$24:$R$88,MATCH($A77,'Part IV-2'!$C$24:$C$88,0)),"")</f>
        <v>0</v>
      </c>
      <c r="K77" s="69" t="str">
        <f t="shared" si="12"/>
        <v/>
      </c>
      <c r="L77" s="238">
        <f>IF(E77&gt;0,INDEX('Part IV-2'!$U$24:$U$88,MATCH($A77,'Part IV-2'!$C$24:$C$88,0)),"")</f>
        <v>0</v>
      </c>
      <c r="M77" s="238" t="str">
        <f t="shared" si="9"/>
        <v/>
      </c>
      <c r="N77" s="238">
        <f>IF(E77&gt;0,INDEX('Part IV-2'!$X$24:$X$88,MATCH($A77,'Part IV-2'!$C$24:$C$88,0)),"")</f>
        <v>0</v>
      </c>
      <c r="O77" s="238" t="str">
        <f t="shared" si="10"/>
        <v/>
      </c>
      <c r="P77" s="162">
        <f>IF(E77&gt;0,INDEX('Part IV-2'!$AB$24:$AB$88,MATCH($A77,'Part IV-2'!$C$24:$C$88,0)),"")</f>
        <v>0</v>
      </c>
      <c r="Q77" s="162">
        <f>IF($E77&gt;0,INDEX('Part IV-2'!$AC$24:$AC$88,MATCH($A77,'Part IV-2'!$C$24:$C$88,0)),"")</f>
        <v>0</v>
      </c>
    </row>
    <row r="78" spans="1:17" x14ac:dyDescent="0.2">
      <c r="A78" s="136" t="s">
        <v>153</v>
      </c>
      <c r="B78" s="55">
        <f>IF(E78&gt;0,INDEX('Part IV-2'!$D$24:$D$88,MATCH($A78,'Part IV-2'!$C$24:$C$88,0)),"")</f>
        <v>0</v>
      </c>
      <c r="C78" s="53" t="s">
        <v>300</v>
      </c>
      <c r="D78" s="53" t="s">
        <v>297</v>
      </c>
      <c r="E78" s="65" t="str">
        <f>IF(INDEX('Part IV-2'!$E$24:$E$88,MATCH($A78,'Part IV-2'!$C$24:$C$88,0))&gt;0,INDEX('Part IV-2'!$E$24:$E$88,MATCH($A78,'Part IV-2'!$C$24:$C$88,0)),"")</f>
        <v/>
      </c>
      <c r="F78" s="56">
        <f>IF(E78&gt;0,INDEX('Part IV-2'!$Y$24:$Y$88,MATCH($A78,'Part IV-2'!$C$24:$C$88,0)),"")</f>
        <v>0</v>
      </c>
      <c r="G78" s="54" t="str">
        <f t="shared" si="13"/>
        <v/>
      </c>
      <c r="H78" s="69">
        <f>IF(E78&gt;0,INDEX('Part IV-2'!$Z$24:$Z$88,MATCH($A78,'Part IV-2'!$C$24:$C$88,0)),"")</f>
        <v>0</v>
      </c>
      <c r="I78" s="69" t="str">
        <f t="shared" si="11"/>
        <v/>
      </c>
      <c r="J78" s="69">
        <f>IF(E78&gt;0,INDEX('Part IV-2'!$R$24:$R$88,MATCH($A78,'Part IV-2'!$C$24:$C$88,0)),"")</f>
        <v>0</v>
      </c>
      <c r="K78" s="69" t="str">
        <f t="shared" si="12"/>
        <v/>
      </c>
      <c r="L78" s="238">
        <f>IF(E78&gt;0,INDEX('Part IV-2'!$U$24:$U$88,MATCH($A78,'Part IV-2'!$C$24:$C$88,0)),"")</f>
        <v>0</v>
      </c>
      <c r="M78" s="238" t="str">
        <f t="shared" si="9"/>
        <v/>
      </c>
      <c r="N78" s="238">
        <f>IF(E78&gt;0,INDEX('Part IV-2'!$X$24:$X$88,MATCH($A78,'Part IV-2'!$C$24:$C$88,0)),"")</f>
        <v>0</v>
      </c>
      <c r="O78" s="238" t="str">
        <f t="shared" si="10"/>
        <v/>
      </c>
      <c r="P78" s="162">
        <f>IF(E78&gt;0,INDEX('Part IV-2'!$AB$24:$AB$88,MATCH($A78,'Part IV-2'!$C$24:$C$88,0)),"")</f>
        <v>0</v>
      </c>
      <c r="Q78" s="162">
        <f>IF($E78&gt;0,INDEX('Part IV-2'!$AC$24:$AC$88,MATCH($A78,'Part IV-2'!$C$24:$C$88,0)),"")</f>
        <v>0</v>
      </c>
    </row>
    <row r="79" spans="1:17" x14ac:dyDescent="0.2">
      <c r="A79" s="136" t="s">
        <v>155</v>
      </c>
      <c r="B79" s="55">
        <f>IF(E79&gt;0,INDEX('Part IV-2'!$D$24:$D$88,MATCH($A79,'Part IV-2'!$C$24:$C$88,0)),"")</f>
        <v>0</v>
      </c>
      <c r="C79" s="53" t="s">
        <v>300</v>
      </c>
      <c r="D79" s="53" t="s">
        <v>297</v>
      </c>
      <c r="E79" s="65" t="str">
        <f>IF(INDEX('Part IV-2'!$E$24:$E$88,MATCH($A79,'Part IV-2'!$C$24:$C$88,0))&gt;0,INDEX('Part IV-2'!$E$24:$E$88,MATCH($A79,'Part IV-2'!$C$24:$C$88,0)),"")</f>
        <v/>
      </c>
      <c r="F79" s="56">
        <f>IF(E79&gt;0,INDEX('Part IV-2'!$Y$24:$Y$88,MATCH($A79,'Part IV-2'!$C$24:$C$88,0)),"")</f>
        <v>0</v>
      </c>
      <c r="G79" s="54" t="str">
        <f t="shared" si="13"/>
        <v/>
      </c>
      <c r="H79" s="69">
        <f>IF(E79&gt;0,INDEX('Part IV-2'!$Z$24:$Z$88,MATCH($A79,'Part IV-2'!$C$24:$C$88,0)),"")</f>
        <v>0</v>
      </c>
      <c r="I79" s="69" t="str">
        <f t="shared" si="11"/>
        <v/>
      </c>
      <c r="J79" s="69">
        <f>IF(E79&gt;0,INDEX('Part IV-2'!$R$24:$R$88,MATCH($A79,'Part IV-2'!$C$24:$C$88,0)),"")</f>
        <v>0</v>
      </c>
      <c r="K79" s="69" t="str">
        <f t="shared" si="12"/>
        <v/>
      </c>
      <c r="L79" s="238">
        <f>IF(E79&gt;0,INDEX('Part IV-2'!$U$24:$U$88,MATCH($A79,'Part IV-2'!$C$24:$C$88,0)),"")</f>
        <v>0</v>
      </c>
      <c r="M79" s="238" t="str">
        <f t="shared" si="9"/>
        <v/>
      </c>
      <c r="N79" s="238">
        <f>IF(E79&gt;0,INDEX('Part IV-2'!$X$24:$X$88,MATCH($A79,'Part IV-2'!$C$24:$C$88,0)),"")</f>
        <v>0</v>
      </c>
      <c r="O79" s="238" t="str">
        <f t="shared" si="10"/>
        <v/>
      </c>
      <c r="P79" s="162">
        <f>IF(E79&gt;0,INDEX('Part IV-2'!$AB$24:$AB$88,MATCH($A79,'Part IV-2'!$C$24:$C$88,0)),"")</f>
        <v>0</v>
      </c>
      <c r="Q79" s="162">
        <f>IF($E79&gt;0,INDEX('Part IV-2'!$AC$24:$AC$88,MATCH($A79,'Part IV-2'!$C$24:$C$88,0)),"")</f>
        <v>0</v>
      </c>
    </row>
    <row r="80" spans="1:17" x14ac:dyDescent="0.2">
      <c r="A80" s="136" t="s">
        <v>157</v>
      </c>
      <c r="B80" s="55">
        <f>IF(E80&gt;0,INDEX('Part IV-2'!$D$24:$D$88,MATCH($A80,'Part IV-2'!$C$24:$C$88,0)),"")</f>
        <v>0</v>
      </c>
      <c r="C80" s="53" t="s">
        <v>300</v>
      </c>
      <c r="D80" s="53" t="s">
        <v>297</v>
      </c>
      <c r="E80" s="65" t="str">
        <f>IF(INDEX('Part IV-2'!$E$24:$E$88,MATCH($A80,'Part IV-2'!$C$24:$C$88,0))&gt;0,INDEX('Part IV-2'!$E$24:$E$88,MATCH($A80,'Part IV-2'!$C$24:$C$88,0)),"")</f>
        <v/>
      </c>
      <c r="F80" s="56">
        <f>IF(E80&gt;0,INDEX('Part IV-2'!$Y$24:$Y$88,MATCH($A80,'Part IV-2'!$C$24:$C$88,0)),"")</f>
        <v>0</v>
      </c>
      <c r="G80" s="54" t="str">
        <f t="shared" si="13"/>
        <v/>
      </c>
      <c r="H80" s="69">
        <f>IF(E80&gt;0,INDEX('Part IV-2'!$Z$24:$Z$88,MATCH($A80,'Part IV-2'!$C$24:$C$88,0)),"")</f>
        <v>0</v>
      </c>
      <c r="I80" s="69" t="str">
        <f t="shared" si="11"/>
        <v/>
      </c>
      <c r="J80" s="69">
        <f>IF(E80&gt;0,INDEX('Part IV-2'!$R$24:$R$88,MATCH($A80,'Part IV-2'!$C$24:$C$88,0)),"")</f>
        <v>0</v>
      </c>
      <c r="K80" s="69" t="str">
        <f t="shared" si="12"/>
        <v/>
      </c>
      <c r="L80" s="238">
        <f>IF(E80&gt;0,INDEX('Part IV-2'!$U$24:$U$88,MATCH($A80,'Part IV-2'!$C$24:$C$88,0)),"")</f>
        <v>0</v>
      </c>
      <c r="M80" s="238" t="str">
        <f t="shared" si="9"/>
        <v/>
      </c>
      <c r="N80" s="238">
        <f>IF(E80&gt;0,INDEX('Part IV-2'!$X$24:$X$88,MATCH($A80,'Part IV-2'!$C$24:$C$88,0)),"")</f>
        <v>0</v>
      </c>
      <c r="O80" s="238" t="str">
        <f t="shared" si="10"/>
        <v/>
      </c>
      <c r="P80" s="162">
        <f>IF(E80&gt;0,INDEX('Part IV-2'!$AB$24:$AB$88,MATCH($A80,'Part IV-2'!$C$24:$C$88,0)),"")</f>
        <v>0</v>
      </c>
      <c r="Q80" s="162">
        <f>IF($E80&gt;0,INDEX('Part IV-2'!$AC$24:$AC$88,MATCH($A80,'Part IV-2'!$C$24:$C$88,0)),"")</f>
        <v>0</v>
      </c>
    </row>
    <row r="81" spans="1:17" x14ac:dyDescent="0.2">
      <c r="A81" s="136" t="s">
        <v>159</v>
      </c>
      <c r="B81" s="55">
        <f>IF(E81&gt;0,INDEX('Part IV-2'!$D$24:$D$88,MATCH($A81,'Part IV-2'!$C$24:$C$88,0)),"")</f>
        <v>0</v>
      </c>
      <c r="C81" s="53" t="s">
        <v>300</v>
      </c>
      <c r="D81" s="53" t="s">
        <v>297</v>
      </c>
      <c r="E81" s="65" t="str">
        <f>IF(INDEX('Part IV-2'!$E$24:$E$88,MATCH($A81,'Part IV-2'!$C$24:$C$88,0))&gt;0,INDEX('Part IV-2'!$E$24:$E$88,MATCH($A81,'Part IV-2'!$C$24:$C$88,0)),"")</f>
        <v/>
      </c>
      <c r="F81" s="56">
        <f>IF(E81&gt;0,INDEX('Part IV-2'!$Y$24:$Y$88,MATCH($A81,'Part IV-2'!$C$24:$C$88,0)),"")</f>
        <v>0</v>
      </c>
      <c r="G81" s="54" t="str">
        <f t="shared" si="13"/>
        <v/>
      </c>
      <c r="H81" s="69">
        <f>IF(E81&gt;0,INDEX('Part IV-2'!$Z$24:$Z$88,MATCH($A81,'Part IV-2'!$C$24:$C$88,0)),"")</f>
        <v>0</v>
      </c>
      <c r="I81" s="69" t="str">
        <f t="shared" si="11"/>
        <v/>
      </c>
      <c r="J81" s="69">
        <f>IF(E81&gt;0,INDEX('Part IV-2'!$R$24:$R$88,MATCH($A81,'Part IV-2'!$C$24:$C$88,0)),"")</f>
        <v>0</v>
      </c>
      <c r="K81" s="69" t="str">
        <f t="shared" si="12"/>
        <v/>
      </c>
      <c r="L81" s="238">
        <f>IF(E81&gt;0,INDEX('Part IV-2'!$U$24:$U$88,MATCH($A81,'Part IV-2'!$C$24:$C$88,0)),"")</f>
        <v>0</v>
      </c>
      <c r="M81" s="238" t="str">
        <f t="shared" si="9"/>
        <v/>
      </c>
      <c r="N81" s="238">
        <f>IF(E81&gt;0,INDEX('Part IV-2'!$X$24:$X$88,MATCH($A81,'Part IV-2'!$C$24:$C$88,0)),"")</f>
        <v>0</v>
      </c>
      <c r="O81" s="238" t="str">
        <f t="shared" si="10"/>
        <v/>
      </c>
      <c r="P81" s="162">
        <f>IF(E81&gt;0,INDEX('Part IV-2'!$AB$24:$AB$88,MATCH($A81,'Part IV-2'!$C$24:$C$88,0)),"")</f>
        <v>0</v>
      </c>
      <c r="Q81" s="162">
        <f>IF($E81&gt;0,INDEX('Part IV-2'!$AC$24:$AC$88,MATCH($A81,'Part IV-2'!$C$24:$C$88,0)),"")</f>
        <v>0</v>
      </c>
    </row>
    <row r="82" spans="1:17" x14ac:dyDescent="0.2">
      <c r="A82" s="136" t="s">
        <v>161</v>
      </c>
      <c r="B82" s="55">
        <f>IF(E82&gt;0,INDEX('Part IV-2'!$D$24:$D$88,MATCH($A82,'Part IV-2'!$C$24:$C$88,0)),"")</f>
        <v>0</v>
      </c>
      <c r="C82" s="53" t="s">
        <v>300</v>
      </c>
      <c r="D82" s="53" t="s">
        <v>297</v>
      </c>
      <c r="E82" s="65" t="str">
        <f>IF(INDEX('Part IV-2'!$E$24:$E$88,MATCH($A82,'Part IV-2'!$C$24:$C$88,0))&gt;0,INDEX('Part IV-2'!$E$24:$E$88,MATCH($A82,'Part IV-2'!$C$24:$C$88,0)),"")</f>
        <v/>
      </c>
      <c r="F82" s="56">
        <f>IF(E82&gt;0,INDEX('Part IV-2'!$Y$24:$Y$88,MATCH($A82,'Part IV-2'!$C$24:$C$88,0)),"")</f>
        <v>0</v>
      </c>
      <c r="G82" s="54" t="str">
        <f t="shared" si="13"/>
        <v/>
      </c>
      <c r="H82" s="69">
        <f>IF(E82&gt;0,INDEX('Part IV-2'!$Z$24:$Z$88,MATCH($A82,'Part IV-2'!$C$24:$C$88,0)),"")</f>
        <v>0</v>
      </c>
      <c r="I82" s="69" t="str">
        <f t="shared" si="11"/>
        <v/>
      </c>
      <c r="J82" s="69">
        <f>IF(E82&gt;0,INDEX('Part IV-2'!$R$24:$R$88,MATCH($A82,'Part IV-2'!$C$24:$C$88,0)),"")</f>
        <v>0</v>
      </c>
      <c r="K82" s="69" t="str">
        <f t="shared" si="12"/>
        <v/>
      </c>
      <c r="L82" s="238">
        <f>IF(E82&gt;0,INDEX('Part IV-2'!$U$24:$U$88,MATCH($A82,'Part IV-2'!$C$24:$C$88,0)),"")</f>
        <v>0</v>
      </c>
      <c r="M82" s="238" t="str">
        <f t="shared" si="9"/>
        <v/>
      </c>
      <c r="N82" s="238">
        <f>IF(E82&gt;0,INDEX('Part IV-2'!$X$24:$X$88,MATCH($A82,'Part IV-2'!$C$24:$C$88,0)),"")</f>
        <v>0</v>
      </c>
      <c r="O82" s="238" t="str">
        <f t="shared" si="10"/>
        <v/>
      </c>
      <c r="P82" s="162">
        <f>IF(E82&gt;0,INDEX('Part IV-2'!$AB$24:$AB$88,MATCH($A82,'Part IV-2'!$C$24:$C$88,0)),"")</f>
        <v>0</v>
      </c>
      <c r="Q82" s="162">
        <f>IF($E82&gt;0,INDEX('Part IV-2'!$AC$24:$AC$88,MATCH($A82,'Part IV-2'!$C$24:$C$88,0)),"")</f>
        <v>0</v>
      </c>
    </row>
    <row r="83" spans="1:17" x14ac:dyDescent="0.2">
      <c r="A83" s="136" t="s">
        <v>163</v>
      </c>
      <c r="B83" s="55">
        <f>IF(E83&gt;0,INDEX('Part IV-2'!$D$24:$D$88,MATCH($A83,'Part IV-2'!$C$24:$C$88,0)),"")</f>
        <v>0</v>
      </c>
      <c r="C83" s="53" t="s">
        <v>300</v>
      </c>
      <c r="D83" s="53" t="s">
        <v>297</v>
      </c>
      <c r="E83" s="65" t="str">
        <f>IF(INDEX('Part IV-2'!$E$24:$E$88,MATCH($A83,'Part IV-2'!$C$24:$C$88,0))&gt;0,INDEX('Part IV-2'!$E$24:$E$88,MATCH($A83,'Part IV-2'!$C$24:$C$88,0)),"")</f>
        <v/>
      </c>
      <c r="F83" s="56">
        <f>IF(E83&gt;0,INDEX('Part IV-2'!$Y$24:$Y$88,MATCH($A83,'Part IV-2'!$C$24:$C$88,0)),"")</f>
        <v>0</v>
      </c>
      <c r="G83" s="54" t="str">
        <f t="shared" si="13"/>
        <v/>
      </c>
      <c r="H83" s="69">
        <f>IF(E83&gt;0,INDEX('Part IV-2'!$Z$24:$Z$88,MATCH($A83,'Part IV-2'!$C$24:$C$88,0)),"")</f>
        <v>0</v>
      </c>
      <c r="I83" s="69" t="str">
        <f t="shared" si="11"/>
        <v/>
      </c>
      <c r="J83" s="69">
        <f>IF(E83&gt;0,INDEX('Part IV-2'!$R$24:$R$88,MATCH($A83,'Part IV-2'!$C$24:$C$88,0)),"")</f>
        <v>0</v>
      </c>
      <c r="K83" s="69" t="str">
        <f t="shared" si="12"/>
        <v/>
      </c>
      <c r="L83" s="238">
        <f>IF(E83&gt;0,INDEX('Part IV-2'!$U$24:$U$88,MATCH($A83,'Part IV-2'!$C$24:$C$88,0)),"")</f>
        <v>0</v>
      </c>
      <c r="M83" s="238" t="str">
        <f t="shared" si="9"/>
        <v/>
      </c>
      <c r="N83" s="238">
        <f>IF(E83&gt;0,INDEX('Part IV-2'!$X$24:$X$88,MATCH($A83,'Part IV-2'!$C$24:$C$88,0)),"")</f>
        <v>0</v>
      </c>
      <c r="O83" s="238" t="str">
        <f t="shared" si="10"/>
        <v/>
      </c>
      <c r="P83" s="162">
        <f>IF(E83&gt;0,INDEX('Part IV-2'!$AB$24:$AB$88,MATCH($A83,'Part IV-2'!$C$24:$C$88,0)),"")</f>
        <v>0</v>
      </c>
      <c r="Q83" s="162">
        <f>IF($E83&gt;0,INDEX('Part IV-2'!$AC$24:$AC$88,MATCH($A83,'Part IV-2'!$C$24:$C$88,0)),"")</f>
        <v>0</v>
      </c>
    </row>
    <row r="84" spans="1:17" x14ac:dyDescent="0.2">
      <c r="A84" s="136" t="s">
        <v>165</v>
      </c>
      <c r="B84" s="55">
        <f>IF(E84&gt;0,INDEX('Part IV-2'!$D$24:$D$88,MATCH($A84,'Part IV-2'!$C$24:$C$88,0)),"")</f>
        <v>0</v>
      </c>
      <c r="C84" s="53" t="s">
        <v>300</v>
      </c>
      <c r="D84" s="53" t="s">
        <v>297</v>
      </c>
      <c r="E84" s="65" t="str">
        <f>IF(INDEX('Part IV-2'!$E$24:$E$88,MATCH($A84,'Part IV-2'!$C$24:$C$88,0))&gt;0,INDEX('Part IV-2'!$E$24:$E$88,MATCH($A84,'Part IV-2'!$C$24:$C$88,0)),"")</f>
        <v/>
      </c>
      <c r="F84" s="56">
        <f>IF(E84&gt;0,INDEX('Part IV-2'!$Y$24:$Y$88,MATCH($A84,'Part IV-2'!$C$24:$C$88,0)),"")</f>
        <v>0</v>
      </c>
      <c r="G84" s="54" t="str">
        <f t="shared" si="13"/>
        <v/>
      </c>
      <c r="H84" s="69">
        <f>IF(E84&gt;0,INDEX('Part IV-2'!$Z$24:$Z$88,MATCH($A84,'Part IV-2'!$C$24:$C$88,0)),"")</f>
        <v>0</v>
      </c>
      <c r="I84" s="69" t="str">
        <f t="shared" si="11"/>
        <v/>
      </c>
      <c r="J84" s="69">
        <f>IF(E84&gt;0,INDEX('Part IV-2'!$R$24:$R$88,MATCH($A84,'Part IV-2'!$C$24:$C$88,0)),"")</f>
        <v>0</v>
      </c>
      <c r="K84" s="69" t="str">
        <f t="shared" si="12"/>
        <v/>
      </c>
      <c r="L84" s="238">
        <f>IF(E84&gt;0,INDEX('Part IV-2'!$U$24:$U$88,MATCH($A84,'Part IV-2'!$C$24:$C$88,0)),"")</f>
        <v>0</v>
      </c>
      <c r="M84" s="238" t="str">
        <f t="shared" si="9"/>
        <v/>
      </c>
      <c r="N84" s="238">
        <f>IF(E84&gt;0,INDEX('Part IV-2'!$X$24:$X$88,MATCH($A84,'Part IV-2'!$C$24:$C$88,0)),"")</f>
        <v>0</v>
      </c>
      <c r="O84" s="238" t="str">
        <f t="shared" si="10"/>
        <v/>
      </c>
      <c r="P84" s="162">
        <f>IF(E84&gt;0,INDEX('Part IV-2'!$AB$24:$AB$88,MATCH($A84,'Part IV-2'!$C$24:$C$88,0)),"")</f>
        <v>0</v>
      </c>
      <c r="Q84" s="162">
        <f>IF($E84&gt;0,INDEX('Part IV-2'!$AC$24:$AC$88,MATCH($A84,'Part IV-2'!$C$24:$C$88,0)),"")</f>
        <v>0</v>
      </c>
    </row>
    <row r="85" spans="1:17" x14ac:dyDescent="0.2">
      <c r="A85" s="136" t="s">
        <v>167</v>
      </c>
      <c r="B85" s="55">
        <f>IF(E85&gt;0,INDEX('Part IV-2'!$D$24:$D$88,MATCH($A85,'Part IV-2'!$C$24:$C$88,0)),"")</f>
        <v>0</v>
      </c>
      <c r="C85" s="53" t="s">
        <v>300</v>
      </c>
      <c r="D85" s="53" t="s">
        <v>297</v>
      </c>
      <c r="E85" s="65" t="str">
        <f>IF(INDEX('Part IV-2'!$E$24:$E$88,MATCH($A85,'Part IV-2'!$C$24:$C$88,0))&gt;0,INDEX('Part IV-2'!$E$24:$E$88,MATCH($A85,'Part IV-2'!$C$24:$C$88,0)),"")</f>
        <v/>
      </c>
      <c r="F85" s="56">
        <f>IF(E85&gt;0,INDEX('Part IV-2'!$Y$24:$Y$88,MATCH($A85,'Part IV-2'!$C$24:$C$88,0)),"")</f>
        <v>0</v>
      </c>
      <c r="G85" s="54" t="str">
        <f t="shared" si="13"/>
        <v/>
      </c>
      <c r="H85" s="69">
        <f>IF(E85&gt;0,INDEX('Part IV-2'!$Z$24:$Z$88,MATCH($A85,'Part IV-2'!$C$24:$C$88,0)),"")</f>
        <v>0</v>
      </c>
      <c r="I85" s="69" t="str">
        <f t="shared" si="11"/>
        <v/>
      </c>
      <c r="J85" s="69">
        <f>IF(E85&gt;0,INDEX('Part IV-2'!$R$24:$R$88,MATCH($A85,'Part IV-2'!$C$24:$C$88,0)),"")</f>
        <v>0</v>
      </c>
      <c r="K85" s="69" t="str">
        <f t="shared" si="12"/>
        <v/>
      </c>
      <c r="L85" s="238">
        <f>IF(E85&gt;0,INDEX('Part IV-2'!$U$24:$U$88,MATCH($A85,'Part IV-2'!$C$24:$C$88,0)),"")</f>
        <v>0</v>
      </c>
      <c r="M85" s="238" t="str">
        <f t="shared" si="9"/>
        <v/>
      </c>
      <c r="N85" s="238">
        <f>IF(E85&gt;0,INDEX('Part IV-2'!$X$24:$X$88,MATCH($A85,'Part IV-2'!$C$24:$C$88,0)),"")</f>
        <v>0</v>
      </c>
      <c r="O85" s="238" t="str">
        <f t="shared" si="10"/>
        <v/>
      </c>
      <c r="P85" s="162">
        <f>IF(E85&gt;0,INDEX('Part IV-2'!$AB$24:$AB$88,MATCH($A85,'Part IV-2'!$C$24:$C$88,0)),"")</f>
        <v>0</v>
      </c>
      <c r="Q85" s="162">
        <f>IF($E85&gt;0,INDEX('Part IV-2'!$AC$24:$AC$88,MATCH($A85,'Part IV-2'!$C$24:$C$88,0)),"")</f>
        <v>0</v>
      </c>
    </row>
    <row r="86" spans="1:17" x14ac:dyDescent="0.2">
      <c r="A86" s="136" t="s">
        <v>169</v>
      </c>
      <c r="B86" s="55">
        <f>IF(E86&gt;0,INDEX('Part IV-2'!$D$24:$D$88,MATCH($A86,'Part IV-2'!$C$24:$C$88,0)),"")</f>
        <v>0</v>
      </c>
      <c r="C86" s="53" t="s">
        <v>300</v>
      </c>
      <c r="D86" s="53" t="s">
        <v>297</v>
      </c>
      <c r="E86" s="65" t="str">
        <f>IF(INDEX('Part IV-2'!$E$24:$E$88,MATCH($A86,'Part IV-2'!$C$24:$C$88,0))&gt;0,INDEX('Part IV-2'!$E$24:$E$88,MATCH($A86,'Part IV-2'!$C$24:$C$88,0)),"")</f>
        <v/>
      </c>
      <c r="F86" s="56">
        <f>IF(E86&gt;0,INDEX('Part IV-2'!$Y$24:$Y$88,MATCH($A86,'Part IV-2'!$C$24:$C$88,0)),"")</f>
        <v>0</v>
      </c>
      <c r="G86" s="54" t="str">
        <f t="shared" si="13"/>
        <v/>
      </c>
      <c r="H86" s="69">
        <f>IF(E86&gt;0,INDEX('Part IV-2'!$Z$24:$Z$88,MATCH($A86,'Part IV-2'!$C$24:$C$88,0)),"")</f>
        <v>0</v>
      </c>
      <c r="I86" s="69" t="str">
        <f t="shared" si="11"/>
        <v/>
      </c>
      <c r="J86" s="69">
        <f>IF(E86&gt;0,INDEX('Part IV-2'!$R$24:$R$88,MATCH($A86,'Part IV-2'!$C$24:$C$88,0)),"")</f>
        <v>0</v>
      </c>
      <c r="K86" s="69" t="str">
        <f t="shared" si="12"/>
        <v/>
      </c>
      <c r="L86" s="238">
        <f>IF(E86&gt;0,INDEX('Part IV-2'!$U$24:$U$88,MATCH($A86,'Part IV-2'!$C$24:$C$88,0)),"")</f>
        <v>0</v>
      </c>
      <c r="M86" s="238" t="str">
        <f t="shared" si="9"/>
        <v/>
      </c>
      <c r="N86" s="238">
        <f>IF(E86&gt;0,INDEX('Part IV-2'!$X$24:$X$88,MATCH($A86,'Part IV-2'!$C$24:$C$88,0)),"")</f>
        <v>0</v>
      </c>
      <c r="O86" s="238" t="str">
        <f t="shared" si="10"/>
        <v/>
      </c>
      <c r="P86" s="162">
        <f>IF(E86&gt;0,INDEX('Part IV-2'!$AB$24:$AB$88,MATCH($A86,'Part IV-2'!$C$24:$C$88,0)),"")</f>
        <v>0</v>
      </c>
      <c r="Q86" s="162">
        <f>IF($E86&gt;0,INDEX('Part IV-2'!$AC$24:$AC$88,MATCH($A86,'Part IV-2'!$C$24:$C$88,0)),"")</f>
        <v>0</v>
      </c>
    </row>
    <row r="87" spans="1:17" x14ac:dyDescent="0.2">
      <c r="A87" s="136" t="s">
        <v>171</v>
      </c>
      <c r="B87" s="55">
        <f>IF(E87&gt;0,INDEX('Part IV-2'!$D$24:$D$88,MATCH($A87,'Part IV-2'!$C$24:$C$88,0)),"")</f>
        <v>0</v>
      </c>
      <c r="C87" s="53" t="s">
        <v>300</v>
      </c>
      <c r="D87" s="53" t="s">
        <v>297</v>
      </c>
      <c r="E87" s="65" t="str">
        <f>IF(INDEX('Part IV-2'!$E$24:$E$88,MATCH($A87,'Part IV-2'!$C$24:$C$88,0))&gt;0,INDEX('Part IV-2'!$E$24:$E$88,MATCH($A87,'Part IV-2'!$C$24:$C$88,0)),"")</f>
        <v/>
      </c>
      <c r="F87" s="56">
        <f>IF(E87&gt;0,INDEX('Part IV-2'!$Y$24:$Y$88,MATCH($A87,'Part IV-2'!$C$24:$C$88,0)),"")</f>
        <v>0</v>
      </c>
      <c r="G87" s="54" t="str">
        <f t="shared" si="13"/>
        <v/>
      </c>
      <c r="H87" s="69">
        <f>IF(E87&gt;0,INDEX('Part IV-2'!$Z$24:$Z$88,MATCH($A87,'Part IV-2'!$C$24:$C$88,0)),"")</f>
        <v>0</v>
      </c>
      <c r="I87" s="69" t="str">
        <f t="shared" si="11"/>
        <v/>
      </c>
      <c r="J87" s="69">
        <f>IF(E87&gt;0,INDEX('Part IV-2'!$R$24:$R$88,MATCH($A87,'Part IV-2'!$C$24:$C$88,0)),"")</f>
        <v>0</v>
      </c>
      <c r="K87" s="69" t="str">
        <f t="shared" si="12"/>
        <v/>
      </c>
      <c r="L87" s="238">
        <f>IF(E87&gt;0,INDEX('Part IV-2'!$U$24:$U$88,MATCH($A87,'Part IV-2'!$C$24:$C$88,0)),"")</f>
        <v>0</v>
      </c>
      <c r="M87" s="238" t="str">
        <f t="shared" si="9"/>
        <v/>
      </c>
      <c r="N87" s="238">
        <f>IF(E87&gt;0,INDEX('Part IV-2'!$X$24:$X$88,MATCH($A87,'Part IV-2'!$C$24:$C$88,0)),"")</f>
        <v>0</v>
      </c>
      <c r="O87" s="238" t="str">
        <f t="shared" si="10"/>
        <v/>
      </c>
      <c r="P87" s="162">
        <f>IF(E87&gt;0,INDEX('Part IV-2'!$AB$24:$AB$88,MATCH($A87,'Part IV-2'!$C$24:$C$88,0)),"")</f>
        <v>0</v>
      </c>
      <c r="Q87" s="162">
        <f>IF($E87&gt;0,INDEX('Part IV-2'!$AC$24:$AC$88,MATCH($A87,'Part IV-2'!$C$24:$C$88,0)),"")</f>
        <v>0</v>
      </c>
    </row>
    <row r="88" spans="1:17" x14ac:dyDescent="0.2">
      <c r="A88" s="136" t="s">
        <v>173</v>
      </c>
      <c r="B88" s="55">
        <f>IF(E88&gt;0,INDEX('Part IV-2'!$D$24:$D$88,MATCH($A88,'Part IV-2'!$C$24:$C$88,0)),"")</f>
        <v>0</v>
      </c>
      <c r="C88" s="53" t="s">
        <v>300</v>
      </c>
      <c r="D88" s="53" t="s">
        <v>297</v>
      </c>
      <c r="E88" s="65" t="str">
        <f>IF(INDEX('Part IV-2'!$E$24:$E$88,MATCH($A88,'Part IV-2'!$C$24:$C$88,0))&gt;0,INDEX('Part IV-2'!$E$24:$E$88,MATCH($A88,'Part IV-2'!$C$24:$C$88,0)),"")</f>
        <v/>
      </c>
      <c r="F88" s="56">
        <f>IF(E88&gt;0,INDEX('Part IV-2'!$Y$24:$Y$88,MATCH($A88,'Part IV-2'!$C$24:$C$88,0)),"")</f>
        <v>0</v>
      </c>
      <c r="G88" s="54" t="str">
        <f t="shared" si="13"/>
        <v/>
      </c>
      <c r="H88" s="69">
        <f>IF(E88&gt;0,INDEX('Part IV-2'!$Z$24:$Z$88,MATCH($A88,'Part IV-2'!$C$24:$C$88,0)),"")</f>
        <v>0</v>
      </c>
      <c r="I88" s="69" t="str">
        <f t="shared" si="11"/>
        <v/>
      </c>
      <c r="J88" s="69">
        <f>IF(E88&gt;0,INDEX('Part IV-2'!$R$24:$R$88,MATCH($A88,'Part IV-2'!$C$24:$C$88,0)),"")</f>
        <v>0</v>
      </c>
      <c r="K88" s="69" t="str">
        <f t="shared" si="12"/>
        <v/>
      </c>
      <c r="L88" s="238">
        <f>IF(E88&gt;0,INDEX('Part IV-2'!$U$24:$U$88,MATCH($A88,'Part IV-2'!$C$24:$C$88,0)),"")</f>
        <v>0</v>
      </c>
      <c r="M88" s="238" t="str">
        <f t="shared" si="9"/>
        <v/>
      </c>
      <c r="N88" s="238">
        <f>IF(E88&gt;0,INDEX('Part IV-2'!$X$24:$X$88,MATCH($A88,'Part IV-2'!$C$24:$C$88,0)),"")</f>
        <v>0</v>
      </c>
      <c r="O88" s="238" t="str">
        <f t="shared" si="10"/>
        <v/>
      </c>
      <c r="P88" s="162">
        <f>IF(E88&gt;0,INDEX('Part IV-2'!$AB$24:$AB$88,MATCH($A88,'Part IV-2'!$C$24:$C$88,0)),"")</f>
        <v>0</v>
      </c>
      <c r="Q88" s="162">
        <f>IF($E88&gt;0,INDEX('Part IV-2'!$AC$24:$AC$88,MATCH($A88,'Part IV-2'!$C$24:$C$88,0)),"")</f>
        <v>0</v>
      </c>
    </row>
    <row r="89" spans="1:17" x14ac:dyDescent="0.2">
      <c r="A89" s="136" t="s">
        <v>175</v>
      </c>
      <c r="B89" s="55">
        <f>IF(E89&gt;0,INDEX('Part IV-2'!$D$24:$D$88,MATCH($A89,'Part IV-2'!$C$24:$C$88,0)),"")</f>
        <v>0</v>
      </c>
      <c r="C89" s="53" t="s">
        <v>300</v>
      </c>
      <c r="D89" s="53" t="s">
        <v>297</v>
      </c>
      <c r="E89" s="65" t="str">
        <f>IF(INDEX('Part IV-2'!$E$24:$E$88,MATCH($A89,'Part IV-2'!$C$24:$C$88,0))&gt;0,INDEX('Part IV-2'!$E$24:$E$88,MATCH($A89,'Part IV-2'!$C$24:$C$88,0)),"")</f>
        <v/>
      </c>
      <c r="F89" s="56">
        <f>IF(E89&gt;0,INDEX('Part IV-2'!$Y$24:$Y$88,MATCH($A89,'Part IV-2'!$C$24:$C$88,0)),"")</f>
        <v>0</v>
      </c>
      <c r="G89" s="54" t="str">
        <f t="shared" si="13"/>
        <v/>
      </c>
      <c r="H89" s="69">
        <f>IF(E89&gt;0,INDEX('Part IV-2'!$Z$24:$Z$88,MATCH($A89,'Part IV-2'!$C$24:$C$88,0)),"")</f>
        <v>0</v>
      </c>
      <c r="I89" s="69" t="str">
        <f t="shared" si="11"/>
        <v/>
      </c>
      <c r="J89" s="69">
        <f>IF(E89&gt;0,INDEX('Part IV-2'!$R$24:$R$88,MATCH($A89,'Part IV-2'!$C$24:$C$88,0)),"")</f>
        <v>0</v>
      </c>
      <c r="K89" s="69" t="str">
        <f t="shared" si="12"/>
        <v/>
      </c>
      <c r="L89" s="238">
        <f>IF(E89&gt;0,INDEX('Part IV-2'!$U$24:$U$88,MATCH($A89,'Part IV-2'!$C$24:$C$88,0)),"")</f>
        <v>0</v>
      </c>
      <c r="M89" s="238" t="str">
        <f t="shared" si="9"/>
        <v/>
      </c>
      <c r="N89" s="238">
        <f>IF(E89&gt;0,INDEX('Part IV-2'!$X$24:$X$88,MATCH($A89,'Part IV-2'!$C$24:$C$88,0)),"")</f>
        <v>0</v>
      </c>
      <c r="O89" s="238" t="str">
        <f t="shared" si="10"/>
        <v/>
      </c>
      <c r="P89" s="162">
        <f>IF(E89&gt;0,INDEX('Part IV-2'!$AB$24:$AB$88,MATCH($A89,'Part IV-2'!$C$24:$C$88,0)),"")</f>
        <v>0</v>
      </c>
      <c r="Q89" s="162">
        <f>IF($E89&gt;0,INDEX('Part IV-2'!$AC$24:$AC$88,MATCH($A89,'Part IV-2'!$C$24:$C$88,0)),"")</f>
        <v>0</v>
      </c>
    </row>
    <row r="90" spans="1:17" x14ac:dyDescent="0.2">
      <c r="A90" s="136" t="s">
        <v>177</v>
      </c>
      <c r="B90" s="55">
        <f>IF(E90&gt;0,INDEX('Part IV-2'!$D$24:$D$88,MATCH($A90,'Part IV-2'!$C$24:$C$88,0)),"")</f>
        <v>0</v>
      </c>
      <c r="C90" s="53" t="s">
        <v>300</v>
      </c>
      <c r="D90" s="53" t="s">
        <v>297</v>
      </c>
      <c r="E90" s="65" t="str">
        <f>IF(INDEX('Part IV-2'!$E$24:$E$88,MATCH($A90,'Part IV-2'!$C$24:$C$88,0))&gt;0,INDEX('Part IV-2'!$E$24:$E$88,MATCH($A90,'Part IV-2'!$C$24:$C$88,0)),"")</f>
        <v/>
      </c>
      <c r="F90" s="56">
        <f>IF(E90&gt;0,INDEX('Part IV-2'!$Y$24:$Y$88,MATCH($A90,'Part IV-2'!$C$24:$C$88,0)),"")</f>
        <v>0</v>
      </c>
      <c r="G90" s="54" t="str">
        <f t="shared" si="13"/>
        <v/>
      </c>
      <c r="H90" s="69">
        <f>IF(E90&gt;0,INDEX('Part IV-2'!$Z$24:$Z$88,MATCH($A90,'Part IV-2'!$C$24:$C$88,0)),"")</f>
        <v>0</v>
      </c>
      <c r="I90" s="69" t="str">
        <f t="shared" si="11"/>
        <v/>
      </c>
      <c r="J90" s="69">
        <f>IF(E90&gt;0,INDEX('Part IV-2'!$R$24:$R$88,MATCH($A90,'Part IV-2'!$C$24:$C$88,0)),"")</f>
        <v>0</v>
      </c>
      <c r="K90" s="69" t="str">
        <f t="shared" si="12"/>
        <v/>
      </c>
      <c r="L90" s="238">
        <f>IF(E90&gt;0,INDEX('Part IV-2'!$U$24:$U$88,MATCH($A90,'Part IV-2'!$C$24:$C$88,0)),"")</f>
        <v>0</v>
      </c>
      <c r="M90" s="238" t="str">
        <f t="shared" si="9"/>
        <v/>
      </c>
      <c r="N90" s="238">
        <f>IF(E90&gt;0,INDEX('Part IV-2'!$X$24:$X$88,MATCH($A90,'Part IV-2'!$C$24:$C$88,0)),"")</f>
        <v>0</v>
      </c>
      <c r="O90" s="238" t="str">
        <f t="shared" si="10"/>
        <v/>
      </c>
      <c r="P90" s="162">
        <f>IF(E90&gt;0,INDEX('Part IV-2'!$AB$24:$AB$88,MATCH($A90,'Part IV-2'!$C$24:$C$88,0)),"")</f>
        <v>0</v>
      </c>
      <c r="Q90" s="162">
        <f>IF($E90&gt;0,INDEX('Part IV-2'!$AC$24:$AC$88,MATCH($A90,'Part IV-2'!$C$24:$C$88,0)),"")</f>
        <v>0</v>
      </c>
    </row>
    <row r="91" spans="1:17" x14ac:dyDescent="0.2">
      <c r="A91" s="136" t="s">
        <v>179</v>
      </c>
      <c r="B91" s="55">
        <f>IF(E91&gt;0,INDEX('Part IV-2'!$D$24:$D$88,MATCH($A91,'Part IV-2'!$C$24:$C$88,0)),"")</f>
        <v>0</v>
      </c>
      <c r="C91" s="53" t="s">
        <v>300</v>
      </c>
      <c r="D91" s="53" t="s">
        <v>297</v>
      </c>
      <c r="E91" s="65" t="str">
        <f>IF(INDEX('Part IV-2'!$E$24:$E$88,MATCH($A91,'Part IV-2'!$C$24:$C$88,0))&gt;0,INDEX('Part IV-2'!$E$24:$E$88,MATCH($A91,'Part IV-2'!$C$24:$C$88,0)),"")</f>
        <v/>
      </c>
      <c r="F91" s="56">
        <f>IF(E91&gt;0,INDEX('Part IV-2'!$Y$24:$Y$88,MATCH($A91,'Part IV-2'!$C$24:$C$88,0)),"")</f>
        <v>0</v>
      </c>
      <c r="G91" s="54" t="str">
        <f t="shared" si="13"/>
        <v/>
      </c>
      <c r="H91" s="69">
        <f>IF(E91&gt;0,INDEX('Part IV-2'!$Z$24:$Z$88,MATCH($A91,'Part IV-2'!$C$24:$C$88,0)),"")</f>
        <v>0</v>
      </c>
      <c r="I91" s="69" t="str">
        <f t="shared" si="11"/>
        <v/>
      </c>
      <c r="J91" s="69">
        <f>IF(E91&gt;0,INDEX('Part IV-2'!$R$24:$R$88,MATCH($A91,'Part IV-2'!$C$24:$C$88,0)),"")</f>
        <v>0</v>
      </c>
      <c r="K91" s="69" t="str">
        <f t="shared" si="12"/>
        <v/>
      </c>
      <c r="L91" s="238">
        <f>IF(E91&gt;0,INDEX('Part IV-2'!$U$24:$U$88,MATCH($A91,'Part IV-2'!$C$24:$C$88,0)),"")</f>
        <v>0</v>
      </c>
      <c r="M91" s="238" t="str">
        <f t="shared" si="9"/>
        <v/>
      </c>
      <c r="N91" s="238">
        <f>IF(E91&gt;0,INDEX('Part IV-2'!$X$24:$X$88,MATCH($A91,'Part IV-2'!$C$24:$C$88,0)),"")</f>
        <v>0</v>
      </c>
      <c r="O91" s="238" t="str">
        <f t="shared" si="10"/>
        <v/>
      </c>
      <c r="P91" s="162">
        <f>IF(E91&gt;0,INDEX('Part IV-2'!$AB$24:$AB$88,MATCH($A91,'Part IV-2'!$C$24:$C$88,0)),"")</f>
        <v>0</v>
      </c>
      <c r="Q91" s="162">
        <f>IF($E91&gt;0,INDEX('Part IV-2'!$AC$24:$AC$88,MATCH($A91,'Part IV-2'!$C$24:$C$88,0)),"")</f>
        <v>0</v>
      </c>
    </row>
    <row r="92" spans="1:17" x14ac:dyDescent="0.2">
      <c r="A92" s="136" t="s">
        <v>181</v>
      </c>
      <c r="B92" s="55">
        <f>IF(E92&gt;0,INDEX('Part IV-2'!$D$24:$D$88,MATCH($A92,'Part IV-2'!$C$24:$C$88,0)),"")</f>
        <v>0</v>
      </c>
      <c r="C92" s="53" t="s">
        <v>300</v>
      </c>
      <c r="D92" s="53" t="s">
        <v>297</v>
      </c>
      <c r="E92" s="65" t="str">
        <f>IF(INDEX('Part IV-2'!$E$24:$E$88,MATCH($A92,'Part IV-2'!$C$24:$C$88,0))&gt;0,INDEX('Part IV-2'!$E$24:$E$88,MATCH($A92,'Part IV-2'!$C$24:$C$88,0)),"")</f>
        <v/>
      </c>
      <c r="F92" s="56">
        <f>IF(E92&gt;0,INDEX('Part IV-2'!$Y$24:$Y$88,MATCH($A92,'Part IV-2'!$C$24:$C$88,0)),"")</f>
        <v>0</v>
      </c>
      <c r="G92" s="54" t="str">
        <f t="shared" si="13"/>
        <v/>
      </c>
      <c r="H92" s="69">
        <f>IF(E92&gt;0,INDEX('Part IV-2'!$Z$24:$Z$88,MATCH($A92,'Part IV-2'!$C$24:$C$88,0)),"")</f>
        <v>0</v>
      </c>
      <c r="I92" s="69" t="str">
        <f t="shared" si="11"/>
        <v/>
      </c>
      <c r="J92" s="69">
        <f>IF(E92&gt;0,INDEX('Part IV-2'!$R$24:$R$88,MATCH($A92,'Part IV-2'!$C$24:$C$88,0)),"")</f>
        <v>0</v>
      </c>
      <c r="K92" s="69" t="str">
        <f t="shared" si="12"/>
        <v/>
      </c>
      <c r="L92" s="238">
        <f>IF(E92&gt;0,INDEX('Part IV-2'!$U$24:$U$88,MATCH($A92,'Part IV-2'!$C$24:$C$88,0)),"")</f>
        <v>0</v>
      </c>
      <c r="M92" s="238" t="str">
        <f t="shared" si="9"/>
        <v/>
      </c>
      <c r="N92" s="238">
        <f>IF(E92&gt;0,INDEX('Part IV-2'!$X$24:$X$88,MATCH($A92,'Part IV-2'!$C$24:$C$88,0)),"")</f>
        <v>0</v>
      </c>
      <c r="O92" s="238" t="str">
        <f t="shared" si="10"/>
        <v/>
      </c>
      <c r="P92" s="162">
        <f>IF(E92&gt;0,INDEX('Part IV-2'!$AB$24:$AB$88,MATCH($A92,'Part IV-2'!$C$24:$C$88,0)),"")</f>
        <v>0</v>
      </c>
      <c r="Q92" s="162">
        <f>IF($E92&gt;0,INDEX('Part IV-2'!$AC$24:$AC$88,MATCH($A92,'Part IV-2'!$C$24:$C$88,0)),"")</f>
        <v>0</v>
      </c>
    </row>
    <row r="93" spans="1:17" x14ac:dyDescent="0.2">
      <c r="A93" s="136" t="s">
        <v>183</v>
      </c>
      <c r="B93" s="55">
        <f>IF(E93&gt;0,INDEX('Part IV-2'!$D$24:$D$88,MATCH($A93,'Part IV-2'!$C$24:$C$88,0)),"")</f>
        <v>0</v>
      </c>
      <c r="C93" s="53" t="s">
        <v>300</v>
      </c>
      <c r="D93" s="53" t="s">
        <v>297</v>
      </c>
      <c r="E93" s="65" t="str">
        <f>IF(INDEX('Part IV-2'!$E$24:$E$88,MATCH($A93,'Part IV-2'!$C$24:$C$88,0))&gt;0,INDEX('Part IV-2'!$E$24:$E$88,MATCH($A93,'Part IV-2'!$C$24:$C$88,0)),"")</f>
        <v/>
      </c>
      <c r="F93" s="56">
        <f>IF(E93&gt;0,INDEX('Part IV-2'!$Y$24:$Y$88,MATCH($A93,'Part IV-2'!$C$24:$C$88,0)),"")</f>
        <v>0</v>
      </c>
      <c r="G93" s="54" t="str">
        <f t="shared" si="13"/>
        <v/>
      </c>
      <c r="H93" s="69">
        <f>IF(E93&gt;0,INDEX('Part IV-2'!$Z$24:$Z$88,MATCH($A93,'Part IV-2'!$C$24:$C$88,0)),"")</f>
        <v>0</v>
      </c>
      <c r="I93" s="69" t="str">
        <f t="shared" si="11"/>
        <v/>
      </c>
      <c r="J93" s="69">
        <f>IF(E93&gt;0,INDEX('Part IV-2'!$R$24:$R$88,MATCH($A93,'Part IV-2'!$C$24:$C$88,0)),"")</f>
        <v>0</v>
      </c>
      <c r="K93" s="69" t="str">
        <f t="shared" si="12"/>
        <v/>
      </c>
      <c r="L93" s="238">
        <f>IF(E93&gt;0,INDEX('Part IV-2'!$U$24:$U$88,MATCH($A93,'Part IV-2'!$C$24:$C$88,0)),"")</f>
        <v>0</v>
      </c>
      <c r="M93" s="238" t="str">
        <f t="shared" si="9"/>
        <v/>
      </c>
      <c r="N93" s="238">
        <f>IF(E93&gt;0,INDEX('Part IV-2'!$X$24:$X$88,MATCH($A93,'Part IV-2'!$C$24:$C$88,0)),"")</f>
        <v>0</v>
      </c>
      <c r="O93" s="238" t="str">
        <f t="shared" si="10"/>
        <v/>
      </c>
      <c r="P93" s="162">
        <f>IF(E93&gt;0,INDEX('Part IV-2'!$AB$24:$AB$88,MATCH($A93,'Part IV-2'!$C$24:$C$88,0)),"")</f>
        <v>0</v>
      </c>
      <c r="Q93" s="162">
        <f>IF($E93&gt;0,INDEX('Part IV-2'!$AC$24:$AC$88,MATCH($A93,'Part IV-2'!$C$24:$C$88,0)),"")</f>
        <v>0</v>
      </c>
    </row>
    <row r="94" spans="1:17" x14ac:dyDescent="0.2">
      <c r="A94" s="136" t="s">
        <v>185</v>
      </c>
      <c r="B94" s="55">
        <f>IF(E94&gt;0,INDEX('Part IV-2'!$D$24:$D$88,MATCH($A94,'Part IV-2'!$C$24:$C$88,0)),"")</f>
        <v>0</v>
      </c>
      <c r="C94" s="53" t="s">
        <v>300</v>
      </c>
      <c r="D94" s="53" t="s">
        <v>297</v>
      </c>
      <c r="E94" s="65" t="str">
        <f>IF(INDEX('Part IV-2'!$E$24:$E$88,MATCH($A94,'Part IV-2'!$C$24:$C$88,0))&gt;0,INDEX('Part IV-2'!$E$24:$E$88,MATCH($A94,'Part IV-2'!$C$24:$C$88,0)),"")</f>
        <v/>
      </c>
      <c r="F94" s="56">
        <f>IF(E94&gt;0,INDEX('Part IV-2'!$Y$24:$Y$88,MATCH($A94,'Part IV-2'!$C$24:$C$88,0)),"")</f>
        <v>0</v>
      </c>
      <c r="G94" s="54" t="str">
        <f t="shared" si="13"/>
        <v/>
      </c>
      <c r="H94" s="69">
        <f>IF(E94&gt;0,INDEX('Part IV-2'!$Z$24:$Z$88,MATCH($A94,'Part IV-2'!$C$24:$C$88,0)),"")</f>
        <v>0</v>
      </c>
      <c r="I94" s="69" t="str">
        <f t="shared" si="11"/>
        <v/>
      </c>
      <c r="J94" s="69">
        <f>IF(E94&gt;0,INDEX('Part IV-2'!$R$24:$R$88,MATCH($A94,'Part IV-2'!$C$24:$C$88,0)),"")</f>
        <v>0</v>
      </c>
      <c r="K94" s="69" t="str">
        <f t="shared" si="12"/>
        <v/>
      </c>
      <c r="L94" s="238">
        <f>IF(E94&gt;0,INDEX('Part IV-2'!$U$24:$U$88,MATCH($A94,'Part IV-2'!$C$24:$C$88,0)),"")</f>
        <v>0</v>
      </c>
      <c r="M94" s="238" t="str">
        <f t="shared" si="9"/>
        <v/>
      </c>
      <c r="N94" s="238">
        <f>IF(E94&gt;0,INDEX('Part IV-2'!$X$24:$X$88,MATCH($A94,'Part IV-2'!$C$24:$C$88,0)),"")</f>
        <v>0</v>
      </c>
      <c r="O94" s="238" t="str">
        <f t="shared" si="10"/>
        <v/>
      </c>
      <c r="P94" s="162">
        <f>IF(E94&gt;0,INDEX('Part IV-2'!$AB$24:$AB$88,MATCH($A94,'Part IV-2'!$C$24:$C$88,0)),"")</f>
        <v>0</v>
      </c>
      <c r="Q94" s="162">
        <f>IF($E94&gt;0,INDEX('Part IV-2'!$AC$24:$AC$88,MATCH($A94,'Part IV-2'!$C$24:$C$88,0)),"")</f>
        <v>0</v>
      </c>
    </row>
    <row r="95" spans="1:17" x14ac:dyDescent="0.2">
      <c r="A95" s="136" t="s">
        <v>187</v>
      </c>
      <c r="B95" s="55">
        <f>IF(E95&gt;0,INDEX('Part IV-2'!$D$24:$D$88,MATCH($A95,'Part IV-2'!$C$24:$C$88,0)),"")</f>
        <v>0</v>
      </c>
      <c r="C95" s="53" t="s">
        <v>300</v>
      </c>
      <c r="D95" s="53" t="s">
        <v>297</v>
      </c>
      <c r="E95" s="65" t="str">
        <f>IF(INDEX('Part IV-2'!$E$24:$E$88,MATCH($A95,'Part IV-2'!$C$24:$C$88,0))&gt;0,INDEX('Part IV-2'!$E$24:$E$88,MATCH($A95,'Part IV-2'!$C$24:$C$88,0)),"")</f>
        <v/>
      </c>
      <c r="F95" s="56">
        <f>IF(E95&gt;0,INDEX('Part IV-2'!$Y$24:$Y$88,MATCH($A95,'Part IV-2'!$C$24:$C$88,0)),"")</f>
        <v>0</v>
      </c>
      <c r="G95" s="54" t="str">
        <f t="shared" si="13"/>
        <v/>
      </c>
      <c r="H95" s="69">
        <f>IF(E95&gt;0,INDEX('Part IV-2'!$Z$24:$Z$88,MATCH($A95,'Part IV-2'!$C$24:$C$88,0)),"")</f>
        <v>0</v>
      </c>
      <c r="I95" s="69" t="str">
        <f t="shared" si="11"/>
        <v/>
      </c>
      <c r="J95" s="69">
        <f>IF(E95&gt;0,INDEX('Part IV-2'!$R$24:$R$88,MATCH($A95,'Part IV-2'!$C$24:$C$88,0)),"")</f>
        <v>0</v>
      </c>
      <c r="K95" s="69" t="str">
        <f t="shared" si="12"/>
        <v/>
      </c>
      <c r="L95" s="238">
        <f>IF(E95&gt;0,INDEX('Part IV-2'!$U$24:$U$88,MATCH($A95,'Part IV-2'!$C$24:$C$88,0)),"")</f>
        <v>0</v>
      </c>
      <c r="M95" s="238" t="str">
        <f t="shared" si="9"/>
        <v/>
      </c>
      <c r="N95" s="238">
        <f>IF(E95&gt;0,INDEX('Part IV-2'!$X$24:$X$88,MATCH($A95,'Part IV-2'!$C$24:$C$88,0)),"")</f>
        <v>0</v>
      </c>
      <c r="O95" s="238" t="str">
        <f t="shared" si="10"/>
        <v/>
      </c>
      <c r="P95" s="162">
        <f>IF(E95&gt;0,INDEX('Part IV-2'!$AB$24:$AB$88,MATCH($A95,'Part IV-2'!$C$24:$C$88,0)),"")</f>
        <v>0</v>
      </c>
      <c r="Q95" s="162">
        <f>IF($E95&gt;0,INDEX('Part IV-2'!$AC$24:$AC$88,MATCH($A95,'Part IV-2'!$C$24:$C$88,0)),"")</f>
        <v>0</v>
      </c>
    </row>
    <row r="96" spans="1:17" x14ac:dyDescent="0.2">
      <c r="A96" s="136" t="s">
        <v>189</v>
      </c>
      <c r="B96" s="55">
        <f>IF(E96&gt;0,INDEX('Part IV-2'!$D$24:$D$88,MATCH($A96,'Part IV-2'!$C$24:$C$88,0)),"")</f>
        <v>0</v>
      </c>
      <c r="C96" s="53" t="s">
        <v>300</v>
      </c>
      <c r="D96" s="53" t="s">
        <v>297</v>
      </c>
      <c r="E96" s="65" t="str">
        <f>IF(INDEX('Part IV-2'!$E$24:$E$88,MATCH($A96,'Part IV-2'!$C$24:$C$88,0))&gt;0,INDEX('Part IV-2'!$E$24:$E$88,MATCH($A96,'Part IV-2'!$C$24:$C$88,0)),"")</f>
        <v/>
      </c>
      <c r="F96" s="56">
        <f>IF(E96&gt;0,INDEX('Part IV-2'!$Y$24:$Y$88,MATCH($A96,'Part IV-2'!$C$24:$C$88,0)),"")</f>
        <v>0</v>
      </c>
      <c r="G96" s="54" t="str">
        <f t="shared" si="13"/>
        <v/>
      </c>
      <c r="H96" s="69">
        <f>IF(E96&gt;0,INDEX('Part IV-2'!$Z$24:$Z$88,MATCH($A96,'Part IV-2'!$C$24:$C$88,0)),"")</f>
        <v>0</v>
      </c>
      <c r="I96" s="69" t="str">
        <f t="shared" si="11"/>
        <v/>
      </c>
      <c r="J96" s="69">
        <f>IF(E96&gt;0,INDEX('Part IV-2'!$R$24:$R$88,MATCH($A96,'Part IV-2'!$C$24:$C$88,0)),"")</f>
        <v>0</v>
      </c>
      <c r="K96" s="69" t="str">
        <f t="shared" si="12"/>
        <v/>
      </c>
      <c r="L96" s="238">
        <f>IF(E96&gt;0,INDEX('Part IV-2'!$U$24:$U$88,MATCH($A96,'Part IV-2'!$C$24:$C$88,0)),"")</f>
        <v>0</v>
      </c>
      <c r="M96" s="238" t="str">
        <f t="shared" si="9"/>
        <v/>
      </c>
      <c r="N96" s="238">
        <f>IF(E96&gt;0,INDEX('Part IV-2'!$X$24:$X$88,MATCH($A96,'Part IV-2'!$C$24:$C$88,0)),"")</f>
        <v>0</v>
      </c>
      <c r="O96" s="238" t="str">
        <f t="shared" si="10"/>
        <v/>
      </c>
      <c r="P96" s="162">
        <f>IF(E96&gt;0,INDEX('Part IV-2'!$AB$24:$AB$88,MATCH($A96,'Part IV-2'!$C$24:$C$88,0)),"")</f>
        <v>0</v>
      </c>
      <c r="Q96" s="162">
        <f>IF($E96&gt;0,INDEX('Part IV-2'!$AC$24:$AC$88,MATCH($A96,'Part IV-2'!$C$24:$C$88,0)),"")</f>
        <v>0</v>
      </c>
    </row>
    <row r="97" spans="1:17" x14ac:dyDescent="0.2">
      <c r="A97" s="136" t="s">
        <v>191</v>
      </c>
      <c r="B97" s="55">
        <f>IF(E97&gt;0,INDEX('Part IV-2'!$D$24:$D$88,MATCH($A97,'Part IV-2'!$C$24:$C$88,0)),"")</f>
        <v>0</v>
      </c>
      <c r="C97" s="53" t="s">
        <v>300</v>
      </c>
      <c r="D97" s="53" t="s">
        <v>297</v>
      </c>
      <c r="E97" s="65" t="str">
        <f>IF(INDEX('Part IV-2'!$E$24:$E$88,MATCH($A97,'Part IV-2'!$C$24:$C$88,0))&gt;0,INDEX('Part IV-2'!$E$24:$E$88,MATCH($A97,'Part IV-2'!$C$24:$C$88,0)),"")</f>
        <v/>
      </c>
      <c r="F97" s="56">
        <f>IF(E97&gt;0,INDEX('Part IV-2'!$Y$24:$Y$88,MATCH($A97,'Part IV-2'!$C$24:$C$88,0)),"")</f>
        <v>0</v>
      </c>
      <c r="G97" s="54" t="str">
        <f t="shared" si="13"/>
        <v/>
      </c>
      <c r="H97" s="69">
        <f>IF(E97&gt;0,INDEX('Part IV-2'!$Z$24:$Z$88,MATCH($A97,'Part IV-2'!$C$24:$C$88,0)),"")</f>
        <v>0</v>
      </c>
      <c r="I97" s="69" t="str">
        <f t="shared" si="11"/>
        <v/>
      </c>
      <c r="J97" s="69">
        <f>IF(E97&gt;0,INDEX('Part IV-2'!$R$24:$R$88,MATCH($A97,'Part IV-2'!$C$24:$C$88,0)),"")</f>
        <v>0</v>
      </c>
      <c r="K97" s="69" t="str">
        <f t="shared" si="12"/>
        <v/>
      </c>
      <c r="L97" s="238">
        <f>IF(E97&gt;0,INDEX('Part IV-2'!$U$24:$U$88,MATCH($A97,'Part IV-2'!$C$24:$C$88,0)),"")</f>
        <v>0</v>
      </c>
      <c r="M97" s="238" t="str">
        <f t="shared" si="9"/>
        <v/>
      </c>
      <c r="N97" s="238">
        <f>IF(E97&gt;0,INDEX('Part IV-2'!$X$24:$X$88,MATCH($A97,'Part IV-2'!$C$24:$C$88,0)),"")</f>
        <v>0</v>
      </c>
      <c r="O97" s="238" t="str">
        <f t="shared" si="10"/>
        <v/>
      </c>
      <c r="P97" s="162">
        <f>IF(E97&gt;0,INDEX('Part IV-2'!$AB$24:$AB$88,MATCH($A97,'Part IV-2'!$C$24:$C$88,0)),"")</f>
        <v>0</v>
      </c>
      <c r="Q97" s="162">
        <f>IF($E97&gt;0,INDEX('Part IV-2'!$AC$24:$AC$88,MATCH($A97,'Part IV-2'!$C$24:$C$88,0)),"")</f>
        <v>0</v>
      </c>
    </row>
    <row r="98" spans="1:17" x14ac:dyDescent="0.2">
      <c r="A98" s="136" t="s">
        <v>193</v>
      </c>
      <c r="B98" s="55">
        <f>IF(E98&gt;0,INDEX('Part IV-2'!$D$24:$D$88,MATCH($A98,'Part IV-2'!$C$24:$C$88,0)),"")</f>
        <v>0</v>
      </c>
      <c r="C98" s="53" t="s">
        <v>300</v>
      </c>
      <c r="D98" s="53" t="s">
        <v>297</v>
      </c>
      <c r="E98" s="65" t="str">
        <f>IF(INDEX('Part IV-2'!$E$24:$E$88,MATCH($A98,'Part IV-2'!$C$24:$C$88,0))&gt;0,INDEX('Part IV-2'!$E$24:$E$88,MATCH($A98,'Part IV-2'!$C$24:$C$88,0)),"")</f>
        <v/>
      </c>
      <c r="F98" s="56">
        <f>IF(E98&gt;0,INDEX('Part IV-2'!$Y$24:$Y$88,MATCH($A98,'Part IV-2'!$C$24:$C$88,0)),"")</f>
        <v>0</v>
      </c>
      <c r="G98" s="54" t="str">
        <f t="shared" si="13"/>
        <v/>
      </c>
      <c r="H98" s="69">
        <f>IF(E98&gt;0,INDEX('Part IV-2'!$Z$24:$Z$88,MATCH($A98,'Part IV-2'!$C$24:$C$88,0)),"")</f>
        <v>0</v>
      </c>
      <c r="I98" s="69" t="str">
        <f t="shared" si="11"/>
        <v/>
      </c>
      <c r="J98" s="69">
        <f>IF(E98&gt;0,INDEX('Part IV-2'!$R$24:$R$88,MATCH($A98,'Part IV-2'!$C$24:$C$88,0)),"")</f>
        <v>0</v>
      </c>
      <c r="K98" s="69" t="str">
        <f t="shared" si="12"/>
        <v/>
      </c>
      <c r="L98" s="238">
        <f>IF(E98&gt;0,INDEX('Part IV-2'!$U$24:$U$88,MATCH($A98,'Part IV-2'!$C$24:$C$88,0)),"")</f>
        <v>0</v>
      </c>
      <c r="M98" s="238" t="str">
        <f t="shared" si="9"/>
        <v/>
      </c>
      <c r="N98" s="238">
        <f>IF(E98&gt;0,INDEX('Part IV-2'!$X$24:$X$88,MATCH($A98,'Part IV-2'!$C$24:$C$88,0)),"")</f>
        <v>0</v>
      </c>
      <c r="O98" s="238" t="str">
        <f t="shared" si="10"/>
        <v/>
      </c>
      <c r="P98" s="162">
        <f>IF(E98&gt;0,INDEX('Part IV-2'!$AB$24:$AB$88,MATCH($A98,'Part IV-2'!$C$24:$C$88,0)),"")</f>
        <v>0</v>
      </c>
      <c r="Q98" s="162">
        <f>IF($E98&gt;0,INDEX('Part IV-2'!$AC$24:$AC$88,MATCH($A98,'Part IV-2'!$C$24:$C$88,0)),"")</f>
        <v>0</v>
      </c>
    </row>
    <row r="99" spans="1:17" x14ac:dyDescent="0.2">
      <c r="A99" s="136" t="s">
        <v>195</v>
      </c>
      <c r="B99" s="55">
        <f>IF(E99&gt;0,INDEX('Part IV-2'!$D$24:$D$88,MATCH($A99,'Part IV-2'!$C$24:$C$88,0)),"")</f>
        <v>0</v>
      </c>
      <c r="C99" s="53" t="s">
        <v>300</v>
      </c>
      <c r="D99" s="53" t="s">
        <v>297</v>
      </c>
      <c r="E99" s="65" t="str">
        <f>IF(INDEX('Part IV-2'!$E$24:$E$88,MATCH($A99,'Part IV-2'!$C$24:$C$88,0))&gt;0,INDEX('Part IV-2'!$E$24:$E$88,MATCH($A99,'Part IV-2'!$C$24:$C$88,0)),"")</f>
        <v/>
      </c>
      <c r="F99" s="56">
        <f>IF(E99&gt;0,INDEX('Part IV-2'!$Y$24:$Y$88,MATCH($A99,'Part IV-2'!$C$24:$C$88,0)),"")</f>
        <v>0</v>
      </c>
      <c r="G99" s="54" t="str">
        <f t="shared" si="13"/>
        <v/>
      </c>
      <c r="H99" s="69">
        <f>IF(E99&gt;0,INDEX('Part IV-2'!$Z$24:$Z$88,MATCH($A99,'Part IV-2'!$C$24:$C$88,0)),"")</f>
        <v>0</v>
      </c>
      <c r="I99" s="69" t="str">
        <f t="shared" si="11"/>
        <v/>
      </c>
      <c r="J99" s="69">
        <f>IF(E99&gt;0,INDEX('Part IV-2'!$R$24:$R$88,MATCH($A99,'Part IV-2'!$C$24:$C$88,0)),"")</f>
        <v>0</v>
      </c>
      <c r="K99" s="69" t="str">
        <f t="shared" si="12"/>
        <v/>
      </c>
      <c r="L99" s="238">
        <f>IF(E99&gt;0,INDEX('Part IV-2'!$U$24:$U$88,MATCH($A99,'Part IV-2'!$C$24:$C$88,0)),"")</f>
        <v>0</v>
      </c>
      <c r="M99" s="238" t="str">
        <f t="shared" ref="M99:M130" si="14">IFERROR(L99*$E99,"")</f>
        <v/>
      </c>
      <c r="N99" s="238">
        <f>IF(E99&gt;0,INDEX('Part IV-2'!$X$24:$X$88,MATCH($A99,'Part IV-2'!$C$24:$C$88,0)),"")</f>
        <v>0</v>
      </c>
      <c r="O99" s="238" t="str">
        <f t="shared" ref="O99:O130" si="15">IFERROR(N99*$E99,"")</f>
        <v/>
      </c>
      <c r="P99" s="162">
        <f>IF(E99&gt;0,INDEX('Part IV-2'!$AB$24:$AB$88,MATCH($A99,'Part IV-2'!$C$24:$C$88,0)),"")</f>
        <v>0</v>
      </c>
      <c r="Q99" s="162">
        <f>IF($E99&gt;0,INDEX('Part IV-2'!$AC$24:$AC$88,MATCH($A99,'Part IV-2'!$C$24:$C$88,0)),"")</f>
        <v>0</v>
      </c>
    </row>
    <row r="100" spans="1:17" x14ac:dyDescent="0.2">
      <c r="A100" s="136" t="s">
        <v>197</v>
      </c>
      <c r="B100" s="55">
        <f>IF(E100&gt;0,INDEX('Part IV-2'!$D$24:$D$88,MATCH($A100,'Part IV-2'!$C$24:$C$88,0)),"")</f>
        <v>0</v>
      </c>
      <c r="C100" s="53" t="s">
        <v>300</v>
      </c>
      <c r="D100" s="53" t="s">
        <v>297</v>
      </c>
      <c r="E100" s="65" t="str">
        <f>IF(INDEX('Part IV-2'!$E$24:$E$88,MATCH($A100,'Part IV-2'!$C$24:$C$88,0))&gt;0,INDEX('Part IV-2'!$E$24:$E$88,MATCH($A100,'Part IV-2'!$C$24:$C$88,0)),"")</f>
        <v/>
      </c>
      <c r="F100" s="56">
        <f>IF(E100&gt;0,INDEX('Part IV-2'!$Y$24:$Y$88,MATCH($A100,'Part IV-2'!$C$24:$C$88,0)),"")</f>
        <v>0</v>
      </c>
      <c r="G100" s="54" t="str">
        <f t="shared" si="13"/>
        <v/>
      </c>
      <c r="H100" s="69">
        <f>IF(E100&gt;0,INDEX('Part IV-2'!$Z$24:$Z$88,MATCH($A100,'Part IV-2'!$C$24:$C$88,0)),"")</f>
        <v>0</v>
      </c>
      <c r="I100" s="69" t="str">
        <f t="shared" si="11"/>
        <v/>
      </c>
      <c r="J100" s="69">
        <f>IF(E100&gt;0,INDEX('Part IV-2'!$R$24:$R$88,MATCH($A100,'Part IV-2'!$C$24:$C$88,0)),"")</f>
        <v>0</v>
      </c>
      <c r="K100" s="69" t="str">
        <f t="shared" si="12"/>
        <v/>
      </c>
      <c r="L100" s="238">
        <f>IF(E100&gt;0,INDEX('Part IV-2'!$U$24:$U$88,MATCH($A100,'Part IV-2'!$C$24:$C$88,0)),"")</f>
        <v>0</v>
      </c>
      <c r="M100" s="238" t="str">
        <f t="shared" si="14"/>
        <v/>
      </c>
      <c r="N100" s="238">
        <f>IF(E100&gt;0,INDEX('Part IV-2'!$X$24:$X$88,MATCH($A100,'Part IV-2'!$C$24:$C$88,0)),"")</f>
        <v>0</v>
      </c>
      <c r="O100" s="238" t="str">
        <f t="shared" si="15"/>
        <v/>
      </c>
      <c r="P100" s="162">
        <f>IF(E100&gt;0,INDEX('Part IV-2'!$AB$24:$AB$88,MATCH($A100,'Part IV-2'!$C$24:$C$88,0)),"")</f>
        <v>0</v>
      </c>
      <c r="Q100" s="162">
        <f>IF($E100&gt;0,INDEX('Part IV-2'!$AC$24:$AC$88,MATCH($A100,'Part IV-2'!$C$24:$C$88,0)),"")</f>
        <v>0</v>
      </c>
    </row>
    <row r="101" spans="1:17" x14ac:dyDescent="0.2">
      <c r="A101" s="136" t="s">
        <v>199</v>
      </c>
      <c r="B101" s="55">
        <f>IF(E101&gt;0,INDEX('Part IV-2'!$D$24:$D$88,MATCH($A101,'Part IV-2'!$C$24:$C$88,0)),"")</f>
        <v>0</v>
      </c>
      <c r="C101" s="53" t="s">
        <v>300</v>
      </c>
      <c r="D101" s="53" t="s">
        <v>297</v>
      </c>
      <c r="E101" s="65" t="str">
        <f>IF(INDEX('Part IV-2'!$E$24:$E$88,MATCH($A101,'Part IV-2'!$C$24:$C$88,0))&gt;0,INDEX('Part IV-2'!$E$24:$E$88,MATCH($A101,'Part IV-2'!$C$24:$C$88,0)),"")</f>
        <v/>
      </c>
      <c r="F101" s="56">
        <f>IF(E101&gt;0,INDEX('Part IV-2'!$Y$24:$Y$88,MATCH($A101,'Part IV-2'!$C$24:$C$88,0)),"")</f>
        <v>0</v>
      </c>
      <c r="G101" s="54" t="str">
        <f t="shared" si="13"/>
        <v/>
      </c>
      <c r="H101" s="69">
        <f>IF(E101&gt;0,INDEX('Part IV-2'!$Z$24:$Z$88,MATCH($A101,'Part IV-2'!$C$24:$C$88,0)),"")</f>
        <v>0</v>
      </c>
      <c r="I101" s="69" t="str">
        <f t="shared" si="11"/>
        <v/>
      </c>
      <c r="J101" s="69">
        <f>IF(E101&gt;0,INDEX('Part IV-2'!$R$24:$R$88,MATCH($A101,'Part IV-2'!$C$24:$C$88,0)),"")</f>
        <v>0</v>
      </c>
      <c r="K101" s="69" t="str">
        <f t="shared" si="12"/>
        <v/>
      </c>
      <c r="L101" s="238">
        <f>IF(E101&gt;0,INDEX('Part IV-2'!$U$24:$U$88,MATCH($A101,'Part IV-2'!$C$24:$C$88,0)),"")</f>
        <v>0</v>
      </c>
      <c r="M101" s="238" t="str">
        <f t="shared" si="14"/>
        <v/>
      </c>
      <c r="N101" s="238">
        <f>IF(E101&gt;0,INDEX('Part IV-2'!$X$24:$X$88,MATCH($A101,'Part IV-2'!$C$24:$C$88,0)),"")</f>
        <v>0</v>
      </c>
      <c r="O101" s="238" t="str">
        <f t="shared" si="15"/>
        <v/>
      </c>
      <c r="P101" s="162">
        <f>IF(E101&gt;0,INDEX('Part IV-2'!$AB$24:$AB$88,MATCH($A101,'Part IV-2'!$C$24:$C$88,0)),"")</f>
        <v>0</v>
      </c>
      <c r="Q101" s="162">
        <f>IF($E101&gt;0,INDEX('Part IV-2'!$AC$24:$AC$88,MATCH($A101,'Part IV-2'!$C$24:$C$88,0)),"")</f>
        <v>0</v>
      </c>
    </row>
    <row r="102" spans="1:17" x14ac:dyDescent="0.2">
      <c r="A102" s="136" t="s">
        <v>201</v>
      </c>
      <c r="B102" s="55">
        <f>IF(E102&gt;0,INDEX('Part IV-2'!$D$24:$D$88,MATCH($A102,'Part IV-2'!$C$24:$C$88,0)),"")</f>
        <v>0</v>
      </c>
      <c r="C102" s="53" t="s">
        <v>300</v>
      </c>
      <c r="D102" s="53" t="s">
        <v>297</v>
      </c>
      <c r="E102" s="65" t="str">
        <f>IF(INDEX('Part IV-2'!$E$24:$E$88,MATCH($A102,'Part IV-2'!$C$24:$C$88,0))&gt;0,INDEX('Part IV-2'!$E$24:$E$88,MATCH($A102,'Part IV-2'!$C$24:$C$88,0)),"")</f>
        <v/>
      </c>
      <c r="F102" s="56">
        <f>IF(E102&gt;0,INDEX('Part IV-2'!$Y$24:$Y$88,MATCH($A102,'Part IV-2'!$C$24:$C$88,0)),"")</f>
        <v>0</v>
      </c>
      <c r="G102" s="54" t="str">
        <f t="shared" si="13"/>
        <v/>
      </c>
      <c r="H102" s="69">
        <f>IF(E102&gt;0,INDEX('Part IV-2'!$Z$24:$Z$88,MATCH($A102,'Part IV-2'!$C$24:$C$88,0)),"")</f>
        <v>0</v>
      </c>
      <c r="I102" s="69" t="str">
        <f t="shared" si="11"/>
        <v/>
      </c>
      <c r="J102" s="69">
        <f>IF(E102&gt;0,INDEX('Part IV-2'!$R$24:$R$88,MATCH($A102,'Part IV-2'!$C$24:$C$88,0)),"")</f>
        <v>0</v>
      </c>
      <c r="K102" s="69" t="str">
        <f t="shared" si="12"/>
        <v/>
      </c>
      <c r="L102" s="238">
        <f>IF(E102&gt;0,INDEX('Part IV-2'!$U$24:$U$88,MATCH($A102,'Part IV-2'!$C$24:$C$88,0)),"")</f>
        <v>0</v>
      </c>
      <c r="M102" s="238" t="str">
        <f t="shared" si="14"/>
        <v/>
      </c>
      <c r="N102" s="238">
        <f>IF(E102&gt;0,INDEX('Part IV-2'!$X$24:$X$88,MATCH($A102,'Part IV-2'!$C$24:$C$88,0)),"")</f>
        <v>0</v>
      </c>
      <c r="O102" s="238" t="str">
        <f t="shared" si="15"/>
        <v/>
      </c>
      <c r="P102" s="162">
        <f>IF(E102&gt;0,INDEX('Part IV-2'!$AB$24:$AB$88,MATCH($A102,'Part IV-2'!$C$24:$C$88,0)),"")</f>
        <v>0</v>
      </c>
      <c r="Q102" s="162">
        <f>IF($E102&gt;0,INDEX('Part IV-2'!$AC$24:$AC$88,MATCH($A102,'Part IV-2'!$C$24:$C$88,0)),"")</f>
        <v>0</v>
      </c>
    </row>
    <row r="103" spans="1:17" x14ac:dyDescent="0.2">
      <c r="A103" s="136" t="s">
        <v>203</v>
      </c>
      <c r="B103" s="55">
        <f>IF(E103&gt;0,INDEX('Part IV-2'!$D$24:$D$88,MATCH($A103,'Part IV-2'!$C$24:$C$88,0)),"")</f>
        <v>0</v>
      </c>
      <c r="C103" s="53" t="s">
        <v>300</v>
      </c>
      <c r="D103" s="53" t="s">
        <v>297</v>
      </c>
      <c r="E103" s="65" t="str">
        <f>IF(INDEX('Part IV-2'!$E$24:$E$88,MATCH($A103,'Part IV-2'!$C$24:$C$88,0))&gt;0,INDEX('Part IV-2'!$E$24:$E$88,MATCH($A103,'Part IV-2'!$C$24:$C$88,0)),"")</f>
        <v/>
      </c>
      <c r="F103" s="56">
        <f>IF(E103&gt;0,INDEX('Part IV-2'!$Y$24:$Y$88,MATCH($A103,'Part IV-2'!$C$24:$C$88,0)),"")</f>
        <v>0</v>
      </c>
      <c r="G103" s="54" t="str">
        <f t="shared" si="13"/>
        <v/>
      </c>
      <c r="H103" s="69">
        <f>IF(E103&gt;0,INDEX('Part IV-2'!$Z$24:$Z$88,MATCH($A103,'Part IV-2'!$C$24:$C$88,0)),"")</f>
        <v>0</v>
      </c>
      <c r="I103" s="69" t="str">
        <f t="shared" ref="I103:I134" si="16">IFERROR(H103*E103,"")</f>
        <v/>
      </c>
      <c r="J103" s="69">
        <f>IF(E103&gt;0,INDEX('Part IV-2'!$R$24:$R$88,MATCH($A103,'Part IV-2'!$C$24:$C$88,0)),"")</f>
        <v>0</v>
      </c>
      <c r="K103" s="69" t="str">
        <f t="shared" ref="K103:K134" si="17">IFERROR(J103*E103,"")</f>
        <v/>
      </c>
      <c r="L103" s="238">
        <f>IF(E103&gt;0,INDEX('Part IV-2'!$U$24:$U$88,MATCH($A103,'Part IV-2'!$C$24:$C$88,0)),"")</f>
        <v>0</v>
      </c>
      <c r="M103" s="238" t="str">
        <f t="shared" si="14"/>
        <v/>
      </c>
      <c r="N103" s="238">
        <f>IF(E103&gt;0,INDEX('Part IV-2'!$X$24:$X$88,MATCH($A103,'Part IV-2'!$C$24:$C$88,0)),"")</f>
        <v>0</v>
      </c>
      <c r="O103" s="238" t="str">
        <f t="shared" si="15"/>
        <v/>
      </c>
      <c r="P103" s="162">
        <f>IF(E103&gt;0,INDEX('Part IV-2'!$AB$24:$AB$88,MATCH($A103,'Part IV-2'!$C$24:$C$88,0)),"")</f>
        <v>0</v>
      </c>
      <c r="Q103" s="162">
        <f>IF($E103&gt;0,INDEX('Part IV-2'!$AC$24:$AC$88,MATCH($A103,'Part IV-2'!$C$24:$C$88,0)),"")</f>
        <v>0</v>
      </c>
    </row>
    <row r="104" spans="1:17" x14ac:dyDescent="0.2">
      <c r="A104" s="136" t="s">
        <v>205</v>
      </c>
      <c r="B104" s="55">
        <f>IF(E104&gt;0,INDEX('Part IV-2'!$D$24:$D$88,MATCH($A104,'Part IV-2'!$C$24:$C$88,0)),"")</f>
        <v>0</v>
      </c>
      <c r="C104" s="53" t="s">
        <v>300</v>
      </c>
      <c r="D104" s="53" t="s">
        <v>297</v>
      </c>
      <c r="E104" s="65" t="str">
        <f>IF(INDEX('Part IV-2'!$E$24:$E$88,MATCH($A104,'Part IV-2'!$C$24:$C$88,0))&gt;0,INDEX('Part IV-2'!$E$24:$E$88,MATCH($A104,'Part IV-2'!$C$24:$C$88,0)),"")</f>
        <v/>
      </c>
      <c r="F104" s="56">
        <f>IF(E104&gt;0,INDEX('Part IV-2'!$Y$24:$Y$88,MATCH($A104,'Part IV-2'!$C$24:$C$88,0)),"")</f>
        <v>0</v>
      </c>
      <c r="G104" s="54" t="str">
        <f t="shared" si="13"/>
        <v/>
      </c>
      <c r="H104" s="69">
        <f>IF(E104&gt;0,INDEX('Part IV-2'!$Z$24:$Z$88,MATCH($A104,'Part IV-2'!$C$24:$C$88,0)),"")</f>
        <v>0</v>
      </c>
      <c r="I104" s="69" t="str">
        <f t="shared" si="16"/>
        <v/>
      </c>
      <c r="J104" s="69">
        <f>IF(E104&gt;0,INDEX('Part IV-2'!$R$24:$R$88,MATCH($A104,'Part IV-2'!$C$24:$C$88,0)),"")</f>
        <v>0</v>
      </c>
      <c r="K104" s="69" t="str">
        <f t="shared" si="17"/>
        <v/>
      </c>
      <c r="L104" s="238">
        <f>IF(E104&gt;0,INDEX('Part IV-2'!$U$24:$U$88,MATCH($A104,'Part IV-2'!$C$24:$C$88,0)),"")</f>
        <v>0</v>
      </c>
      <c r="M104" s="238" t="str">
        <f t="shared" si="14"/>
        <v/>
      </c>
      <c r="N104" s="238">
        <f>IF(E104&gt;0,INDEX('Part IV-2'!$X$24:$X$88,MATCH($A104,'Part IV-2'!$C$24:$C$88,0)),"")</f>
        <v>0</v>
      </c>
      <c r="O104" s="238" t="str">
        <f t="shared" si="15"/>
        <v/>
      </c>
      <c r="P104" s="162">
        <f>IF(E104&gt;0,INDEX('Part IV-2'!$AB$24:$AB$88,MATCH($A104,'Part IV-2'!$C$24:$C$88,0)),"")</f>
        <v>0</v>
      </c>
      <c r="Q104" s="162">
        <f>IF($E104&gt;0,INDEX('Part IV-2'!$AC$24:$AC$88,MATCH($A104,'Part IV-2'!$C$24:$C$88,0)),"")</f>
        <v>0</v>
      </c>
    </row>
    <row r="105" spans="1:17" x14ac:dyDescent="0.2">
      <c r="A105" s="136" t="s">
        <v>207</v>
      </c>
      <c r="B105" s="55">
        <f>IF(E105&gt;0,INDEX('Part IV-2'!$D$24:$D$88,MATCH($A105,'Part IV-2'!$C$24:$C$88,0)),"")</f>
        <v>0</v>
      </c>
      <c r="C105" s="53" t="s">
        <v>300</v>
      </c>
      <c r="D105" s="53" t="s">
        <v>297</v>
      </c>
      <c r="E105" s="65" t="str">
        <f>IF(INDEX('Part IV-2'!$E$24:$E$88,MATCH($A105,'Part IV-2'!$C$24:$C$88,0))&gt;0,INDEX('Part IV-2'!$E$24:$E$88,MATCH($A105,'Part IV-2'!$C$24:$C$88,0)),"")</f>
        <v/>
      </c>
      <c r="F105" s="56">
        <f>IF(E105&gt;0,INDEX('Part IV-2'!$Y$24:$Y$88,MATCH($A105,'Part IV-2'!$C$24:$C$88,0)),"")</f>
        <v>0</v>
      </c>
      <c r="G105" s="54" t="str">
        <f t="shared" si="13"/>
        <v/>
      </c>
      <c r="H105" s="69">
        <f>IF(E105&gt;0,INDEX('Part IV-2'!$Z$24:$Z$88,MATCH($A105,'Part IV-2'!$C$24:$C$88,0)),"")</f>
        <v>0</v>
      </c>
      <c r="I105" s="69" t="str">
        <f t="shared" si="16"/>
        <v/>
      </c>
      <c r="J105" s="69">
        <f>IF(E105&gt;0,INDEX('Part IV-2'!$R$24:$R$88,MATCH($A105,'Part IV-2'!$C$24:$C$88,0)),"")</f>
        <v>0</v>
      </c>
      <c r="K105" s="69" t="str">
        <f t="shared" si="17"/>
        <v/>
      </c>
      <c r="L105" s="238">
        <f>IF(E105&gt;0,INDEX('Part IV-2'!$U$24:$U$88,MATCH($A105,'Part IV-2'!$C$24:$C$88,0)),"")</f>
        <v>0</v>
      </c>
      <c r="M105" s="238" t="str">
        <f t="shared" si="14"/>
        <v/>
      </c>
      <c r="N105" s="238">
        <f>IF(E105&gt;0,INDEX('Part IV-2'!$X$24:$X$88,MATCH($A105,'Part IV-2'!$C$24:$C$88,0)),"")</f>
        <v>0</v>
      </c>
      <c r="O105" s="238" t="str">
        <f t="shared" si="15"/>
        <v/>
      </c>
      <c r="P105" s="162">
        <f>IF(E105&gt;0,INDEX('Part IV-2'!$AB$24:$AB$88,MATCH($A105,'Part IV-2'!$C$24:$C$88,0)),"")</f>
        <v>0</v>
      </c>
      <c r="Q105" s="162">
        <f>IF($E105&gt;0,INDEX('Part IV-2'!$AC$24:$AC$88,MATCH($A105,'Part IV-2'!$C$24:$C$88,0)),"")</f>
        <v>0</v>
      </c>
    </row>
    <row r="106" spans="1:17" x14ac:dyDescent="0.2">
      <c r="A106" s="136" t="s">
        <v>209</v>
      </c>
      <c r="B106" s="55">
        <f>IF(E106&gt;0,INDEX('Part IV-2'!$D$24:$D$88,MATCH($A106,'Part IV-2'!$C$24:$C$88,0)),"")</f>
        <v>0</v>
      </c>
      <c r="C106" s="53" t="s">
        <v>300</v>
      </c>
      <c r="D106" s="53" t="s">
        <v>297</v>
      </c>
      <c r="E106" s="65" t="str">
        <f>IF(INDEX('Part IV-2'!$E$24:$E$88,MATCH($A106,'Part IV-2'!$C$24:$C$88,0))&gt;0,INDEX('Part IV-2'!$E$24:$E$88,MATCH($A106,'Part IV-2'!$C$24:$C$88,0)),"")</f>
        <v/>
      </c>
      <c r="F106" s="56">
        <f>IF(E106&gt;0,INDEX('Part IV-2'!$Y$24:$Y$88,MATCH($A106,'Part IV-2'!$C$24:$C$88,0)),"")</f>
        <v>0</v>
      </c>
      <c r="G106" s="54" t="str">
        <f t="shared" ref="G106:G137" si="18">IFERROR(F106*E106,"")</f>
        <v/>
      </c>
      <c r="H106" s="69">
        <f>IF(E106&gt;0,INDEX('Part IV-2'!$Z$24:$Z$88,MATCH($A106,'Part IV-2'!$C$24:$C$88,0)),"")</f>
        <v>0</v>
      </c>
      <c r="I106" s="69" t="str">
        <f t="shared" si="16"/>
        <v/>
      </c>
      <c r="J106" s="69">
        <f>IF(E106&gt;0,INDEX('Part IV-2'!$R$24:$R$88,MATCH($A106,'Part IV-2'!$C$24:$C$88,0)),"")</f>
        <v>0</v>
      </c>
      <c r="K106" s="69" t="str">
        <f t="shared" si="17"/>
        <v/>
      </c>
      <c r="L106" s="238">
        <f>IF(E106&gt;0,INDEX('Part IV-2'!$U$24:$U$88,MATCH($A106,'Part IV-2'!$C$24:$C$88,0)),"")</f>
        <v>0</v>
      </c>
      <c r="M106" s="238" t="str">
        <f t="shared" si="14"/>
        <v/>
      </c>
      <c r="N106" s="238">
        <f>IF(E106&gt;0,INDEX('Part IV-2'!$X$24:$X$88,MATCH($A106,'Part IV-2'!$C$24:$C$88,0)),"")</f>
        <v>0</v>
      </c>
      <c r="O106" s="238" t="str">
        <f t="shared" si="15"/>
        <v/>
      </c>
      <c r="P106" s="162">
        <f>IF(E106&gt;0,INDEX('Part IV-2'!$AB$24:$AB$88,MATCH($A106,'Part IV-2'!$C$24:$C$88,0)),"")</f>
        <v>0</v>
      </c>
      <c r="Q106" s="162">
        <f>IF($E106&gt;0,INDEX('Part IV-2'!$AC$24:$AC$88,MATCH($A106,'Part IV-2'!$C$24:$C$88,0)),"")</f>
        <v>0</v>
      </c>
    </row>
    <row r="107" spans="1:17" x14ac:dyDescent="0.2">
      <c r="A107" s="136" t="s">
        <v>211</v>
      </c>
      <c r="B107" s="55">
        <f>IF(E107&gt;0,INDEX('Part IV-2'!$D$24:$D$88,MATCH($A107,'Part IV-2'!$C$24:$C$88,0)),"")</f>
        <v>0</v>
      </c>
      <c r="C107" s="53" t="s">
        <v>300</v>
      </c>
      <c r="D107" s="53" t="s">
        <v>297</v>
      </c>
      <c r="E107" s="65" t="str">
        <f>IF(INDEX('Part IV-2'!$E$24:$E$88,MATCH($A107,'Part IV-2'!$C$24:$C$88,0))&gt;0,INDEX('Part IV-2'!$E$24:$E$88,MATCH($A107,'Part IV-2'!$C$24:$C$88,0)),"")</f>
        <v/>
      </c>
      <c r="F107" s="56">
        <f>IF(E107&gt;0,INDEX('Part IV-2'!$Y$24:$Y$88,MATCH($A107,'Part IV-2'!$C$24:$C$88,0)),"")</f>
        <v>0</v>
      </c>
      <c r="G107" s="54" t="str">
        <f t="shared" si="18"/>
        <v/>
      </c>
      <c r="H107" s="69">
        <f>IF(E107&gt;0,INDEX('Part IV-2'!$Z$24:$Z$88,MATCH($A107,'Part IV-2'!$C$24:$C$88,0)),"")</f>
        <v>0</v>
      </c>
      <c r="I107" s="69" t="str">
        <f t="shared" si="16"/>
        <v/>
      </c>
      <c r="J107" s="69">
        <f>IF(E107&gt;0,INDEX('Part IV-2'!$R$24:$R$88,MATCH($A107,'Part IV-2'!$C$24:$C$88,0)),"")</f>
        <v>0</v>
      </c>
      <c r="K107" s="69" t="str">
        <f t="shared" si="17"/>
        <v/>
      </c>
      <c r="L107" s="238">
        <f>IF(E107&gt;0,INDEX('Part IV-2'!$U$24:$U$88,MATCH($A107,'Part IV-2'!$C$24:$C$88,0)),"")</f>
        <v>0</v>
      </c>
      <c r="M107" s="238" t="str">
        <f t="shared" si="14"/>
        <v/>
      </c>
      <c r="N107" s="238">
        <f>IF(E107&gt;0,INDEX('Part IV-2'!$X$24:$X$88,MATCH($A107,'Part IV-2'!$C$24:$C$88,0)),"")</f>
        <v>0</v>
      </c>
      <c r="O107" s="238" t="str">
        <f t="shared" si="15"/>
        <v/>
      </c>
      <c r="P107" s="162">
        <f>IF(E107&gt;0,INDEX('Part IV-2'!$AB$24:$AB$88,MATCH($A107,'Part IV-2'!$C$24:$C$88,0)),"")</f>
        <v>0</v>
      </c>
      <c r="Q107" s="162">
        <f>IF($E107&gt;0,INDEX('Part IV-2'!$AC$24:$AC$88,MATCH($A107,'Part IV-2'!$C$24:$C$88,0)),"")</f>
        <v>0</v>
      </c>
    </row>
    <row r="108" spans="1:17" x14ac:dyDescent="0.2">
      <c r="A108" s="136" t="s">
        <v>213</v>
      </c>
      <c r="B108" s="55">
        <f>IF(E108&gt;0,INDEX('Part IV-2'!$D$24:$D$88,MATCH($A108,'Part IV-2'!$C$24:$C$88,0)),"")</f>
        <v>0</v>
      </c>
      <c r="C108" s="53" t="s">
        <v>300</v>
      </c>
      <c r="D108" s="53" t="s">
        <v>297</v>
      </c>
      <c r="E108" s="65" t="str">
        <f>IF(INDEX('Part IV-2'!$E$24:$E$88,MATCH($A108,'Part IV-2'!$C$24:$C$88,0))&gt;0,INDEX('Part IV-2'!$E$24:$E$88,MATCH($A108,'Part IV-2'!$C$24:$C$88,0)),"")</f>
        <v/>
      </c>
      <c r="F108" s="56">
        <f>IF(E108&gt;0,INDEX('Part IV-2'!$Y$24:$Y$88,MATCH($A108,'Part IV-2'!$C$24:$C$88,0)),"")</f>
        <v>0</v>
      </c>
      <c r="G108" s="54" t="str">
        <f t="shared" si="18"/>
        <v/>
      </c>
      <c r="H108" s="69">
        <f>IF(E108&gt;0,INDEX('Part IV-2'!$Z$24:$Z$88,MATCH($A108,'Part IV-2'!$C$24:$C$88,0)),"")</f>
        <v>0</v>
      </c>
      <c r="I108" s="69" t="str">
        <f t="shared" si="16"/>
        <v/>
      </c>
      <c r="J108" s="69">
        <f>IF(E108&gt;0,INDEX('Part IV-2'!$R$24:$R$88,MATCH($A108,'Part IV-2'!$C$24:$C$88,0)),"")</f>
        <v>0</v>
      </c>
      <c r="K108" s="69" t="str">
        <f t="shared" si="17"/>
        <v/>
      </c>
      <c r="L108" s="238">
        <f>IF(E108&gt;0,INDEX('Part IV-2'!$U$24:$U$88,MATCH($A108,'Part IV-2'!$C$24:$C$88,0)),"")</f>
        <v>0</v>
      </c>
      <c r="M108" s="238" t="str">
        <f t="shared" si="14"/>
        <v/>
      </c>
      <c r="N108" s="238">
        <f>IF(E108&gt;0,INDEX('Part IV-2'!$X$24:$X$88,MATCH($A108,'Part IV-2'!$C$24:$C$88,0)),"")</f>
        <v>0</v>
      </c>
      <c r="O108" s="238" t="str">
        <f t="shared" si="15"/>
        <v/>
      </c>
      <c r="P108" s="162">
        <f>IF(E108&gt;0,INDEX('Part IV-2'!$AB$24:$AB$88,MATCH($A108,'Part IV-2'!$C$24:$C$88,0)),"")</f>
        <v>0</v>
      </c>
      <c r="Q108" s="162">
        <f>IF($E108&gt;0,INDEX('Part IV-2'!$AC$24:$AC$88,MATCH($A108,'Part IV-2'!$C$24:$C$88,0)),"")</f>
        <v>0</v>
      </c>
    </row>
    <row r="109" spans="1:17" x14ac:dyDescent="0.2">
      <c r="A109" s="136" t="s">
        <v>215</v>
      </c>
      <c r="B109" s="55">
        <f>IF(E109&gt;0,INDEX('Part IV-2'!$D$24:$D$88,MATCH($A109,'Part IV-2'!$C$24:$C$88,0)),"")</f>
        <v>0</v>
      </c>
      <c r="C109" s="53" t="s">
        <v>300</v>
      </c>
      <c r="D109" s="53" t="s">
        <v>297</v>
      </c>
      <c r="E109" s="65" t="str">
        <f>IF(INDEX('Part IV-2'!$E$24:$E$88,MATCH($A109,'Part IV-2'!$C$24:$C$88,0))&gt;0,INDEX('Part IV-2'!$E$24:$E$88,MATCH($A109,'Part IV-2'!$C$24:$C$88,0)),"")</f>
        <v/>
      </c>
      <c r="F109" s="56">
        <f>IF(E109&gt;0,INDEX('Part IV-2'!$Y$24:$Y$88,MATCH($A109,'Part IV-2'!$C$24:$C$88,0)),"")</f>
        <v>0</v>
      </c>
      <c r="G109" s="54" t="str">
        <f t="shared" si="18"/>
        <v/>
      </c>
      <c r="H109" s="69">
        <f>IF(E109&gt;0,INDEX('Part IV-2'!$Z$24:$Z$88,MATCH($A109,'Part IV-2'!$C$24:$C$88,0)),"")</f>
        <v>0</v>
      </c>
      <c r="I109" s="69" t="str">
        <f t="shared" si="16"/>
        <v/>
      </c>
      <c r="J109" s="69">
        <f>IF(E109&gt;0,INDEX('Part IV-2'!$R$24:$R$88,MATCH($A109,'Part IV-2'!$C$24:$C$88,0)),"")</f>
        <v>0</v>
      </c>
      <c r="K109" s="69" t="str">
        <f t="shared" si="17"/>
        <v/>
      </c>
      <c r="L109" s="238">
        <f>IF(E109&gt;0,INDEX('Part IV-2'!$U$24:$U$88,MATCH($A109,'Part IV-2'!$C$24:$C$88,0)),"")</f>
        <v>0</v>
      </c>
      <c r="M109" s="238" t="str">
        <f t="shared" si="14"/>
        <v/>
      </c>
      <c r="N109" s="238">
        <f>IF(E109&gt;0,INDEX('Part IV-2'!$X$24:$X$88,MATCH($A109,'Part IV-2'!$C$24:$C$88,0)),"")</f>
        <v>0</v>
      </c>
      <c r="O109" s="238" t="str">
        <f t="shared" si="15"/>
        <v/>
      </c>
      <c r="P109" s="162">
        <f>IF(E109&gt;0,INDEX('Part IV-2'!$AB$24:$AB$88,MATCH($A109,'Part IV-2'!$C$24:$C$88,0)),"")</f>
        <v>0</v>
      </c>
      <c r="Q109" s="162">
        <f>IF($E109&gt;0,INDEX('Part IV-2'!$AC$24:$AC$88,MATCH($A109,'Part IV-2'!$C$24:$C$88,0)),"")</f>
        <v>0</v>
      </c>
    </row>
    <row r="110" spans="1:17" x14ac:dyDescent="0.2">
      <c r="A110" s="136" t="s">
        <v>217</v>
      </c>
      <c r="B110" s="55">
        <f>IF(E110&gt;0,INDEX('Part IV-2'!$D$24:$D$88,MATCH($A110,'Part IV-2'!$C$24:$C$88,0)),"")</f>
        <v>0</v>
      </c>
      <c r="C110" s="53" t="s">
        <v>300</v>
      </c>
      <c r="D110" s="53" t="s">
        <v>297</v>
      </c>
      <c r="E110" s="65" t="str">
        <f>IF(INDEX('Part IV-2'!$E$24:$E$88,MATCH($A110,'Part IV-2'!$C$24:$C$88,0))&gt;0,INDEX('Part IV-2'!$E$24:$E$88,MATCH($A110,'Part IV-2'!$C$24:$C$88,0)),"")</f>
        <v/>
      </c>
      <c r="F110" s="56">
        <f>IF(E110&gt;0,INDEX('Part IV-2'!$Y$24:$Y$88,MATCH($A110,'Part IV-2'!$C$24:$C$88,0)),"")</f>
        <v>0</v>
      </c>
      <c r="G110" s="54" t="str">
        <f t="shared" si="18"/>
        <v/>
      </c>
      <c r="H110" s="69">
        <f>IF(E110&gt;0,INDEX('Part IV-2'!$Z$24:$Z$88,MATCH($A110,'Part IV-2'!$C$24:$C$88,0)),"")</f>
        <v>0</v>
      </c>
      <c r="I110" s="69" t="str">
        <f t="shared" si="16"/>
        <v/>
      </c>
      <c r="J110" s="69">
        <f>IF(E110&gt;0,INDEX('Part IV-2'!$R$24:$R$88,MATCH($A110,'Part IV-2'!$C$24:$C$88,0)),"")</f>
        <v>0</v>
      </c>
      <c r="K110" s="69" t="str">
        <f t="shared" si="17"/>
        <v/>
      </c>
      <c r="L110" s="238">
        <f>IF(E110&gt;0,INDEX('Part IV-2'!$U$24:$U$88,MATCH($A110,'Part IV-2'!$C$24:$C$88,0)),"")</f>
        <v>0</v>
      </c>
      <c r="M110" s="238" t="str">
        <f t="shared" si="14"/>
        <v/>
      </c>
      <c r="N110" s="238">
        <f>IF(E110&gt;0,INDEX('Part IV-2'!$X$24:$X$88,MATCH($A110,'Part IV-2'!$C$24:$C$88,0)),"")</f>
        <v>0</v>
      </c>
      <c r="O110" s="238" t="str">
        <f t="shared" si="15"/>
        <v/>
      </c>
      <c r="P110" s="162">
        <f>IF(E110&gt;0,INDEX('Part IV-2'!$AB$24:$AB$88,MATCH($A110,'Part IV-2'!$C$24:$C$88,0)),"")</f>
        <v>0</v>
      </c>
      <c r="Q110" s="162">
        <f>IF($E110&gt;0,INDEX('Part IV-2'!$AC$24:$AC$88,MATCH($A110,'Part IV-2'!$C$24:$C$88,0)),"")</f>
        <v>0</v>
      </c>
    </row>
    <row r="111" spans="1:17" x14ac:dyDescent="0.2">
      <c r="A111" s="136" t="s">
        <v>219</v>
      </c>
      <c r="B111" s="55">
        <f>IF(E111&gt;0,INDEX('Part IV-2'!$D$24:$D$88,MATCH($A111,'Part IV-2'!$C$24:$C$88,0)),"")</f>
        <v>0</v>
      </c>
      <c r="C111" s="53" t="s">
        <v>300</v>
      </c>
      <c r="D111" s="53" t="s">
        <v>297</v>
      </c>
      <c r="E111" s="65" t="str">
        <f>IF(INDEX('Part IV-2'!$E$24:$E$88,MATCH($A111,'Part IV-2'!$C$24:$C$88,0))&gt;0,INDEX('Part IV-2'!$E$24:$E$88,MATCH($A111,'Part IV-2'!$C$24:$C$88,0)),"")</f>
        <v/>
      </c>
      <c r="F111" s="56">
        <f>IF(E111&gt;0,INDEX('Part IV-2'!$Y$24:$Y$88,MATCH($A111,'Part IV-2'!$C$24:$C$88,0)),"")</f>
        <v>0</v>
      </c>
      <c r="G111" s="54" t="str">
        <f t="shared" si="18"/>
        <v/>
      </c>
      <c r="H111" s="69">
        <f>IF(E111&gt;0,INDEX('Part IV-2'!$Z$24:$Z$88,MATCH($A111,'Part IV-2'!$C$24:$C$88,0)),"")</f>
        <v>0</v>
      </c>
      <c r="I111" s="69" t="str">
        <f t="shared" si="16"/>
        <v/>
      </c>
      <c r="J111" s="69">
        <f>IF(E111&gt;0,INDEX('Part IV-2'!$R$24:$R$88,MATCH($A111,'Part IV-2'!$C$24:$C$88,0)),"")</f>
        <v>0</v>
      </c>
      <c r="K111" s="69" t="str">
        <f t="shared" si="17"/>
        <v/>
      </c>
      <c r="L111" s="238">
        <f>IF(E111&gt;0,INDEX('Part IV-2'!$U$24:$U$88,MATCH($A111,'Part IV-2'!$C$24:$C$88,0)),"")</f>
        <v>0</v>
      </c>
      <c r="M111" s="238" t="str">
        <f t="shared" si="14"/>
        <v/>
      </c>
      <c r="N111" s="238">
        <f>IF(E111&gt;0,INDEX('Part IV-2'!$X$24:$X$88,MATCH($A111,'Part IV-2'!$C$24:$C$88,0)),"")</f>
        <v>0</v>
      </c>
      <c r="O111" s="238" t="str">
        <f t="shared" si="15"/>
        <v/>
      </c>
      <c r="P111" s="162">
        <f>IF(E111&gt;0,INDEX('Part IV-2'!$AB$24:$AB$88,MATCH($A111,'Part IV-2'!$C$24:$C$88,0)),"")</f>
        <v>0</v>
      </c>
      <c r="Q111" s="162">
        <f>IF($E111&gt;0,INDEX('Part IV-2'!$AC$24:$AC$88,MATCH($A111,'Part IV-2'!$C$24:$C$88,0)),"")</f>
        <v>0</v>
      </c>
    </row>
    <row r="112" spans="1:17" x14ac:dyDescent="0.2">
      <c r="A112" s="136" t="s">
        <v>221</v>
      </c>
      <c r="B112" s="55">
        <f>IF(E112&gt;0,INDEX('Part IV-2'!$D$24:$D$88,MATCH($A112,'Part IV-2'!$C$24:$C$88,0)),"")</f>
        <v>0</v>
      </c>
      <c r="C112" s="53" t="s">
        <v>300</v>
      </c>
      <c r="D112" s="53" t="s">
        <v>297</v>
      </c>
      <c r="E112" s="65" t="str">
        <f>IF(INDEX('Part IV-2'!$E$24:$E$88,MATCH($A112,'Part IV-2'!$C$24:$C$88,0))&gt;0,INDEX('Part IV-2'!$E$24:$E$88,MATCH($A112,'Part IV-2'!$C$24:$C$88,0)),"")</f>
        <v/>
      </c>
      <c r="F112" s="56">
        <f>IF(E112&gt;0,INDEX('Part IV-2'!$Y$24:$Y$88,MATCH($A112,'Part IV-2'!$C$24:$C$88,0)),"")</f>
        <v>0</v>
      </c>
      <c r="G112" s="54" t="str">
        <f t="shared" si="18"/>
        <v/>
      </c>
      <c r="H112" s="69">
        <f>IF(E112&gt;0,INDEX('Part IV-2'!$Z$24:$Z$88,MATCH($A112,'Part IV-2'!$C$24:$C$88,0)),"")</f>
        <v>0</v>
      </c>
      <c r="I112" s="69" t="str">
        <f t="shared" si="16"/>
        <v/>
      </c>
      <c r="J112" s="69">
        <f>IF(E112&gt;0,INDEX('Part IV-2'!$R$24:$R$88,MATCH($A112,'Part IV-2'!$C$24:$C$88,0)),"")</f>
        <v>0</v>
      </c>
      <c r="K112" s="69" t="str">
        <f t="shared" si="17"/>
        <v/>
      </c>
      <c r="L112" s="238">
        <f>IF(E112&gt;0,INDEX('Part IV-2'!$U$24:$U$88,MATCH($A112,'Part IV-2'!$C$24:$C$88,0)),"")</f>
        <v>0</v>
      </c>
      <c r="M112" s="238" t="str">
        <f t="shared" si="14"/>
        <v/>
      </c>
      <c r="N112" s="238">
        <f>IF(E112&gt;0,INDEX('Part IV-2'!$X$24:$X$88,MATCH($A112,'Part IV-2'!$C$24:$C$88,0)),"")</f>
        <v>0</v>
      </c>
      <c r="O112" s="238" t="str">
        <f t="shared" si="15"/>
        <v/>
      </c>
      <c r="P112" s="162">
        <f>IF(E112&gt;0,INDEX('Part IV-2'!$AB$24:$AB$88,MATCH($A112,'Part IV-2'!$C$24:$C$88,0)),"")</f>
        <v>0</v>
      </c>
      <c r="Q112" s="162">
        <f>IF($E112&gt;0,INDEX('Part IV-2'!$AC$24:$AC$88,MATCH($A112,'Part IV-2'!$C$24:$C$88,0)),"")</f>
        <v>0</v>
      </c>
    </row>
    <row r="113" spans="1:17" x14ac:dyDescent="0.2">
      <c r="A113" s="136" t="s">
        <v>223</v>
      </c>
      <c r="B113" s="55">
        <f>IF(E113&gt;0,INDEX('Part IV-2'!$D$24:$D$88,MATCH($A113,'Part IV-2'!$C$24:$C$88,0)),"")</f>
        <v>0</v>
      </c>
      <c r="C113" s="53" t="s">
        <v>300</v>
      </c>
      <c r="D113" s="53" t="s">
        <v>297</v>
      </c>
      <c r="E113" s="65" t="str">
        <f>IF(INDEX('Part IV-2'!$E$24:$E$88,MATCH($A113,'Part IV-2'!$C$24:$C$88,0))&gt;0,INDEX('Part IV-2'!$E$24:$E$88,MATCH($A113,'Part IV-2'!$C$24:$C$88,0)),"")</f>
        <v/>
      </c>
      <c r="F113" s="56">
        <f>IF(E113&gt;0,INDEX('Part IV-2'!$Y$24:$Y$88,MATCH($A113,'Part IV-2'!$C$24:$C$88,0)),"")</f>
        <v>0</v>
      </c>
      <c r="G113" s="54" t="str">
        <f t="shared" si="18"/>
        <v/>
      </c>
      <c r="H113" s="69">
        <f>IF(E113&gt;0,INDEX('Part IV-2'!$Z$24:$Z$88,MATCH($A113,'Part IV-2'!$C$24:$C$88,0)),"")</f>
        <v>0</v>
      </c>
      <c r="I113" s="69" t="str">
        <f t="shared" si="16"/>
        <v/>
      </c>
      <c r="J113" s="69">
        <f>IF(E113&gt;0,INDEX('Part IV-2'!$R$24:$R$88,MATCH($A113,'Part IV-2'!$C$24:$C$88,0)),"")</f>
        <v>0</v>
      </c>
      <c r="K113" s="69" t="str">
        <f t="shared" si="17"/>
        <v/>
      </c>
      <c r="L113" s="238">
        <f>IF(E113&gt;0,INDEX('Part IV-2'!$U$24:$U$88,MATCH($A113,'Part IV-2'!$C$24:$C$88,0)),"")</f>
        <v>0</v>
      </c>
      <c r="M113" s="238" t="str">
        <f t="shared" si="14"/>
        <v/>
      </c>
      <c r="N113" s="238">
        <f>IF(E113&gt;0,INDEX('Part IV-2'!$X$24:$X$88,MATCH($A113,'Part IV-2'!$C$24:$C$88,0)),"")</f>
        <v>0</v>
      </c>
      <c r="O113" s="238" t="str">
        <f t="shared" si="15"/>
        <v/>
      </c>
      <c r="P113" s="162">
        <f>IF(E113&gt;0,INDEX('Part IV-2'!$AB$24:$AB$88,MATCH($A113,'Part IV-2'!$C$24:$C$88,0)),"")</f>
        <v>0</v>
      </c>
      <c r="Q113" s="162">
        <f>IF($E113&gt;0,INDEX('Part IV-2'!$AC$24:$AC$88,MATCH($A113,'Part IV-2'!$C$24:$C$88,0)),"")</f>
        <v>0</v>
      </c>
    </row>
    <row r="114" spans="1:17" x14ac:dyDescent="0.2">
      <c r="A114" s="136" t="s">
        <v>225</v>
      </c>
      <c r="B114" s="55">
        <f>IF(E114&gt;0,INDEX('Part IV-2'!$D$24:$D$88,MATCH($A114,'Part IV-2'!$C$24:$C$88,0)),"")</f>
        <v>0</v>
      </c>
      <c r="C114" s="53" t="s">
        <v>300</v>
      </c>
      <c r="D114" s="53" t="s">
        <v>297</v>
      </c>
      <c r="E114" s="65" t="str">
        <f>IF(INDEX('Part IV-2'!$E$24:$E$88,MATCH($A114,'Part IV-2'!$C$24:$C$88,0))&gt;0,INDEX('Part IV-2'!$E$24:$E$88,MATCH($A114,'Part IV-2'!$C$24:$C$88,0)),"")</f>
        <v/>
      </c>
      <c r="F114" s="56">
        <f>IF(E114&gt;0,INDEX('Part IV-2'!$Y$24:$Y$88,MATCH($A114,'Part IV-2'!$C$24:$C$88,0)),"")</f>
        <v>0</v>
      </c>
      <c r="G114" s="54" t="str">
        <f t="shared" si="18"/>
        <v/>
      </c>
      <c r="H114" s="69">
        <f>IF(E114&gt;0,INDEX('Part IV-2'!$Z$24:$Z$88,MATCH($A114,'Part IV-2'!$C$24:$C$88,0)),"")</f>
        <v>0</v>
      </c>
      <c r="I114" s="69" t="str">
        <f t="shared" si="16"/>
        <v/>
      </c>
      <c r="J114" s="69">
        <f>IF(E114&gt;0,INDEX('Part IV-2'!$R$24:$R$88,MATCH($A114,'Part IV-2'!$C$24:$C$88,0)),"")</f>
        <v>0</v>
      </c>
      <c r="K114" s="69" t="str">
        <f t="shared" si="17"/>
        <v/>
      </c>
      <c r="L114" s="238">
        <f>IF(E114&gt;0,INDEX('Part IV-2'!$U$24:$U$88,MATCH($A114,'Part IV-2'!$C$24:$C$88,0)),"")</f>
        <v>0</v>
      </c>
      <c r="M114" s="238" t="str">
        <f t="shared" si="14"/>
        <v/>
      </c>
      <c r="N114" s="238">
        <f>IF(E114&gt;0,INDEX('Part IV-2'!$X$24:$X$88,MATCH($A114,'Part IV-2'!$C$24:$C$88,0)),"")</f>
        <v>0</v>
      </c>
      <c r="O114" s="238" t="str">
        <f t="shared" si="15"/>
        <v/>
      </c>
      <c r="P114" s="162">
        <f>IF(E114&gt;0,INDEX('Part IV-2'!$AB$24:$AB$88,MATCH($A114,'Part IV-2'!$C$24:$C$88,0)),"")</f>
        <v>0</v>
      </c>
      <c r="Q114" s="162">
        <f>IF($E114&gt;0,INDEX('Part IV-2'!$AC$24:$AC$88,MATCH($A114,'Part IV-2'!$C$24:$C$88,0)),"")</f>
        <v>0</v>
      </c>
    </row>
    <row r="115" spans="1:17" x14ac:dyDescent="0.2">
      <c r="A115" s="136" t="s">
        <v>227</v>
      </c>
      <c r="B115" s="55">
        <f>IF(E115&gt;0,INDEX('Part IV-2'!$D$24:$D$88,MATCH($A115,'Part IV-2'!$C$24:$C$88,0)),"")</f>
        <v>0</v>
      </c>
      <c r="C115" s="53" t="s">
        <v>300</v>
      </c>
      <c r="D115" s="53" t="s">
        <v>297</v>
      </c>
      <c r="E115" s="65" t="str">
        <f>IF(INDEX('Part IV-2'!$E$24:$E$88,MATCH($A115,'Part IV-2'!$C$24:$C$88,0))&gt;0,INDEX('Part IV-2'!$E$24:$E$88,MATCH($A115,'Part IV-2'!$C$24:$C$88,0)),"")</f>
        <v/>
      </c>
      <c r="F115" s="56">
        <f>IF(E115&gt;0,INDEX('Part IV-2'!$Y$24:$Y$88,MATCH($A115,'Part IV-2'!$C$24:$C$88,0)),"")</f>
        <v>0</v>
      </c>
      <c r="G115" s="54" t="str">
        <f t="shared" si="18"/>
        <v/>
      </c>
      <c r="H115" s="69">
        <f>IF(E115&gt;0,INDEX('Part IV-2'!$Z$24:$Z$88,MATCH($A115,'Part IV-2'!$C$24:$C$88,0)),"")</f>
        <v>0</v>
      </c>
      <c r="I115" s="69" t="str">
        <f t="shared" si="16"/>
        <v/>
      </c>
      <c r="J115" s="69">
        <f>IF(E115&gt;0,INDEX('Part IV-2'!$R$24:$R$88,MATCH($A115,'Part IV-2'!$C$24:$C$88,0)),"")</f>
        <v>0</v>
      </c>
      <c r="K115" s="69" t="str">
        <f t="shared" si="17"/>
        <v/>
      </c>
      <c r="L115" s="238">
        <f>IF(E115&gt;0,INDEX('Part IV-2'!$U$24:$U$88,MATCH($A115,'Part IV-2'!$C$24:$C$88,0)),"")</f>
        <v>0</v>
      </c>
      <c r="M115" s="238" t="str">
        <f t="shared" si="14"/>
        <v/>
      </c>
      <c r="N115" s="238">
        <f>IF(E115&gt;0,INDEX('Part IV-2'!$X$24:$X$88,MATCH($A115,'Part IV-2'!$C$24:$C$88,0)),"")</f>
        <v>0</v>
      </c>
      <c r="O115" s="238" t="str">
        <f t="shared" si="15"/>
        <v/>
      </c>
      <c r="P115" s="162">
        <f>IF(E115&gt;0,INDEX('Part IV-2'!$AB$24:$AB$88,MATCH($A115,'Part IV-2'!$C$24:$C$88,0)),"")</f>
        <v>0</v>
      </c>
      <c r="Q115" s="162">
        <f>IF($E115&gt;0,INDEX('Part IV-2'!$AC$24:$AC$88,MATCH($A115,'Part IV-2'!$C$24:$C$88,0)),"")</f>
        <v>0</v>
      </c>
    </row>
    <row r="116" spans="1:17" x14ac:dyDescent="0.2">
      <c r="A116" s="136" t="s">
        <v>229</v>
      </c>
      <c r="B116" s="55">
        <f>IF(E116&gt;0,INDEX('Part IV-2'!$D$24:$D$88,MATCH($A116,'Part IV-2'!$C$24:$C$88,0)),"")</f>
        <v>0</v>
      </c>
      <c r="C116" s="53" t="s">
        <v>300</v>
      </c>
      <c r="D116" s="53" t="s">
        <v>297</v>
      </c>
      <c r="E116" s="65" t="str">
        <f>IF(INDEX('Part IV-2'!$E$24:$E$88,MATCH($A116,'Part IV-2'!$C$24:$C$88,0))&gt;0,INDEX('Part IV-2'!$E$24:$E$88,MATCH($A116,'Part IV-2'!$C$24:$C$88,0)),"")</f>
        <v/>
      </c>
      <c r="F116" s="56">
        <f>IF(E116&gt;0,INDEX('Part IV-2'!$Y$24:$Y$88,MATCH($A116,'Part IV-2'!$C$24:$C$88,0)),"")</f>
        <v>0</v>
      </c>
      <c r="G116" s="54" t="str">
        <f t="shared" si="18"/>
        <v/>
      </c>
      <c r="H116" s="69">
        <f>IF(E116&gt;0,INDEX('Part IV-2'!$Z$24:$Z$88,MATCH($A116,'Part IV-2'!$C$24:$C$88,0)),"")</f>
        <v>0</v>
      </c>
      <c r="I116" s="69" t="str">
        <f t="shared" si="16"/>
        <v/>
      </c>
      <c r="J116" s="69">
        <f>IF(E116&gt;0,INDEX('Part IV-2'!$R$24:$R$88,MATCH($A116,'Part IV-2'!$C$24:$C$88,0)),"")</f>
        <v>0</v>
      </c>
      <c r="K116" s="69" t="str">
        <f t="shared" si="17"/>
        <v/>
      </c>
      <c r="L116" s="238">
        <f>IF(E116&gt;0,INDEX('Part IV-2'!$U$24:$U$88,MATCH($A116,'Part IV-2'!$C$24:$C$88,0)),"")</f>
        <v>0</v>
      </c>
      <c r="M116" s="238" t="str">
        <f t="shared" si="14"/>
        <v/>
      </c>
      <c r="N116" s="238">
        <f>IF(E116&gt;0,INDEX('Part IV-2'!$X$24:$X$88,MATCH($A116,'Part IV-2'!$C$24:$C$88,0)),"")</f>
        <v>0</v>
      </c>
      <c r="O116" s="238" t="str">
        <f t="shared" si="15"/>
        <v/>
      </c>
      <c r="P116" s="162">
        <f>IF(E116&gt;0,INDEX('Part IV-2'!$AB$24:$AB$88,MATCH($A116,'Part IV-2'!$C$24:$C$88,0)),"")</f>
        <v>0</v>
      </c>
      <c r="Q116" s="162">
        <f>IF($E116&gt;0,INDEX('Part IV-2'!$AC$24:$AC$88,MATCH($A116,'Part IV-2'!$C$24:$C$88,0)),"")</f>
        <v>0</v>
      </c>
    </row>
    <row r="117" spans="1:17" x14ac:dyDescent="0.2">
      <c r="A117" s="136" t="s">
        <v>231</v>
      </c>
      <c r="B117" s="55">
        <f>IF(E117&gt;0,INDEX('Part IV-2'!$D$24:$D$88,MATCH($A117,'Part IV-2'!$C$24:$C$88,0)),"")</f>
        <v>0</v>
      </c>
      <c r="C117" s="53" t="s">
        <v>300</v>
      </c>
      <c r="D117" s="53" t="s">
        <v>297</v>
      </c>
      <c r="E117" s="65" t="str">
        <f>IF(INDEX('Part IV-2'!$E$24:$E$88,MATCH($A117,'Part IV-2'!$C$24:$C$88,0))&gt;0,INDEX('Part IV-2'!$E$24:$E$88,MATCH($A117,'Part IV-2'!$C$24:$C$88,0)),"")</f>
        <v/>
      </c>
      <c r="F117" s="56">
        <f>IF(E117&gt;0,INDEX('Part IV-2'!$Y$24:$Y$88,MATCH($A117,'Part IV-2'!$C$24:$C$88,0)),"")</f>
        <v>0</v>
      </c>
      <c r="G117" s="54" t="str">
        <f t="shared" si="18"/>
        <v/>
      </c>
      <c r="H117" s="69">
        <f>IF(E117&gt;0,INDEX('Part IV-2'!$Z$24:$Z$88,MATCH($A117,'Part IV-2'!$C$24:$C$88,0)),"")</f>
        <v>0</v>
      </c>
      <c r="I117" s="69" t="str">
        <f t="shared" si="16"/>
        <v/>
      </c>
      <c r="J117" s="69">
        <f>IF(E117&gt;0,INDEX('Part IV-2'!$R$24:$R$88,MATCH($A117,'Part IV-2'!$C$24:$C$88,0)),"")</f>
        <v>0</v>
      </c>
      <c r="K117" s="69" t="str">
        <f t="shared" si="17"/>
        <v/>
      </c>
      <c r="L117" s="238">
        <f>IF(E117&gt;0,INDEX('Part IV-2'!$U$24:$U$88,MATCH($A117,'Part IV-2'!$C$24:$C$88,0)),"")</f>
        <v>0</v>
      </c>
      <c r="M117" s="238" t="str">
        <f t="shared" si="14"/>
        <v/>
      </c>
      <c r="N117" s="238">
        <f>IF(E117&gt;0,INDEX('Part IV-2'!$X$24:$X$88,MATCH($A117,'Part IV-2'!$C$24:$C$88,0)),"")</f>
        <v>0</v>
      </c>
      <c r="O117" s="238" t="str">
        <f t="shared" si="15"/>
        <v/>
      </c>
      <c r="P117" s="162">
        <f>IF(E117&gt;0,INDEX('Part IV-2'!$AB$24:$AB$88,MATCH($A117,'Part IV-2'!$C$24:$C$88,0)),"")</f>
        <v>0</v>
      </c>
      <c r="Q117" s="162">
        <f>IF($E117&gt;0,INDEX('Part IV-2'!$AC$24:$AC$88,MATCH($A117,'Part IV-2'!$C$24:$C$88,0)),"")</f>
        <v>0</v>
      </c>
    </row>
    <row r="118" spans="1:17" x14ac:dyDescent="0.2">
      <c r="A118" s="136" t="s">
        <v>233</v>
      </c>
      <c r="B118" s="55">
        <f>IF(E118&gt;0,INDEX('Part IV-2'!$D$24:$D$88,MATCH($A118,'Part IV-2'!$C$24:$C$88,0)),"")</f>
        <v>0</v>
      </c>
      <c r="C118" s="53" t="s">
        <v>300</v>
      </c>
      <c r="D118" s="53" t="s">
        <v>297</v>
      </c>
      <c r="E118" s="65" t="str">
        <f>IF(INDEX('Part IV-2'!$E$24:$E$88,MATCH($A118,'Part IV-2'!$C$24:$C$88,0))&gt;0,INDEX('Part IV-2'!$E$24:$E$88,MATCH($A118,'Part IV-2'!$C$24:$C$88,0)),"")</f>
        <v/>
      </c>
      <c r="F118" s="56">
        <f>IF(E118&gt;0,INDEX('Part IV-2'!$Y$24:$Y$88,MATCH($A118,'Part IV-2'!$C$24:$C$88,0)),"")</f>
        <v>0</v>
      </c>
      <c r="G118" s="54" t="str">
        <f t="shared" si="18"/>
        <v/>
      </c>
      <c r="H118" s="69">
        <f>IF(E118&gt;0,INDEX('Part IV-2'!$Z$24:$Z$88,MATCH($A118,'Part IV-2'!$C$24:$C$88,0)),"")</f>
        <v>0</v>
      </c>
      <c r="I118" s="69" t="str">
        <f t="shared" si="16"/>
        <v/>
      </c>
      <c r="J118" s="69">
        <f>IF(E118&gt;0,INDEX('Part IV-2'!$R$24:$R$88,MATCH($A118,'Part IV-2'!$C$24:$C$88,0)),"")</f>
        <v>0</v>
      </c>
      <c r="K118" s="69" t="str">
        <f t="shared" si="17"/>
        <v/>
      </c>
      <c r="L118" s="238">
        <f>IF(E118&gt;0,INDEX('Part IV-2'!$U$24:$U$88,MATCH($A118,'Part IV-2'!$C$24:$C$88,0)),"")</f>
        <v>0</v>
      </c>
      <c r="M118" s="238" t="str">
        <f t="shared" si="14"/>
        <v/>
      </c>
      <c r="N118" s="238">
        <f>IF(E118&gt;0,INDEX('Part IV-2'!$X$24:$X$88,MATCH($A118,'Part IV-2'!$C$24:$C$88,0)),"")</f>
        <v>0</v>
      </c>
      <c r="O118" s="238" t="str">
        <f t="shared" si="15"/>
        <v/>
      </c>
      <c r="P118" s="162">
        <f>IF(E118&gt;0,INDEX('Part IV-2'!$AB$24:$AB$88,MATCH($A118,'Part IV-2'!$C$24:$C$88,0)),"")</f>
        <v>0</v>
      </c>
      <c r="Q118" s="162">
        <f>IF($E118&gt;0,INDEX('Part IV-2'!$AC$24:$AC$88,MATCH($A118,'Part IV-2'!$C$24:$C$88,0)),"")</f>
        <v>0</v>
      </c>
    </row>
    <row r="119" spans="1:17" x14ac:dyDescent="0.2">
      <c r="A119" s="136" t="s">
        <v>235</v>
      </c>
      <c r="B119" s="55">
        <f>IF(E119&gt;0,INDEX('Part IV-2'!$D$24:$D$88,MATCH($A119,'Part IV-2'!$C$24:$C$88,0)),"")</f>
        <v>0</v>
      </c>
      <c r="C119" s="53" t="s">
        <v>300</v>
      </c>
      <c r="D119" s="53" t="s">
        <v>297</v>
      </c>
      <c r="E119" s="65" t="str">
        <f>IF(INDEX('Part IV-2'!$E$24:$E$88,MATCH($A119,'Part IV-2'!$C$24:$C$88,0))&gt;0,INDEX('Part IV-2'!$E$24:$E$88,MATCH($A119,'Part IV-2'!$C$24:$C$88,0)),"")</f>
        <v/>
      </c>
      <c r="F119" s="56">
        <f>IF(E119&gt;0,INDEX('Part IV-2'!$Y$24:$Y$88,MATCH($A119,'Part IV-2'!$C$24:$C$88,0)),"")</f>
        <v>0</v>
      </c>
      <c r="G119" s="54" t="str">
        <f t="shared" si="18"/>
        <v/>
      </c>
      <c r="H119" s="69">
        <f>IF(E119&gt;0,INDEX('Part IV-2'!$Z$24:$Z$88,MATCH($A119,'Part IV-2'!$C$24:$C$88,0)),"")</f>
        <v>0</v>
      </c>
      <c r="I119" s="69" t="str">
        <f t="shared" si="16"/>
        <v/>
      </c>
      <c r="J119" s="69">
        <f>IF(E119&gt;0,INDEX('Part IV-2'!$R$24:$R$88,MATCH($A119,'Part IV-2'!$C$24:$C$88,0)),"")</f>
        <v>0</v>
      </c>
      <c r="K119" s="69" t="str">
        <f t="shared" si="17"/>
        <v/>
      </c>
      <c r="L119" s="238">
        <f>IF(E119&gt;0,INDEX('Part IV-2'!$U$24:$U$88,MATCH($A119,'Part IV-2'!$C$24:$C$88,0)),"")</f>
        <v>0</v>
      </c>
      <c r="M119" s="238" t="str">
        <f t="shared" si="14"/>
        <v/>
      </c>
      <c r="N119" s="238">
        <f>IF(E119&gt;0,INDEX('Part IV-2'!$X$24:$X$88,MATCH($A119,'Part IV-2'!$C$24:$C$88,0)),"")</f>
        <v>0</v>
      </c>
      <c r="O119" s="238" t="str">
        <f t="shared" si="15"/>
        <v/>
      </c>
      <c r="P119" s="162">
        <f>IF(E119&gt;0,INDEX('Part IV-2'!$AB$24:$AB$88,MATCH($A119,'Part IV-2'!$C$24:$C$88,0)),"")</f>
        <v>0</v>
      </c>
      <c r="Q119" s="162">
        <f>IF($E119&gt;0,INDEX('Part IV-2'!$AC$24:$AC$88,MATCH($A119,'Part IV-2'!$C$24:$C$88,0)),"")</f>
        <v>0</v>
      </c>
    </row>
    <row r="120" spans="1:17" x14ac:dyDescent="0.2">
      <c r="A120" s="136" t="s">
        <v>237</v>
      </c>
      <c r="B120" s="55">
        <f>IF(E120&gt;0,INDEX('Part IV-2'!$D$24:$D$88,MATCH($A120,'Part IV-2'!$C$24:$C$88,0)),"")</f>
        <v>0</v>
      </c>
      <c r="C120" s="53" t="s">
        <v>300</v>
      </c>
      <c r="D120" s="53" t="s">
        <v>297</v>
      </c>
      <c r="E120" s="65" t="str">
        <f>IF(INDEX('Part IV-2'!$E$24:$E$88,MATCH($A120,'Part IV-2'!$C$24:$C$88,0))&gt;0,INDEX('Part IV-2'!$E$24:$E$88,MATCH($A120,'Part IV-2'!$C$24:$C$88,0)),"")</f>
        <v/>
      </c>
      <c r="F120" s="56">
        <f>IF(E120&gt;0,INDEX('Part IV-2'!$Y$24:$Y$88,MATCH($A120,'Part IV-2'!$C$24:$C$88,0)),"")</f>
        <v>0</v>
      </c>
      <c r="G120" s="54" t="str">
        <f t="shared" si="18"/>
        <v/>
      </c>
      <c r="H120" s="69">
        <f>IF(E120&gt;0,INDEX('Part IV-2'!$Z$24:$Z$88,MATCH($A120,'Part IV-2'!$C$24:$C$88,0)),"")</f>
        <v>0</v>
      </c>
      <c r="I120" s="69" t="str">
        <f t="shared" si="16"/>
        <v/>
      </c>
      <c r="J120" s="69">
        <f>IF(E120&gt;0,INDEX('Part IV-2'!$R$24:$R$88,MATCH($A120,'Part IV-2'!$C$24:$C$88,0)),"")</f>
        <v>0</v>
      </c>
      <c r="K120" s="69" t="str">
        <f t="shared" si="17"/>
        <v/>
      </c>
      <c r="L120" s="238">
        <f>IF(E120&gt;0,INDEX('Part IV-2'!$U$24:$U$88,MATCH($A120,'Part IV-2'!$C$24:$C$88,0)),"")</f>
        <v>0</v>
      </c>
      <c r="M120" s="238" t="str">
        <f t="shared" si="14"/>
        <v/>
      </c>
      <c r="N120" s="238">
        <f>IF(E120&gt;0,INDEX('Part IV-2'!$X$24:$X$88,MATCH($A120,'Part IV-2'!$C$24:$C$88,0)),"")</f>
        <v>0</v>
      </c>
      <c r="O120" s="238" t="str">
        <f t="shared" si="15"/>
        <v/>
      </c>
      <c r="P120" s="162">
        <f>IF(E120&gt;0,INDEX('Part IV-2'!$AB$24:$AB$88,MATCH($A120,'Part IV-2'!$C$24:$C$88,0)),"")</f>
        <v>0</v>
      </c>
      <c r="Q120" s="162">
        <f>IF($E120&gt;0,INDEX('Part IV-2'!$AC$24:$AC$88,MATCH($A120,'Part IV-2'!$C$24:$C$88,0)),"")</f>
        <v>0</v>
      </c>
    </row>
    <row r="121" spans="1:17" x14ac:dyDescent="0.2">
      <c r="A121" s="136" t="s">
        <v>239</v>
      </c>
      <c r="B121" s="55">
        <f>IF(E121&gt;0,INDEX('Part IV-2'!$D$24:$D$88,MATCH($A121,'Part IV-2'!$C$24:$C$88,0)),"")</f>
        <v>0</v>
      </c>
      <c r="C121" s="53" t="s">
        <v>300</v>
      </c>
      <c r="D121" s="53" t="s">
        <v>297</v>
      </c>
      <c r="E121" s="65" t="str">
        <f>IF(INDEX('Part IV-2'!$E$24:$E$88,MATCH($A121,'Part IV-2'!$C$24:$C$88,0))&gt;0,INDEX('Part IV-2'!$E$24:$E$88,MATCH($A121,'Part IV-2'!$C$24:$C$88,0)),"")</f>
        <v/>
      </c>
      <c r="F121" s="56">
        <f>IF(E121&gt;0,INDEX('Part IV-2'!$Y$24:$Y$88,MATCH($A121,'Part IV-2'!$C$24:$C$88,0)),"")</f>
        <v>0</v>
      </c>
      <c r="G121" s="54" t="str">
        <f t="shared" si="18"/>
        <v/>
      </c>
      <c r="H121" s="69">
        <f>IF(E121&gt;0,INDEX('Part IV-2'!$Z$24:$Z$88,MATCH($A121,'Part IV-2'!$C$24:$C$88,0)),"")</f>
        <v>0</v>
      </c>
      <c r="I121" s="69" t="str">
        <f t="shared" si="16"/>
        <v/>
      </c>
      <c r="J121" s="69">
        <f>IF(E121&gt;0,INDEX('Part IV-2'!$R$24:$R$88,MATCH($A121,'Part IV-2'!$C$24:$C$88,0)),"")</f>
        <v>0</v>
      </c>
      <c r="K121" s="69" t="str">
        <f t="shared" si="17"/>
        <v/>
      </c>
      <c r="L121" s="238">
        <f>IF(E121&gt;0,INDEX('Part IV-2'!$U$24:$U$88,MATCH($A121,'Part IV-2'!$C$24:$C$88,0)),"")</f>
        <v>0</v>
      </c>
      <c r="M121" s="238" t="str">
        <f t="shared" si="14"/>
        <v/>
      </c>
      <c r="N121" s="238">
        <f>IF(E121&gt;0,INDEX('Part IV-2'!$X$24:$X$88,MATCH($A121,'Part IV-2'!$C$24:$C$88,0)),"")</f>
        <v>0</v>
      </c>
      <c r="O121" s="238" t="str">
        <f t="shared" si="15"/>
        <v/>
      </c>
      <c r="P121" s="162">
        <f>IF(E121&gt;0,INDEX('Part IV-2'!$AB$24:$AB$88,MATCH($A121,'Part IV-2'!$C$24:$C$88,0)),"")</f>
        <v>0</v>
      </c>
      <c r="Q121" s="162">
        <f>IF($E121&gt;0,INDEX('Part IV-2'!$AC$24:$AC$88,MATCH($A121,'Part IV-2'!$C$24:$C$88,0)),"")</f>
        <v>0</v>
      </c>
    </row>
    <row r="122" spans="1:17" x14ac:dyDescent="0.2">
      <c r="A122" s="136" t="s">
        <v>241</v>
      </c>
      <c r="B122" s="55">
        <f>IF(E122&gt;0,INDEX('Part IV-2'!$D$24:$D$88,MATCH($A122,'Part IV-2'!$C$24:$C$88,0)),"")</f>
        <v>0</v>
      </c>
      <c r="C122" s="53" t="s">
        <v>300</v>
      </c>
      <c r="D122" s="53" t="s">
        <v>297</v>
      </c>
      <c r="E122" s="65" t="str">
        <f>IF(INDEX('Part IV-2'!$E$24:$E$88,MATCH($A122,'Part IV-2'!$C$24:$C$88,0))&gt;0,INDEX('Part IV-2'!$E$24:$E$88,MATCH($A122,'Part IV-2'!$C$24:$C$88,0)),"")</f>
        <v/>
      </c>
      <c r="F122" s="56">
        <f>IF(E122&gt;0,INDEX('Part IV-2'!$Y$24:$Y$88,MATCH($A122,'Part IV-2'!$C$24:$C$88,0)),"")</f>
        <v>0</v>
      </c>
      <c r="G122" s="54" t="str">
        <f t="shared" si="18"/>
        <v/>
      </c>
      <c r="H122" s="69">
        <f>IF(E122&gt;0,INDEX('Part IV-2'!$Z$24:$Z$88,MATCH($A122,'Part IV-2'!$C$24:$C$88,0)),"")</f>
        <v>0</v>
      </c>
      <c r="I122" s="69" t="str">
        <f t="shared" si="16"/>
        <v/>
      </c>
      <c r="J122" s="69">
        <f>IF(E122&gt;0,INDEX('Part IV-2'!$R$24:$R$88,MATCH($A122,'Part IV-2'!$C$24:$C$88,0)),"")</f>
        <v>0</v>
      </c>
      <c r="K122" s="69" t="str">
        <f t="shared" si="17"/>
        <v/>
      </c>
      <c r="L122" s="238">
        <f>IF(E122&gt;0,INDEX('Part IV-2'!$U$24:$U$88,MATCH($A122,'Part IV-2'!$C$24:$C$88,0)),"")</f>
        <v>0</v>
      </c>
      <c r="M122" s="238" t="str">
        <f t="shared" si="14"/>
        <v/>
      </c>
      <c r="N122" s="238">
        <f>IF(E122&gt;0,INDEX('Part IV-2'!$X$24:$X$88,MATCH($A122,'Part IV-2'!$C$24:$C$88,0)),"")</f>
        <v>0</v>
      </c>
      <c r="O122" s="238" t="str">
        <f t="shared" si="15"/>
        <v/>
      </c>
      <c r="P122" s="162">
        <f>IF(E122&gt;0,INDEX('Part IV-2'!$AB$24:$AB$88,MATCH($A122,'Part IV-2'!$C$24:$C$88,0)),"")</f>
        <v>0</v>
      </c>
      <c r="Q122" s="162">
        <f>IF($E122&gt;0,INDEX('Part IV-2'!$AC$24:$AC$88,MATCH($A122,'Part IV-2'!$C$24:$C$88,0)),"")</f>
        <v>0</v>
      </c>
    </row>
    <row r="123" spans="1:17" x14ac:dyDescent="0.2">
      <c r="A123" s="136" t="s">
        <v>243</v>
      </c>
      <c r="B123" s="55">
        <f>IF(E123&gt;0,INDEX('Part IV-2'!$D$24:$D$88,MATCH($A123,'Part IV-2'!$C$24:$C$88,0)),"")</f>
        <v>0</v>
      </c>
      <c r="C123" s="53" t="s">
        <v>300</v>
      </c>
      <c r="D123" s="53" t="s">
        <v>297</v>
      </c>
      <c r="E123" s="65" t="str">
        <f>IF(INDEX('Part IV-2'!$E$24:$E$88,MATCH($A123,'Part IV-2'!$C$24:$C$88,0))&gt;0,INDEX('Part IV-2'!$E$24:$E$88,MATCH($A123,'Part IV-2'!$C$24:$C$88,0)),"")</f>
        <v/>
      </c>
      <c r="F123" s="56">
        <f>IF(E123&gt;0,INDEX('Part IV-2'!$Y$24:$Y$88,MATCH($A123,'Part IV-2'!$C$24:$C$88,0)),"")</f>
        <v>0</v>
      </c>
      <c r="G123" s="54" t="str">
        <f t="shared" si="18"/>
        <v/>
      </c>
      <c r="H123" s="69">
        <f>IF(E123&gt;0,INDEX('Part IV-2'!$Z$24:$Z$88,MATCH($A123,'Part IV-2'!$C$24:$C$88,0)),"")</f>
        <v>0</v>
      </c>
      <c r="I123" s="69" t="str">
        <f t="shared" si="16"/>
        <v/>
      </c>
      <c r="J123" s="69">
        <f>IF(E123&gt;0,INDEX('Part IV-2'!$R$24:$R$88,MATCH($A123,'Part IV-2'!$C$24:$C$88,0)),"")</f>
        <v>0</v>
      </c>
      <c r="K123" s="69" t="str">
        <f t="shared" si="17"/>
        <v/>
      </c>
      <c r="L123" s="238">
        <f>IF(E123&gt;0,INDEX('Part IV-2'!$U$24:$U$88,MATCH($A123,'Part IV-2'!$C$24:$C$88,0)),"")</f>
        <v>0</v>
      </c>
      <c r="M123" s="238" t="str">
        <f t="shared" si="14"/>
        <v/>
      </c>
      <c r="N123" s="238">
        <f>IF(E123&gt;0,INDEX('Part IV-2'!$X$24:$X$88,MATCH($A123,'Part IV-2'!$C$24:$C$88,0)),"")</f>
        <v>0</v>
      </c>
      <c r="O123" s="238" t="str">
        <f t="shared" si="15"/>
        <v/>
      </c>
      <c r="P123" s="162">
        <f>IF(E123&gt;0,INDEX('Part IV-2'!$AB$24:$AB$88,MATCH($A123,'Part IV-2'!$C$24:$C$88,0)),"")</f>
        <v>0</v>
      </c>
      <c r="Q123" s="162">
        <f>IF($E123&gt;0,INDEX('Part IV-2'!$AC$24:$AC$88,MATCH($A123,'Part IV-2'!$C$24:$C$88,0)),"")</f>
        <v>0</v>
      </c>
    </row>
    <row r="124" spans="1:17" x14ac:dyDescent="0.2">
      <c r="A124" s="136" t="s">
        <v>245</v>
      </c>
      <c r="B124" s="55">
        <f>IF(E124&gt;0,INDEX('Part IV-2'!$D$24:$D$88,MATCH($A124,'Part IV-2'!$C$24:$C$88,0)),"")</f>
        <v>0</v>
      </c>
      <c r="C124" s="53" t="s">
        <v>300</v>
      </c>
      <c r="D124" s="53" t="s">
        <v>297</v>
      </c>
      <c r="E124" s="65" t="str">
        <f>IF(INDEX('Part IV-2'!$E$24:$E$88,MATCH($A124,'Part IV-2'!$C$24:$C$88,0))&gt;0,INDEX('Part IV-2'!$E$24:$E$88,MATCH($A124,'Part IV-2'!$C$24:$C$88,0)),"")</f>
        <v/>
      </c>
      <c r="F124" s="56">
        <f>IF(E124&gt;0,INDEX('Part IV-2'!$Y$24:$Y$88,MATCH($A124,'Part IV-2'!$C$24:$C$88,0)),"")</f>
        <v>0</v>
      </c>
      <c r="G124" s="54" t="str">
        <f t="shared" si="18"/>
        <v/>
      </c>
      <c r="H124" s="69">
        <f>IF(E124&gt;0,INDEX('Part IV-2'!$Z$24:$Z$88,MATCH($A124,'Part IV-2'!$C$24:$C$88,0)),"")</f>
        <v>0</v>
      </c>
      <c r="I124" s="69" t="str">
        <f t="shared" si="16"/>
        <v/>
      </c>
      <c r="J124" s="69">
        <f>IF(E124&gt;0,INDEX('Part IV-2'!$R$24:$R$88,MATCH($A124,'Part IV-2'!$C$24:$C$88,0)),"")</f>
        <v>0</v>
      </c>
      <c r="K124" s="69" t="str">
        <f t="shared" si="17"/>
        <v/>
      </c>
      <c r="L124" s="238">
        <f>IF(E124&gt;0,INDEX('Part IV-2'!$U$24:$U$88,MATCH($A124,'Part IV-2'!$C$24:$C$88,0)),"")</f>
        <v>0</v>
      </c>
      <c r="M124" s="238" t="str">
        <f t="shared" si="14"/>
        <v/>
      </c>
      <c r="N124" s="238">
        <f>IF(E124&gt;0,INDEX('Part IV-2'!$X$24:$X$88,MATCH($A124,'Part IV-2'!$C$24:$C$88,0)),"")</f>
        <v>0</v>
      </c>
      <c r="O124" s="238" t="str">
        <f t="shared" si="15"/>
        <v/>
      </c>
      <c r="P124" s="162">
        <f>IF(E124&gt;0,INDEX('Part IV-2'!$AB$24:$AB$88,MATCH($A124,'Part IV-2'!$C$24:$C$88,0)),"")</f>
        <v>0</v>
      </c>
      <c r="Q124" s="162">
        <f>IF($E124&gt;0,INDEX('Part IV-2'!$AC$24:$AC$88,MATCH($A124,'Part IV-2'!$C$24:$C$88,0)),"")</f>
        <v>0</v>
      </c>
    </row>
    <row r="125" spans="1:17" x14ac:dyDescent="0.2">
      <c r="A125" s="136" t="s">
        <v>247</v>
      </c>
      <c r="B125" s="55">
        <f>IF(E125&gt;0,INDEX('Part IV-2'!$D$24:$D$88,MATCH($A125,'Part IV-2'!$C$24:$C$88,0)),"")</f>
        <v>0</v>
      </c>
      <c r="C125" s="53" t="s">
        <v>300</v>
      </c>
      <c r="D125" s="53" t="s">
        <v>297</v>
      </c>
      <c r="E125" s="65" t="str">
        <f>IF(INDEX('Part IV-2'!$E$24:$E$88,MATCH($A125,'Part IV-2'!$C$24:$C$88,0))&gt;0,INDEX('Part IV-2'!$E$24:$E$88,MATCH($A125,'Part IV-2'!$C$24:$C$88,0)),"")</f>
        <v/>
      </c>
      <c r="F125" s="56">
        <f>IF(E125&gt;0,INDEX('Part IV-2'!$Y$24:$Y$88,MATCH($A125,'Part IV-2'!$C$24:$C$88,0)),"")</f>
        <v>0</v>
      </c>
      <c r="G125" s="54" t="str">
        <f t="shared" si="18"/>
        <v/>
      </c>
      <c r="H125" s="69">
        <f>IF(E125&gt;0,INDEX('Part IV-2'!$Z$24:$Z$88,MATCH($A125,'Part IV-2'!$C$24:$C$88,0)),"")</f>
        <v>0</v>
      </c>
      <c r="I125" s="69" t="str">
        <f t="shared" si="16"/>
        <v/>
      </c>
      <c r="J125" s="69">
        <f>IF(E125&gt;0,INDEX('Part IV-2'!$R$24:$R$88,MATCH($A125,'Part IV-2'!$C$24:$C$88,0)),"")</f>
        <v>0</v>
      </c>
      <c r="K125" s="69" t="str">
        <f t="shared" si="17"/>
        <v/>
      </c>
      <c r="L125" s="238">
        <f>IF(E125&gt;0,INDEX('Part IV-2'!$U$24:$U$88,MATCH($A125,'Part IV-2'!$C$24:$C$88,0)),"")</f>
        <v>0</v>
      </c>
      <c r="M125" s="238" t="str">
        <f t="shared" si="14"/>
        <v/>
      </c>
      <c r="N125" s="238">
        <f>IF(E125&gt;0,INDEX('Part IV-2'!$X$24:$X$88,MATCH($A125,'Part IV-2'!$C$24:$C$88,0)),"")</f>
        <v>0</v>
      </c>
      <c r="O125" s="238" t="str">
        <f t="shared" si="15"/>
        <v/>
      </c>
      <c r="P125" s="162">
        <f>IF(E125&gt;0,INDEX('Part IV-2'!$AB$24:$AB$88,MATCH($A125,'Part IV-2'!$C$24:$C$88,0)),"")</f>
        <v>0</v>
      </c>
      <c r="Q125" s="162">
        <f>IF($E125&gt;0,INDEX('Part IV-2'!$AC$24:$AC$88,MATCH($A125,'Part IV-2'!$C$24:$C$88,0)),"")</f>
        <v>0</v>
      </c>
    </row>
    <row r="126" spans="1:17" x14ac:dyDescent="0.2">
      <c r="A126" s="136" t="s">
        <v>249</v>
      </c>
      <c r="B126" s="55">
        <f>IF(E126&gt;0,INDEX('Part IV-2'!$D$24:$D$88,MATCH($A126,'Part IV-2'!$C$24:$C$88,0)),"")</f>
        <v>0</v>
      </c>
      <c r="C126" s="53" t="s">
        <v>300</v>
      </c>
      <c r="D126" s="53" t="s">
        <v>297</v>
      </c>
      <c r="E126" s="65" t="str">
        <f>IF(INDEX('Part IV-2'!$E$24:$E$88,MATCH($A126,'Part IV-2'!$C$24:$C$88,0))&gt;0,INDEX('Part IV-2'!$E$24:$E$88,MATCH($A126,'Part IV-2'!$C$24:$C$88,0)),"")</f>
        <v/>
      </c>
      <c r="F126" s="56">
        <f>IF(E126&gt;0,INDEX('Part IV-2'!$Y$24:$Y$88,MATCH($A126,'Part IV-2'!$C$24:$C$88,0)),"")</f>
        <v>0</v>
      </c>
      <c r="G126" s="54" t="str">
        <f t="shared" si="18"/>
        <v/>
      </c>
      <c r="H126" s="69">
        <f>IF(E126&gt;0,INDEX('Part IV-2'!$Z$24:$Z$88,MATCH($A126,'Part IV-2'!$C$24:$C$88,0)),"")</f>
        <v>0</v>
      </c>
      <c r="I126" s="69" t="str">
        <f t="shared" si="16"/>
        <v/>
      </c>
      <c r="J126" s="69">
        <f>IF(E126&gt;0,INDEX('Part IV-2'!$R$24:$R$88,MATCH($A126,'Part IV-2'!$C$24:$C$88,0)),"")</f>
        <v>0</v>
      </c>
      <c r="K126" s="69" t="str">
        <f t="shared" si="17"/>
        <v/>
      </c>
      <c r="L126" s="238">
        <f>IF(E126&gt;0,INDEX('Part IV-2'!$U$24:$U$88,MATCH($A126,'Part IV-2'!$C$24:$C$88,0)),"")</f>
        <v>0</v>
      </c>
      <c r="M126" s="238" t="str">
        <f t="shared" si="14"/>
        <v/>
      </c>
      <c r="N126" s="238">
        <f>IF(E126&gt;0,INDEX('Part IV-2'!$X$24:$X$88,MATCH($A126,'Part IV-2'!$C$24:$C$88,0)),"")</f>
        <v>0</v>
      </c>
      <c r="O126" s="238" t="str">
        <f t="shared" si="15"/>
        <v/>
      </c>
      <c r="P126" s="162">
        <f>IF(E126&gt;0,INDEX('Part IV-2'!$AB$24:$AB$88,MATCH($A126,'Part IV-2'!$C$24:$C$88,0)),"")</f>
        <v>0</v>
      </c>
      <c r="Q126" s="162">
        <f>IF($E126&gt;0,INDEX('Part IV-2'!$AC$24:$AC$88,MATCH($A126,'Part IV-2'!$C$24:$C$88,0)),"")</f>
        <v>0</v>
      </c>
    </row>
    <row r="127" spans="1:17" x14ac:dyDescent="0.2">
      <c r="A127" s="136" t="s">
        <v>251</v>
      </c>
      <c r="B127" s="55">
        <f>IF(E127&gt;0,INDEX('Part IV-2'!$D$24:$D$88,MATCH($A127,'Part IV-2'!$C$24:$C$88,0)),"")</f>
        <v>0</v>
      </c>
      <c r="C127" s="53" t="s">
        <v>300</v>
      </c>
      <c r="D127" s="53" t="s">
        <v>297</v>
      </c>
      <c r="E127" s="65" t="str">
        <f>IF(INDEX('Part IV-2'!$E$24:$E$88,MATCH($A127,'Part IV-2'!$C$24:$C$88,0))&gt;0,INDEX('Part IV-2'!$E$24:$E$88,MATCH($A127,'Part IV-2'!$C$24:$C$88,0)),"")</f>
        <v/>
      </c>
      <c r="F127" s="56">
        <f>IF(E127&gt;0,INDEX('Part IV-2'!$Y$24:$Y$88,MATCH($A127,'Part IV-2'!$C$24:$C$88,0)),"")</f>
        <v>0</v>
      </c>
      <c r="G127" s="54" t="str">
        <f t="shared" si="18"/>
        <v/>
      </c>
      <c r="H127" s="69">
        <f>IF(E127&gt;0,INDEX('Part IV-2'!$Z$24:$Z$88,MATCH($A127,'Part IV-2'!$C$24:$C$88,0)),"")</f>
        <v>0</v>
      </c>
      <c r="I127" s="69" t="str">
        <f t="shared" si="16"/>
        <v/>
      </c>
      <c r="J127" s="69">
        <f>IF(E127&gt;0,INDEX('Part IV-2'!$R$24:$R$88,MATCH($A127,'Part IV-2'!$C$24:$C$88,0)),"")</f>
        <v>0</v>
      </c>
      <c r="K127" s="69" t="str">
        <f t="shared" si="17"/>
        <v/>
      </c>
      <c r="L127" s="238">
        <f>IF(E127&gt;0,INDEX('Part IV-2'!$U$24:$U$88,MATCH($A127,'Part IV-2'!$C$24:$C$88,0)),"")</f>
        <v>0</v>
      </c>
      <c r="M127" s="238" t="str">
        <f t="shared" si="14"/>
        <v/>
      </c>
      <c r="N127" s="238">
        <f>IF(E127&gt;0,INDEX('Part IV-2'!$X$24:$X$88,MATCH($A127,'Part IV-2'!$C$24:$C$88,0)),"")</f>
        <v>0</v>
      </c>
      <c r="O127" s="238" t="str">
        <f t="shared" si="15"/>
        <v/>
      </c>
      <c r="P127" s="162">
        <f>IF(E127&gt;0,INDEX('Part IV-2'!$AB$24:$AB$88,MATCH($A127,'Part IV-2'!$C$24:$C$88,0)),"")</f>
        <v>0</v>
      </c>
      <c r="Q127" s="162">
        <f>IF($E127&gt;0,INDEX('Part IV-2'!$AC$24:$AC$88,MATCH($A127,'Part IV-2'!$C$24:$C$88,0)),"")</f>
        <v>0</v>
      </c>
    </row>
    <row r="128" spans="1:17" x14ac:dyDescent="0.2">
      <c r="A128" s="136" t="s">
        <v>253</v>
      </c>
      <c r="B128" s="55">
        <f>IF(E128&gt;0,INDEX('Part IV-2'!$D$24:$D$88,MATCH($A128,'Part IV-2'!$C$24:$C$88,0)),"")</f>
        <v>0</v>
      </c>
      <c r="C128" s="53" t="s">
        <v>300</v>
      </c>
      <c r="D128" s="53" t="s">
        <v>297</v>
      </c>
      <c r="E128" s="65" t="str">
        <f>IF(INDEX('Part IV-2'!$E$24:$E$88,MATCH($A128,'Part IV-2'!$C$24:$C$88,0))&gt;0,INDEX('Part IV-2'!$E$24:$E$88,MATCH($A128,'Part IV-2'!$C$24:$C$88,0)),"")</f>
        <v/>
      </c>
      <c r="F128" s="56">
        <f>IF(E128&gt;0,INDEX('Part IV-2'!$Y$24:$Y$88,MATCH($A128,'Part IV-2'!$C$24:$C$88,0)),"")</f>
        <v>0</v>
      </c>
      <c r="G128" s="54" t="str">
        <f t="shared" si="18"/>
        <v/>
      </c>
      <c r="H128" s="69">
        <f>IF(E128&gt;0,INDEX('Part IV-2'!$Z$24:$Z$88,MATCH($A128,'Part IV-2'!$C$24:$C$88,0)),"")</f>
        <v>0</v>
      </c>
      <c r="I128" s="69" t="str">
        <f t="shared" si="16"/>
        <v/>
      </c>
      <c r="J128" s="69">
        <f>IF(E128&gt;0,INDEX('Part IV-2'!$R$24:$R$88,MATCH($A128,'Part IV-2'!$C$24:$C$88,0)),"")</f>
        <v>0</v>
      </c>
      <c r="K128" s="69" t="str">
        <f t="shared" si="17"/>
        <v/>
      </c>
      <c r="L128" s="238">
        <f>IF(E128&gt;0,INDEX('Part IV-2'!$U$24:$U$88,MATCH($A128,'Part IV-2'!$C$24:$C$88,0)),"")</f>
        <v>0</v>
      </c>
      <c r="M128" s="238" t="str">
        <f t="shared" si="14"/>
        <v/>
      </c>
      <c r="N128" s="238">
        <f>IF(E128&gt;0,INDEX('Part IV-2'!$X$24:$X$88,MATCH($A128,'Part IV-2'!$C$24:$C$88,0)),"")</f>
        <v>0</v>
      </c>
      <c r="O128" s="238" t="str">
        <f t="shared" si="15"/>
        <v/>
      </c>
      <c r="P128" s="162">
        <f>IF(E128&gt;0,INDEX('Part IV-2'!$AB$24:$AB$88,MATCH($A128,'Part IV-2'!$C$24:$C$88,0)),"")</f>
        <v>0</v>
      </c>
      <c r="Q128" s="162">
        <f>IF($E128&gt;0,INDEX('Part IV-2'!$AC$24:$AC$88,MATCH($A128,'Part IV-2'!$C$24:$C$88,0)),"")</f>
        <v>0</v>
      </c>
    </row>
    <row r="129" spans="1:17" x14ac:dyDescent="0.2">
      <c r="A129" s="136" t="s">
        <v>255</v>
      </c>
      <c r="B129" s="55">
        <f>IF(E129&gt;0,INDEX('Part IV-2'!$D$24:$D$88,MATCH($A129,'Part IV-2'!$C$24:$C$88,0)),"")</f>
        <v>0</v>
      </c>
      <c r="C129" s="53" t="s">
        <v>300</v>
      </c>
      <c r="D129" s="53" t="s">
        <v>297</v>
      </c>
      <c r="E129" s="65" t="str">
        <f>IF(INDEX('Part IV-2'!$E$24:$E$88,MATCH($A129,'Part IV-2'!$C$24:$C$88,0))&gt;0,INDEX('Part IV-2'!$E$24:$E$88,MATCH($A129,'Part IV-2'!$C$24:$C$88,0)),"")</f>
        <v/>
      </c>
      <c r="F129" s="56">
        <f>IF(E129&gt;0,INDEX('Part IV-2'!$Y$24:$Y$88,MATCH($A129,'Part IV-2'!$C$24:$C$88,0)),"")</f>
        <v>0</v>
      </c>
      <c r="G129" s="54" t="str">
        <f t="shared" si="18"/>
        <v/>
      </c>
      <c r="H129" s="69">
        <f>IF(E129&gt;0,INDEX('Part IV-2'!$Z$24:$Z$88,MATCH($A129,'Part IV-2'!$C$24:$C$88,0)),"")</f>
        <v>0</v>
      </c>
      <c r="I129" s="69" t="str">
        <f t="shared" si="16"/>
        <v/>
      </c>
      <c r="J129" s="69">
        <f>IF(E129&gt;0,INDEX('Part IV-2'!$R$24:$R$88,MATCH($A129,'Part IV-2'!$C$24:$C$88,0)),"")</f>
        <v>0</v>
      </c>
      <c r="K129" s="69" t="str">
        <f t="shared" si="17"/>
        <v/>
      </c>
      <c r="L129" s="238">
        <f>IF(E129&gt;0,INDEX('Part IV-2'!$U$24:$U$88,MATCH($A129,'Part IV-2'!$C$24:$C$88,0)),"")</f>
        <v>0</v>
      </c>
      <c r="M129" s="238" t="str">
        <f t="shared" si="14"/>
        <v/>
      </c>
      <c r="N129" s="238">
        <f>IF(E129&gt;0,INDEX('Part IV-2'!$X$24:$X$88,MATCH($A129,'Part IV-2'!$C$24:$C$88,0)),"")</f>
        <v>0</v>
      </c>
      <c r="O129" s="238" t="str">
        <f t="shared" si="15"/>
        <v/>
      </c>
      <c r="P129" s="162">
        <f>IF(E129&gt;0,INDEX('Part IV-2'!$AB$24:$AB$88,MATCH($A129,'Part IV-2'!$C$24:$C$88,0)),"")</f>
        <v>0</v>
      </c>
      <c r="Q129" s="162">
        <f>IF($E129&gt;0,INDEX('Part IV-2'!$AC$24:$AC$88,MATCH($A129,'Part IV-2'!$C$24:$C$88,0)),"")</f>
        <v>0</v>
      </c>
    </row>
    <row r="130" spans="1:17" x14ac:dyDescent="0.2">
      <c r="A130" s="136" t="s">
        <v>257</v>
      </c>
      <c r="B130" s="55">
        <f>IF(E130&gt;0,INDEX('Part IV-2'!$D$24:$D$88,MATCH($A130,'Part IV-2'!$C$24:$C$88,0)),"")</f>
        <v>0</v>
      </c>
      <c r="C130" s="53" t="s">
        <v>300</v>
      </c>
      <c r="D130" s="53" t="s">
        <v>297</v>
      </c>
      <c r="E130" s="65" t="str">
        <f>IF(INDEX('Part IV-2'!$E$24:$E$88,MATCH($A130,'Part IV-2'!$C$24:$C$88,0))&gt;0,INDEX('Part IV-2'!$E$24:$E$88,MATCH($A130,'Part IV-2'!$C$24:$C$88,0)),"")</f>
        <v/>
      </c>
      <c r="F130" s="56">
        <f>IF(E130&gt;0,INDEX('Part IV-2'!$Y$24:$Y$88,MATCH($A130,'Part IV-2'!$C$24:$C$88,0)),"")</f>
        <v>0</v>
      </c>
      <c r="G130" s="54" t="str">
        <f t="shared" si="18"/>
        <v/>
      </c>
      <c r="H130" s="69">
        <f>IF(E130&gt;0,INDEX('Part IV-2'!$Z$24:$Z$88,MATCH($A130,'Part IV-2'!$C$24:$C$88,0)),"")</f>
        <v>0</v>
      </c>
      <c r="I130" s="69" t="str">
        <f t="shared" si="16"/>
        <v/>
      </c>
      <c r="J130" s="69">
        <f>IF(E130&gt;0,INDEX('Part IV-2'!$R$24:$R$88,MATCH($A130,'Part IV-2'!$C$24:$C$88,0)),"")</f>
        <v>0</v>
      </c>
      <c r="K130" s="69" t="str">
        <f t="shared" si="17"/>
        <v/>
      </c>
      <c r="L130" s="238">
        <f>IF(E130&gt;0,INDEX('Part IV-2'!$U$24:$U$88,MATCH($A130,'Part IV-2'!$C$24:$C$88,0)),"")</f>
        <v>0</v>
      </c>
      <c r="M130" s="238" t="str">
        <f t="shared" si="14"/>
        <v/>
      </c>
      <c r="N130" s="238">
        <f>IF(E130&gt;0,INDEX('Part IV-2'!$X$24:$X$88,MATCH($A130,'Part IV-2'!$C$24:$C$88,0)),"")</f>
        <v>0</v>
      </c>
      <c r="O130" s="238" t="str">
        <f t="shared" si="15"/>
        <v/>
      </c>
      <c r="P130" s="162">
        <f>IF(E130&gt;0,INDEX('Part IV-2'!$AB$24:$AB$88,MATCH($A130,'Part IV-2'!$C$24:$C$88,0)),"")</f>
        <v>0</v>
      </c>
      <c r="Q130" s="162">
        <f>IF($E130&gt;0,INDEX('Part IV-2'!$AC$24:$AC$88,MATCH($A130,'Part IV-2'!$C$24:$C$88,0)),"")</f>
        <v>0</v>
      </c>
    </row>
    <row r="131" spans="1:17" x14ac:dyDescent="0.2">
      <c r="A131" s="136" t="s">
        <v>259</v>
      </c>
      <c r="B131" s="55">
        <f>IF(E131&gt;0,INDEX('Part IV-2'!$D$24:$D$88,MATCH($A131,'Part IV-2'!$C$24:$C$88,0)),"")</f>
        <v>0</v>
      </c>
      <c r="C131" s="53" t="s">
        <v>300</v>
      </c>
      <c r="D131" s="53" t="s">
        <v>297</v>
      </c>
      <c r="E131" s="65" t="str">
        <f>IF(INDEX('Part IV-2'!$E$24:$E$88,MATCH($A131,'Part IV-2'!$C$24:$C$88,0))&gt;0,INDEX('Part IV-2'!$E$24:$E$88,MATCH($A131,'Part IV-2'!$C$24:$C$88,0)),"")</f>
        <v/>
      </c>
      <c r="F131" s="56">
        <f>IF(E131&gt;0,INDEX('Part IV-2'!$Y$24:$Y$88,MATCH($A131,'Part IV-2'!$C$24:$C$88,0)),"")</f>
        <v>0</v>
      </c>
      <c r="G131" s="54" t="str">
        <f t="shared" si="18"/>
        <v/>
      </c>
      <c r="H131" s="69">
        <f>IF(E131&gt;0,INDEX('Part IV-2'!$Z$24:$Z$88,MATCH($A131,'Part IV-2'!$C$24:$C$88,0)),"")</f>
        <v>0</v>
      </c>
      <c r="I131" s="69" t="str">
        <f t="shared" si="16"/>
        <v/>
      </c>
      <c r="J131" s="69">
        <f>IF(E131&gt;0,INDEX('Part IV-2'!$R$24:$R$88,MATCH($A131,'Part IV-2'!$C$24:$C$88,0)),"")</f>
        <v>0</v>
      </c>
      <c r="K131" s="69" t="str">
        <f t="shared" si="17"/>
        <v/>
      </c>
      <c r="L131" s="238">
        <f>IF(E131&gt;0,INDEX('Part IV-2'!$U$24:$U$88,MATCH($A131,'Part IV-2'!$C$24:$C$88,0)),"")</f>
        <v>0</v>
      </c>
      <c r="M131" s="238" t="str">
        <f t="shared" ref="M131:M162" si="19">IFERROR(L131*$E131,"")</f>
        <v/>
      </c>
      <c r="N131" s="238">
        <f>IF(E131&gt;0,INDEX('Part IV-2'!$X$24:$X$88,MATCH($A131,'Part IV-2'!$C$24:$C$88,0)),"")</f>
        <v>0</v>
      </c>
      <c r="O131" s="238" t="str">
        <f t="shared" ref="O131:O162" si="20">IFERROR(N131*$E131,"")</f>
        <v/>
      </c>
      <c r="P131" s="162">
        <f>IF(E131&gt;0,INDEX('Part IV-2'!$AB$24:$AB$88,MATCH($A131,'Part IV-2'!$C$24:$C$88,0)),"")</f>
        <v>0</v>
      </c>
      <c r="Q131" s="162">
        <f>IF($E131&gt;0,INDEX('Part IV-2'!$AC$24:$AC$88,MATCH($A131,'Part IV-2'!$C$24:$C$88,0)),"")</f>
        <v>0</v>
      </c>
    </row>
    <row r="132" spans="1:17" x14ac:dyDescent="0.2">
      <c r="A132" s="136" t="s">
        <v>261</v>
      </c>
      <c r="B132" s="55">
        <f>IF(E132&gt;0,INDEX('Part IV-2'!$D$24:$D$88,MATCH($A132,'Part IV-2'!$C$24:$C$88,0)),"")</f>
        <v>0</v>
      </c>
      <c r="C132" s="53" t="s">
        <v>300</v>
      </c>
      <c r="D132" s="53" t="s">
        <v>297</v>
      </c>
      <c r="E132" s="65" t="str">
        <f>IF(INDEX('Part IV-2'!$E$24:$E$88,MATCH($A132,'Part IV-2'!$C$24:$C$88,0))&gt;0,INDEX('Part IV-2'!$E$24:$E$88,MATCH($A132,'Part IV-2'!$C$24:$C$88,0)),"")</f>
        <v/>
      </c>
      <c r="F132" s="56">
        <f>IF(E132&gt;0,INDEX('Part IV-2'!$Y$24:$Y$88,MATCH($A132,'Part IV-2'!$C$24:$C$88,0)),"")</f>
        <v>0</v>
      </c>
      <c r="G132" s="54" t="str">
        <f t="shared" si="18"/>
        <v/>
      </c>
      <c r="H132" s="69">
        <f>IF(E132&gt;0,INDEX('Part IV-2'!$Z$24:$Z$88,MATCH($A132,'Part IV-2'!$C$24:$C$88,0)),"")</f>
        <v>0</v>
      </c>
      <c r="I132" s="69" t="str">
        <f t="shared" si="16"/>
        <v/>
      </c>
      <c r="J132" s="69">
        <f>IF(E132&gt;0,INDEX('Part IV-2'!$R$24:$R$88,MATCH($A132,'Part IV-2'!$C$24:$C$88,0)),"")</f>
        <v>0</v>
      </c>
      <c r="K132" s="69" t="str">
        <f t="shared" si="17"/>
        <v/>
      </c>
      <c r="L132" s="238">
        <f>IF(E132&gt;0,INDEX('Part IV-2'!$U$24:$U$88,MATCH($A132,'Part IV-2'!$C$24:$C$88,0)),"")</f>
        <v>0</v>
      </c>
      <c r="M132" s="238" t="str">
        <f t="shared" si="19"/>
        <v/>
      </c>
      <c r="N132" s="238">
        <f>IF(E132&gt;0,INDEX('Part IV-2'!$X$24:$X$88,MATCH($A132,'Part IV-2'!$C$24:$C$88,0)),"")</f>
        <v>0</v>
      </c>
      <c r="O132" s="238" t="str">
        <f t="shared" si="20"/>
        <v/>
      </c>
      <c r="P132" s="162">
        <f>IF(E132&gt;0,INDEX('Part IV-2'!$AB$24:$AB$88,MATCH($A132,'Part IV-2'!$C$24:$C$88,0)),"")</f>
        <v>0</v>
      </c>
      <c r="Q132" s="162">
        <f>IF($E132&gt;0,INDEX('Part IV-2'!$AC$24:$AC$88,MATCH($A132,'Part IV-2'!$C$24:$C$88,0)),"")</f>
        <v>0</v>
      </c>
    </row>
    <row r="133" spans="1:17" x14ac:dyDescent="0.2">
      <c r="A133" s="136" t="s">
        <v>263</v>
      </c>
      <c r="B133" s="55">
        <f>IF(E133&gt;0,INDEX('Part IV-2'!$D$24:$D$88,MATCH($A133,'Part IV-2'!$C$24:$C$88,0)),"")</f>
        <v>0</v>
      </c>
      <c r="C133" s="53" t="s">
        <v>300</v>
      </c>
      <c r="D133" s="53" t="s">
        <v>297</v>
      </c>
      <c r="E133" s="65" t="str">
        <f>IF(INDEX('Part IV-2'!$E$24:$E$88,MATCH($A133,'Part IV-2'!$C$24:$C$88,0))&gt;0,INDEX('Part IV-2'!$E$24:$E$88,MATCH($A133,'Part IV-2'!$C$24:$C$88,0)),"")</f>
        <v/>
      </c>
      <c r="F133" s="56">
        <f>IF(E133&gt;0,INDEX('Part IV-2'!$Y$24:$Y$88,MATCH($A133,'Part IV-2'!$C$24:$C$88,0)),"")</f>
        <v>0</v>
      </c>
      <c r="G133" s="54" t="str">
        <f t="shared" si="18"/>
        <v/>
      </c>
      <c r="H133" s="69">
        <f>IF(E133&gt;0,INDEX('Part IV-2'!$Z$24:$Z$88,MATCH($A133,'Part IV-2'!$C$24:$C$88,0)),"")</f>
        <v>0</v>
      </c>
      <c r="I133" s="69" t="str">
        <f t="shared" si="16"/>
        <v/>
      </c>
      <c r="J133" s="69">
        <f>IF(E133&gt;0,INDEX('Part IV-2'!$R$24:$R$88,MATCH($A133,'Part IV-2'!$C$24:$C$88,0)),"")</f>
        <v>0</v>
      </c>
      <c r="K133" s="69" t="str">
        <f t="shared" si="17"/>
        <v/>
      </c>
      <c r="L133" s="238">
        <f>IF(E133&gt;0,INDEX('Part IV-2'!$U$24:$U$88,MATCH($A133,'Part IV-2'!$C$24:$C$88,0)),"")</f>
        <v>0</v>
      </c>
      <c r="M133" s="238" t="str">
        <f t="shared" si="19"/>
        <v/>
      </c>
      <c r="N133" s="238">
        <f>IF(E133&gt;0,INDEX('Part IV-2'!$X$24:$X$88,MATCH($A133,'Part IV-2'!$C$24:$C$88,0)),"")</f>
        <v>0</v>
      </c>
      <c r="O133" s="238" t="str">
        <f t="shared" si="20"/>
        <v/>
      </c>
      <c r="P133" s="162">
        <f>IF(E133&gt;0,INDEX('Part IV-2'!$AB$24:$AB$88,MATCH($A133,'Part IV-2'!$C$24:$C$88,0)),"")</f>
        <v>0</v>
      </c>
      <c r="Q133" s="162">
        <f>IF($E133&gt;0,INDEX('Part IV-2'!$AC$24:$AC$88,MATCH($A133,'Part IV-2'!$C$24:$C$88,0)),"")</f>
        <v>0</v>
      </c>
    </row>
    <row r="134" spans="1:17" x14ac:dyDescent="0.2">
      <c r="A134" s="136" t="s">
        <v>265</v>
      </c>
      <c r="B134" s="55">
        <f>IF(E134&gt;0,INDEX('Part IV-2'!$D$24:$D$88,MATCH($A134,'Part IV-2'!$C$24:$C$88,0)),"")</f>
        <v>0</v>
      </c>
      <c r="C134" s="53" t="s">
        <v>300</v>
      </c>
      <c r="D134" s="53" t="s">
        <v>297</v>
      </c>
      <c r="E134" s="65" t="str">
        <f>IF(INDEX('Part IV-2'!$E$24:$E$88,MATCH($A134,'Part IV-2'!$C$24:$C$88,0))&gt;0,INDEX('Part IV-2'!$E$24:$E$88,MATCH($A134,'Part IV-2'!$C$24:$C$88,0)),"")</f>
        <v/>
      </c>
      <c r="F134" s="56">
        <f>IF(E134&gt;0,INDEX('Part IV-2'!$Y$24:$Y$88,MATCH($A134,'Part IV-2'!$C$24:$C$88,0)),"")</f>
        <v>0</v>
      </c>
      <c r="G134" s="54" t="str">
        <f t="shared" si="18"/>
        <v/>
      </c>
      <c r="H134" s="69">
        <f>IF(E134&gt;0,INDEX('Part IV-2'!$Z$24:$Z$88,MATCH($A134,'Part IV-2'!$C$24:$C$88,0)),"")</f>
        <v>0</v>
      </c>
      <c r="I134" s="69" t="str">
        <f t="shared" si="16"/>
        <v/>
      </c>
      <c r="J134" s="69">
        <f>IF(E134&gt;0,INDEX('Part IV-2'!$R$24:$R$88,MATCH($A134,'Part IV-2'!$C$24:$C$88,0)),"")</f>
        <v>0</v>
      </c>
      <c r="K134" s="69" t="str">
        <f t="shared" si="17"/>
        <v/>
      </c>
      <c r="L134" s="238">
        <f>IF(E134&gt;0,INDEX('Part IV-2'!$U$24:$U$88,MATCH($A134,'Part IV-2'!$C$24:$C$88,0)),"")</f>
        <v>0</v>
      </c>
      <c r="M134" s="238" t="str">
        <f t="shared" si="19"/>
        <v/>
      </c>
      <c r="N134" s="238">
        <f>IF(E134&gt;0,INDEX('Part IV-2'!$X$24:$X$88,MATCH($A134,'Part IV-2'!$C$24:$C$88,0)),"")</f>
        <v>0</v>
      </c>
      <c r="O134" s="238" t="str">
        <f t="shared" si="20"/>
        <v/>
      </c>
      <c r="P134" s="162">
        <f>IF(E134&gt;0,INDEX('Part IV-2'!$AB$24:$AB$88,MATCH($A134,'Part IV-2'!$C$24:$C$88,0)),"")</f>
        <v>0</v>
      </c>
      <c r="Q134" s="162">
        <f>IF($E134&gt;0,INDEX('Part IV-2'!$AC$24:$AC$88,MATCH($A134,'Part IV-2'!$C$24:$C$88,0)),"")</f>
        <v>0</v>
      </c>
    </row>
    <row r="135" spans="1:17" x14ac:dyDescent="0.2">
      <c r="A135" s="136" t="s">
        <v>267</v>
      </c>
      <c r="B135" s="55">
        <f>IF(E135&gt;0,INDEX('Part IV-2'!$D$24:$D$88,MATCH($A135,'Part IV-2'!$C$24:$C$88,0)),"")</f>
        <v>0</v>
      </c>
      <c r="C135" s="53" t="s">
        <v>300</v>
      </c>
      <c r="D135" s="53" t="s">
        <v>297</v>
      </c>
      <c r="E135" s="65" t="str">
        <f>IF(INDEX('Part IV-2'!$E$24:$E$88,MATCH($A135,'Part IV-2'!$C$24:$C$88,0))&gt;0,INDEX('Part IV-2'!$E$24:$E$88,MATCH($A135,'Part IV-2'!$C$24:$C$88,0)),"")</f>
        <v/>
      </c>
      <c r="F135" s="56">
        <f>IF(E135&gt;0,INDEX('Part IV-2'!$Y$24:$Y$88,MATCH($A135,'Part IV-2'!$C$24:$C$88,0)),"")</f>
        <v>0</v>
      </c>
      <c r="G135" s="54" t="str">
        <f t="shared" si="18"/>
        <v/>
      </c>
      <c r="H135" s="69">
        <f>IF(E135&gt;0,INDEX('Part IV-2'!$Z$24:$Z$88,MATCH($A135,'Part IV-2'!$C$24:$C$88,0)),"")</f>
        <v>0</v>
      </c>
      <c r="I135" s="69" t="str">
        <f t="shared" ref="I135:I166" si="21">IFERROR(H135*E135,"")</f>
        <v/>
      </c>
      <c r="J135" s="69">
        <f>IF(E135&gt;0,INDEX('Part IV-2'!$R$24:$R$88,MATCH($A135,'Part IV-2'!$C$24:$C$88,0)),"")</f>
        <v>0</v>
      </c>
      <c r="K135" s="69" t="str">
        <f t="shared" ref="K135:K166" si="22">IFERROR(J135*E135,"")</f>
        <v/>
      </c>
      <c r="L135" s="238">
        <f>IF(E135&gt;0,INDEX('Part IV-2'!$U$24:$U$88,MATCH($A135,'Part IV-2'!$C$24:$C$88,0)),"")</f>
        <v>0</v>
      </c>
      <c r="M135" s="238" t="str">
        <f t="shared" si="19"/>
        <v/>
      </c>
      <c r="N135" s="238">
        <f>IF(E135&gt;0,INDEX('Part IV-2'!$X$24:$X$88,MATCH($A135,'Part IV-2'!$C$24:$C$88,0)),"")</f>
        <v>0</v>
      </c>
      <c r="O135" s="238" t="str">
        <f t="shared" si="20"/>
        <v/>
      </c>
      <c r="P135" s="162">
        <f>IF(E135&gt;0,INDEX('Part IV-2'!$AB$24:$AB$88,MATCH($A135,'Part IV-2'!$C$24:$C$88,0)),"")</f>
        <v>0</v>
      </c>
      <c r="Q135" s="162">
        <f>IF($E135&gt;0,INDEX('Part IV-2'!$AC$24:$AC$88,MATCH($A135,'Part IV-2'!$C$24:$C$88,0)),"")</f>
        <v>0</v>
      </c>
    </row>
    <row r="136" spans="1:17" x14ac:dyDescent="0.2">
      <c r="A136" s="136" t="s">
        <v>269</v>
      </c>
      <c r="B136" s="55">
        <f>IF(E136&gt;0,INDEX('Part IV-2'!$D$24:$D$88,MATCH($A136,'Part IV-2'!$C$24:$C$88,0)),"")</f>
        <v>0</v>
      </c>
      <c r="C136" s="53" t="s">
        <v>300</v>
      </c>
      <c r="D136" s="53" t="s">
        <v>297</v>
      </c>
      <c r="E136" s="65" t="str">
        <f>IF(INDEX('Part IV-2'!$E$24:$E$88,MATCH($A136,'Part IV-2'!$C$24:$C$88,0))&gt;0,INDEX('Part IV-2'!$E$24:$E$88,MATCH($A136,'Part IV-2'!$C$24:$C$88,0)),"")</f>
        <v/>
      </c>
      <c r="F136" s="56">
        <f>IF(E136&gt;0,INDEX('Part IV-2'!$Y$24:$Y$88,MATCH($A136,'Part IV-2'!$C$24:$C$88,0)),"")</f>
        <v>0</v>
      </c>
      <c r="G136" s="54" t="str">
        <f t="shared" si="18"/>
        <v/>
      </c>
      <c r="H136" s="69">
        <f>IF(E136&gt;0,INDEX('Part IV-2'!$Z$24:$Z$88,MATCH($A136,'Part IV-2'!$C$24:$C$88,0)),"")</f>
        <v>0</v>
      </c>
      <c r="I136" s="69" t="str">
        <f t="shared" si="21"/>
        <v/>
      </c>
      <c r="J136" s="69">
        <f>IF(E136&gt;0,INDEX('Part IV-2'!$R$24:$R$88,MATCH($A136,'Part IV-2'!$C$24:$C$88,0)),"")</f>
        <v>0</v>
      </c>
      <c r="K136" s="69" t="str">
        <f t="shared" si="22"/>
        <v/>
      </c>
      <c r="L136" s="238">
        <f>IF(E136&gt;0,INDEX('Part IV-2'!$U$24:$U$88,MATCH($A136,'Part IV-2'!$C$24:$C$88,0)),"")</f>
        <v>0</v>
      </c>
      <c r="M136" s="238" t="str">
        <f t="shared" si="19"/>
        <v/>
      </c>
      <c r="N136" s="238">
        <f>IF(E136&gt;0,INDEX('Part IV-2'!$X$24:$X$88,MATCH($A136,'Part IV-2'!$C$24:$C$88,0)),"")</f>
        <v>0</v>
      </c>
      <c r="O136" s="238" t="str">
        <f t="shared" si="20"/>
        <v/>
      </c>
      <c r="P136" s="162">
        <f>IF(E136&gt;0,INDEX('Part IV-2'!$AB$24:$AB$88,MATCH($A136,'Part IV-2'!$C$24:$C$88,0)),"")</f>
        <v>0</v>
      </c>
      <c r="Q136" s="162">
        <f>IF($E136&gt;0,INDEX('Part IV-2'!$AC$24:$AC$88,MATCH($A136,'Part IV-2'!$C$24:$C$88,0)),"")</f>
        <v>0</v>
      </c>
    </row>
    <row r="137" spans="1:17" x14ac:dyDescent="0.2">
      <c r="A137" s="136" t="s">
        <v>271</v>
      </c>
      <c r="B137" s="55">
        <f>IF(E137&gt;0,INDEX('Part IV-2'!$D$24:$D$88,MATCH($A137,'Part IV-2'!$C$24:$C$88,0)),"")</f>
        <v>0</v>
      </c>
      <c r="C137" s="53" t="s">
        <v>300</v>
      </c>
      <c r="D137" s="53" t="s">
        <v>297</v>
      </c>
      <c r="E137" s="65" t="str">
        <f>IF(INDEX('Part IV-2'!$E$24:$E$88,MATCH($A137,'Part IV-2'!$C$24:$C$88,0))&gt;0,INDEX('Part IV-2'!$E$24:$E$88,MATCH($A137,'Part IV-2'!$C$24:$C$88,0)),"")</f>
        <v/>
      </c>
      <c r="F137" s="56">
        <f>IF(E137&gt;0,INDEX('Part IV-2'!$Y$24:$Y$88,MATCH($A137,'Part IV-2'!$C$24:$C$88,0)),"")</f>
        <v>0</v>
      </c>
      <c r="G137" s="54" t="str">
        <f t="shared" si="18"/>
        <v/>
      </c>
      <c r="H137" s="69">
        <f>IF(E137&gt;0,INDEX('Part IV-2'!$Z$24:$Z$88,MATCH($A137,'Part IV-2'!$C$24:$C$88,0)),"")</f>
        <v>0</v>
      </c>
      <c r="I137" s="69" t="str">
        <f t="shared" si="21"/>
        <v/>
      </c>
      <c r="J137" s="69">
        <f>IF(E137&gt;0,INDEX('Part IV-2'!$R$24:$R$88,MATCH($A137,'Part IV-2'!$C$24:$C$88,0)),"")</f>
        <v>0</v>
      </c>
      <c r="K137" s="69" t="str">
        <f t="shared" si="22"/>
        <v/>
      </c>
      <c r="L137" s="238">
        <f>IF(E137&gt;0,INDEX('Part IV-2'!$U$24:$U$88,MATCH($A137,'Part IV-2'!$C$24:$C$88,0)),"")</f>
        <v>0</v>
      </c>
      <c r="M137" s="238" t="str">
        <f t="shared" si="19"/>
        <v/>
      </c>
      <c r="N137" s="238">
        <f>IF(E137&gt;0,INDEX('Part IV-2'!$X$24:$X$88,MATCH($A137,'Part IV-2'!$C$24:$C$88,0)),"")</f>
        <v>0</v>
      </c>
      <c r="O137" s="238" t="str">
        <f t="shared" si="20"/>
        <v/>
      </c>
      <c r="P137" s="162">
        <f>IF(E137&gt;0,INDEX('Part IV-2'!$AB$24:$AB$88,MATCH($A137,'Part IV-2'!$C$24:$C$88,0)),"")</f>
        <v>0</v>
      </c>
      <c r="Q137" s="162">
        <f>IF($E137&gt;0,INDEX('Part IV-2'!$AC$24:$AC$88,MATCH($A137,'Part IV-2'!$C$24:$C$88,0)),"")</f>
        <v>0</v>
      </c>
    </row>
    <row r="138" spans="1:17" ht="12.75" thickBot="1" x14ac:dyDescent="0.25">
      <c r="A138" s="137" t="s">
        <v>273</v>
      </c>
      <c r="B138" s="102">
        <f>IF(E138&gt;0,INDEX('Part IV-2'!$D$24:$D$88,MATCH($A138,'Part IV-2'!$C$24:$C$88,0)),"")</f>
        <v>0</v>
      </c>
      <c r="C138" s="103" t="s">
        <v>300</v>
      </c>
      <c r="D138" s="103" t="s">
        <v>297</v>
      </c>
      <c r="E138" s="65" t="str">
        <f>IF(INDEX('Part IV-2'!$E$24:$E$88,MATCH($A138,'Part IV-2'!$C$24:$C$88,0))&gt;0,INDEX('Part IV-2'!$E$24:$E$88,MATCH($A138,'Part IV-2'!$C$24:$C$88,0)),"")</f>
        <v/>
      </c>
      <c r="F138" s="104">
        <f>IF(E138&gt;0,INDEX('Part IV-2'!$Y$24:$Y$88,MATCH($A138,'Part IV-2'!$C$24:$C$88,0)),"")</f>
        <v>0</v>
      </c>
      <c r="G138" s="105" t="str">
        <f t="shared" ref="G138" si="23">IFERROR(F138*E138,"")</f>
        <v/>
      </c>
      <c r="H138" s="106">
        <f>IF(E138&gt;0,INDEX('Part IV-2'!$Z$24:$Z$88,MATCH($A138,'Part IV-2'!$C$24:$C$88,0)),"")</f>
        <v>0</v>
      </c>
      <c r="I138" s="106" t="str">
        <f t="shared" si="21"/>
        <v/>
      </c>
      <c r="J138" s="106">
        <f>IF(E138&gt;0,INDEX('Part IV-2'!$R$24:$R$88,MATCH($A138,'Part IV-2'!$C$24:$C$88,0)),"")</f>
        <v>0</v>
      </c>
      <c r="K138" s="163" t="str">
        <f t="shared" si="22"/>
        <v/>
      </c>
      <c r="L138" s="163">
        <f>IF(E138&gt;0,INDEX('Part IV-2'!$U$24:$U$88,MATCH($A138,'Part IV-2'!$C$24:$C$88,0)),"")</f>
        <v>0</v>
      </c>
      <c r="M138" s="163" t="str">
        <f t="shared" si="19"/>
        <v/>
      </c>
      <c r="N138" s="163">
        <f>IF(E138&gt;0,INDEX('Part IV-2'!$X$24:$X$88,MATCH($A138,'Part IV-2'!$C$24:$C$88,0)),"")</f>
        <v>0</v>
      </c>
      <c r="O138" s="163" t="str">
        <f t="shared" si="20"/>
        <v/>
      </c>
      <c r="P138" s="164">
        <f>IF(E138&gt;0,INDEX('Part IV-2'!$AB$24:$AB$88,MATCH($A138,'Part IV-2'!$C$24:$C$88,0)),"")</f>
        <v>0</v>
      </c>
      <c r="Q138" s="268">
        <f>IF($E138&gt;0,INDEX('Part IV-2'!$AC$24:$AC$88,MATCH($A138,'Part IV-2'!$C$24:$C$88,0)),"")</f>
        <v>0</v>
      </c>
    </row>
    <row r="139" spans="1:17" x14ac:dyDescent="0.2">
      <c r="A139" s="138" t="s">
        <v>146</v>
      </c>
      <c r="B139" s="107">
        <f>IF(E139&gt;0,INDEX('Part IV-2'!$AF$24:$AF$88,MATCH($A139,'Part IV-2'!$AE$24:$AE$88,0)),"")</f>
        <v>0</v>
      </c>
      <c r="C139" s="108" t="s">
        <v>301</v>
      </c>
      <c r="D139" s="108" t="s">
        <v>299</v>
      </c>
      <c r="E139" s="109" t="str">
        <f>IF(INDEX('Part IV-2'!$AG$24:$AG$88,MATCH($A139,'Part IV-2'!$AE$24:$AE$88,0))&gt;0,INDEX('Part IV-2'!$AG$24:$AG$88,MATCH($A139,'Part IV-2'!$AE$24:$AE$88,0)),"")</f>
        <v/>
      </c>
      <c r="F139" s="110"/>
      <c r="G139" s="111"/>
      <c r="H139" s="112">
        <f>IF(E139&gt;0,INDEX('Part IV-2'!$AN$24:$AN$88,MATCH($A139,'Part IV-2'!$AE$24:$AE$88,0)),"")</f>
        <v>0</v>
      </c>
      <c r="I139" s="112" t="str">
        <f t="shared" si="21"/>
        <v/>
      </c>
      <c r="J139" s="112">
        <f>IF(E139&gt;0,INDEX('Part IV-2'!$AK$24:$AK$88,MATCH($A139,'Part IV-2'!$AE$24:$AE$88,0)),"")</f>
        <v>0</v>
      </c>
      <c r="K139" s="112" t="str">
        <f t="shared" si="22"/>
        <v/>
      </c>
      <c r="L139" s="239">
        <f>IF(E139&gt;0,INDEX('Part IV-2'!$AL$24:$AL$88,MATCH($A139,'Part IV-2'!$AE$24:$AE$88,0)),"")</f>
        <v>0</v>
      </c>
      <c r="M139" s="239" t="str">
        <f t="shared" si="19"/>
        <v/>
      </c>
      <c r="N139" s="239">
        <f>IF(E139&gt;0,INDEX('Part IV-2'!$AM$24:$AM$88,MATCH($A139,'Part IV-2'!$AE$24:$AE$88,0)),"")</f>
        <v>0</v>
      </c>
      <c r="O139" s="239" t="str">
        <f t="shared" si="20"/>
        <v/>
      </c>
      <c r="P139" s="269">
        <f>IF($E139&gt;0,INDEX('Part IV-2'!$AP$24:$AP$88,MATCH($A139,'Part IV-2'!$AE$24:$AE$88,0)),"")</f>
        <v>0</v>
      </c>
      <c r="Q139" s="272">
        <f>IF($E139&gt;0,INDEX('Part IV-2'!$AQ$24:$AQ$88,MATCH($A139,'Part IV-2'!$AE$24:$AE$88,0)),"")</f>
        <v>0</v>
      </c>
    </row>
    <row r="140" spans="1:17" x14ac:dyDescent="0.2">
      <c r="A140" s="139" t="s">
        <v>148</v>
      </c>
      <c r="B140" s="58">
        <f>IF(E140&gt;0,INDEX('Part IV-2'!$AF$24:$AF$88,MATCH($A140,'Part IV-2'!$AE$24:$AE$88,0)),"")</f>
        <v>0</v>
      </c>
      <c r="C140" s="57" t="s">
        <v>301</v>
      </c>
      <c r="D140" s="57" t="s">
        <v>299</v>
      </c>
      <c r="E140" s="66" t="str">
        <f>IF(INDEX('Part IV-2'!$AG$24:$AG$88,MATCH($A140,'Part IV-2'!$AE$24:$AE$88,0))&gt;0,INDEX('Part IV-2'!$AG$24:$AG$88,MATCH($A140,'Part IV-2'!$AE$24:$AE$88,0)),"")</f>
        <v/>
      </c>
      <c r="F140" s="59"/>
      <c r="G140" s="60"/>
      <c r="H140" s="70">
        <f>IF(E140&gt;0,INDEX('Part IV-2'!$AN$24:$AN$88,MATCH($A140,'Part IV-2'!$AE$24:$AE$88,0)),"")</f>
        <v>0</v>
      </c>
      <c r="I140" s="70" t="str">
        <f t="shared" si="21"/>
        <v/>
      </c>
      <c r="J140" s="70">
        <f>IF(E140&gt;0,INDEX('Part IV-2'!$AK$24:$AK$88,MATCH($A140,'Part IV-2'!$AE$24:$AE$88,0)),"")</f>
        <v>0</v>
      </c>
      <c r="K140" s="70" t="str">
        <f t="shared" si="22"/>
        <v/>
      </c>
      <c r="L140" s="239">
        <f>IF(E140&gt;0,INDEX('Part IV-2'!$AL$24:$AL$88,MATCH($A140,'Part IV-2'!$AE$24:$AE$88,0)),"")</f>
        <v>0</v>
      </c>
      <c r="M140" s="239" t="str">
        <f t="shared" si="19"/>
        <v/>
      </c>
      <c r="N140" s="239">
        <f>IF(E140&gt;0,INDEX('Part IV-2'!$AM$24:$AM$88,MATCH($A140,'Part IV-2'!$AE$24:$AE$88,0)),"")</f>
        <v>0</v>
      </c>
      <c r="O140" s="239" t="str">
        <f t="shared" si="20"/>
        <v/>
      </c>
      <c r="P140" s="269">
        <f>IF(E140&gt;0,INDEX('Part IV-2'!$AP$24:$AP$88,MATCH($A140,'Part IV-2'!$AE$24:$AE$88,0)),"")</f>
        <v>0</v>
      </c>
      <c r="Q140" s="165">
        <f>IF($E140&gt;0,INDEX('Part IV-2'!$AQ$24:$AQ$88,MATCH($A140,'Part IV-2'!$AE$24:$AE$88,0)),"")</f>
        <v>0</v>
      </c>
    </row>
    <row r="141" spans="1:17" x14ac:dyDescent="0.2">
      <c r="A141" s="139" t="s">
        <v>150</v>
      </c>
      <c r="B141" s="58">
        <f>IF(E141&gt;0,INDEX('Part IV-2'!$AF$24:$AF$88,MATCH($A141,'Part IV-2'!$AE$24:$AE$88,0)),"")</f>
        <v>0</v>
      </c>
      <c r="C141" s="57" t="s">
        <v>301</v>
      </c>
      <c r="D141" s="57" t="s">
        <v>299</v>
      </c>
      <c r="E141" s="66" t="str">
        <f>IF(INDEX('Part IV-2'!$AG$24:$AG$88,MATCH($A141,'Part IV-2'!$AE$24:$AE$88,0))&gt;0,INDEX('Part IV-2'!$AG$24:$AG$88,MATCH($A141,'Part IV-2'!$AE$24:$AE$88,0)),"")</f>
        <v/>
      </c>
      <c r="F141" s="59"/>
      <c r="G141" s="60"/>
      <c r="H141" s="70">
        <f>IF(E141&gt;0,INDEX('Part IV-2'!$AN$24:$AN$88,MATCH($A141,'Part IV-2'!$AE$24:$AE$88,0)),"")</f>
        <v>0</v>
      </c>
      <c r="I141" s="70" t="str">
        <f t="shared" si="21"/>
        <v/>
      </c>
      <c r="J141" s="70">
        <f>IF(E141&gt;0,INDEX('Part IV-2'!$AK$24:$AK$88,MATCH($A141,'Part IV-2'!$AE$24:$AE$88,0)),"")</f>
        <v>0</v>
      </c>
      <c r="K141" s="70" t="str">
        <f t="shared" si="22"/>
        <v/>
      </c>
      <c r="L141" s="239">
        <f>IF(E141&gt;0,INDEX('Part IV-2'!$AL$24:$AL$88,MATCH($A141,'Part IV-2'!$AE$24:$AE$88,0)),"")</f>
        <v>0</v>
      </c>
      <c r="M141" s="239" t="str">
        <f t="shared" si="19"/>
        <v/>
      </c>
      <c r="N141" s="239">
        <f>IF(E141&gt;0,INDEX('Part IV-2'!$AM$24:$AM$88,MATCH($A141,'Part IV-2'!$AE$24:$AE$88,0)),"")</f>
        <v>0</v>
      </c>
      <c r="O141" s="239" t="str">
        <f t="shared" si="20"/>
        <v/>
      </c>
      <c r="P141" s="269">
        <f>IF(E141&gt;0,INDEX('Part IV-2'!$AP$24:$AP$88,MATCH($A141,'Part IV-2'!$AE$24:$AE$88,0)),"")</f>
        <v>0</v>
      </c>
      <c r="Q141" s="165">
        <f>IF($E141&gt;0,INDEX('Part IV-2'!$AQ$24:$AQ$88,MATCH($A141,'Part IV-2'!$AE$24:$AE$88,0)),"")</f>
        <v>0</v>
      </c>
    </row>
    <row r="142" spans="1:17" x14ac:dyDescent="0.2">
      <c r="A142" s="139" t="s">
        <v>152</v>
      </c>
      <c r="B142" s="58">
        <f>IF(E142&gt;0,INDEX('Part IV-2'!$AF$24:$AF$88,MATCH($A142,'Part IV-2'!$AE$24:$AE$88,0)),"")</f>
        <v>0</v>
      </c>
      <c r="C142" s="57" t="s">
        <v>301</v>
      </c>
      <c r="D142" s="57" t="s">
        <v>299</v>
      </c>
      <c r="E142" s="66" t="str">
        <f>IF(INDEX('Part IV-2'!$AG$24:$AG$88,MATCH($A142,'Part IV-2'!$AE$24:$AE$88,0))&gt;0,INDEX('Part IV-2'!$AG$24:$AG$88,MATCH($A142,'Part IV-2'!$AE$24:$AE$88,0)),"")</f>
        <v/>
      </c>
      <c r="F142" s="59"/>
      <c r="G142" s="60"/>
      <c r="H142" s="70">
        <f>IF(E142&gt;0,INDEX('Part IV-2'!$AN$24:$AN$88,MATCH($A142,'Part IV-2'!$AE$24:$AE$88,0)),"")</f>
        <v>0</v>
      </c>
      <c r="I142" s="70" t="str">
        <f t="shared" si="21"/>
        <v/>
      </c>
      <c r="J142" s="70">
        <f>IF(E142&gt;0,INDEX('Part IV-2'!$AK$24:$AK$88,MATCH($A142,'Part IV-2'!$AE$24:$AE$88,0)),"")</f>
        <v>0</v>
      </c>
      <c r="K142" s="70" t="str">
        <f t="shared" si="22"/>
        <v/>
      </c>
      <c r="L142" s="239">
        <f>IF(E142&gt;0,INDEX('Part IV-2'!$AL$24:$AL$88,MATCH($A142,'Part IV-2'!$AE$24:$AE$88,0)),"")</f>
        <v>0</v>
      </c>
      <c r="M142" s="239" t="str">
        <f t="shared" si="19"/>
        <v/>
      </c>
      <c r="N142" s="239">
        <f>IF(E142&gt;0,INDEX('Part IV-2'!$AM$24:$AM$88,MATCH($A142,'Part IV-2'!$AE$24:$AE$88,0)),"")</f>
        <v>0</v>
      </c>
      <c r="O142" s="239" t="str">
        <f t="shared" si="20"/>
        <v/>
      </c>
      <c r="P142" s="269">
        <f>IF(E142&gt;0,INDEX('Part IV-2'!$AP$24:$AP$88,MATCH($A142,'Part IV-2'!$AE$24:$AE$88,0)),"")</f>
        <v>0</v>
      </c>
      <c r="Q142" s="165">
        <f>IF($E142&gt;0,INDEX('Part IV-2'!$AQ$24:$AQ$88,MATCH($A142,'Part IV-2'!$AE$24:$AE$88,0)),"")</f>
        <v>0</v>
      </c>
    </row>
    <row r="143" spans="1:17" x14ac:dyDescent="0.2">
      <c r="A143" s="139" t="s">
        <v>154</v>
      </c>
      <c r="B143" s="58">
        <f>IF(E143&gt;0,INDEX('Part IV-2'!$AF$24:$AF$88,MATCH($A143,'Part IV-2'!$AE$24:$AE$88,0)),"")</f>
        <v>0</v>
      </c>
      <c r="C143" s="57" t="s">
        <v>301</v>
      </c>
      <c r="D143" s="57" t="s">
        <v>299</v>
      </c>
      <c r="E143" s="66" t="str">
        <f>IF(INDEX('Part IV-2'!$AG$24:$AG$88,MATCH($A143,'Part IV-2'!$AE$24:$AE$88,0))&gt;0,INDEX('Part IV-2'!$AG$24:$AG$88,MATCH($A143,'Part IV-2'!$AE$24:$AE$88,0)),"")</f>
        <v/>
      </c>
      <c r="F143" s="59"/>
      <c r="G143" s="60"/>
      <c r="H143" s="70">
        <f>IF(E143&gt;0,INDEX('Part IV-2'!$AN$24:$AN$88,MATCH($A143,'Part IV-2'!$AE$24:$AE$88,0)),"")</f>
        <v>0</v>
      </c>
      <c r="I143" s="70" t="str">
        <f t="shared" si="21"/>
        <v/>
      </c>
      <c r="J143" s="70">
        <f>IF(E143&gt;0,INDEX('Part IV-2'!$AK$24:$AK$88,MATCH($A143,'Part IV-2'!$AE$24:$AE$88,0)),"")</f>
        <v>0</v>
      </c>
      <c r="K143" s="70" t="str">
        <f t="shared" si="22"/>
        <v/>
      </c>
      <c r="L143" s="239">
        <f>IF(E143&gt;0,INDEX('Part IV-2'!$AL$24:$AL$88,MATCH($A143,'Part IV-2'!$AE$24:$AE$88,0)),"")</f>
        <v>0</v>
      </c>
      <c r="M143" s="239" t="str">
        <f t="shared" si="19"/>
        <v/>
      </c>
      <c r="N143" s="239">
        <f>IF(E143&gt;0,INDEX('Part IV-2'!$AM$24:$AM$88,MATCH($A143,'Part IV-2'!$AE$24:$AE$88,0)),"")</f>
        <v>0</v>
      </c>
      <c r="O143" s="239" t="str">
        <f t="shared" si="20"/>
        <v/>
      </c>
      <c r="P143" s="269">
        <f>IF(E143&gt;0,INDEX('Part IV-2'!$AP$24:$AP$88,MATCH($A143,'Part IV-2'!$AE$24:$AE$88,0)),"")</f>
        <v>0</v>
      </c>
      <c r="Q143" s="165">
        <f>IF($E143&gt;0,INDEX('Part IV-2'!$AQ$24:$AQ$88,MATCH($A143,'Part IV-2'!$AE$24:$AE$88,0)),"")</f>
        <v>0</v>
      </c>
    </row>
    <row r="144" spans="1:17" x14ac:dyDescent="0.2">
      <c r="A144" s="139" t="s">
        <v>156</v>
      </c>
      <c r="B144" s="58">
        <f>IF(E144&gt;0,INDEX('Part IV-2'!$AF$24:$AF$88,MATCH($A144,'Part IV-2'!$AE$24:$AE$88,0)),"")</f>
        <v>0</v>
      </c>
      <c r="C144" s="57" t="s">
        <v>301</v>
      </c>
      <c r="D144" s="57" t="s">
        <v>299</v>
      </c>
      <c r="E144" s="66" t="str">
        <f>IF(INDEX('Part IV-2'!$AG$24:$AG$88,MATCH($A144,'Part IV-2'!$AE$24:$AE$88,0))&gt;0,INDEX('Part IV-2'!$AG$24:$AG$88,MATCH($A144,'Part IV-2'!$AE$24:$AE$88,0)),"")</f>
        <v/>
      </c>
      <c r="F144" s="59"/>
      <c r="G144" s="60"/>
      <c r="H144" s="70">
        <f>IF(E144&gt;0,INDEX('Part IV-2'!$AN$24:$AN$88,MATCH($A144,'Part IV-2'!$AE$24:$AE$88,0)),"")</f>
        <v>0</v>
      </c>
      <c r="I144" s="70" t="str">
        <f t="shared" si="21"/>
        <v/>
      </c>
      <c r="J144" s="70">
        <f>IF(E144&gt;0,INDEX('Part IV-2'!$AK$24:$AK$88,MATCH($A144,'Part IV-2'!$AE$24:$AE$88,0)),"")</f>
        <v>0</v>
      </c>
      <c r="K144" s="70" t="str">
        <f t="shared" si="22"/>
        <v/>
      </c>
      <c r="L144" s="239">
        <f>IF(E144&gt;0,INDEX('Part IV-2'!$AL$24:$AL$88,MATCH($A144,'Part IV-2'!$AE$24:$AE$88,0)),"")</f>
        <v>0</v>
      </c>
      <c r="M144" s="239" t="str">
        <f t="shared" si="19"/>
        <v/>
      </c>
      <c r="N144" s="239">
        <f>IF(E144&gt;0,INDEX('Part IV-2'!$AM$24:$AM$88,MATCH($A144,'Part IV-2'!$AE$24:$AE$88,0)),"")</f>
        <v>0</v>
      </c>
      <c r="O144" s="239" t="str">
        <f t="shared" si="20"/>
        <v/>
      </c>
      <c r="P144" s="269">
        <f>IF(E144&gt;0,INDEX('Part IV-2'!$AP$24:$AP$88,MATCH($A144,'Part IV-2'!$AE$24:$AE$88,0)),"")</f>
        <v>0</v>
      </c>
      <c r="Q144" s="165">
        <f>IF($E144&gt;0,INDEX('Part IV-2'!$AQ$24:$AQ$88,MATCH($A144,'Part IV-2'!$AE$24:$AE$88,0)),"")</f>
        <v>0</v>
      </c>
    </row>
    <row r="145" spans="1:17" x14ac:dyDescent="0.2">
      <c r="A145" s="139" t="s">
        <v>158</v>
      </c>
      <c r="B145" s="58">
        <f>IF(E145&gt;0,INDEX('Part IV-2'!$AF$24:$AF$88,MATCH($A145,'Part IV-2'!$AE$24:$AE$88,0)),"")</f>
        <v>0</v>
      </c>
      <c r="C145" s="57" t="s">
        <v>301</v>
      </c>
      <c r="D145" s="57" t="s">
        <v>299</v>
      </c>
      <c r="E145" s="66" t="str">
        <f>IF(INDEX('Part IV-2'!$AG$24:$AG$88,MATCH($A145,'Part IV-2'!$AE$24:$AE$88,0))&gt;0,INDEX('Part IV-2'!$AG$24:$AG$88,MATCH($A145,'Part IV-2'!$AE$24:$AE$88,0)),"")</f>
        <v/>
      </c>
      <c r="F145" s="59"/>
      <c r="G145" s="60"/>
      <c r="H145" s="70">
        <f>IF(E145&gt;0,INDEX('Part IV-2'!$AN$24:$AN$88,MATCH($A145,'Part IV-2'!$AE$24:$AE$88,0)),"")</f>
        <v>0</v>
      </c>
      <c r="I145" s="70" t="str">
        <f t="shared" si="21"/>
        <v/>
      </c>
      <c r="J145" s="70">
        <f>IF(E145&gt;0,INDEX('Part IV-2'!$AK$24:$AK$88,MATCH($A145,'Part IV-2'!$AE$24:$AE$88,0)),"")</f>
        <v>0</v>
      </c>
      <c r="K145" s="70" t="str">
        <f t="shared" si="22"/>
        <v/>
      </c>
      <c r="L145" s="239">
        <f>IF(E145&gt;0,INDEX('Part IV-2'!$AL$24:$AL$88,MATCH($A145,'Part IV-2'!$AE$24:$AE$88,0)),"")</f>
        <v>0</v>
      </c>
      <c r="M145" s="239" t="str">
        <f t="shared" si="19"/>
        <v/>
      </c>
      <c r="N145" s="239">
        <f>IF(E145&gt;0,INDEX('Part IV-2'!$AM$24:$AM$88,MATCH($A145,'Part IV-2'!$AE$24:$AE$88,0)),"")</f>
        <v>0</v>
      </c>
      <c r="O145" s="239" t="str">
        <f t="shared" si="20"/>
        <v/>
      </c>
      <c r="P145" s="269">
        <f>IF(E145&gt;0,INDEX('Part IV-2'!$AP$24:$AP$88,MATCH($A145,'Part IV-2'!$AE$24:$AE$88,0)),"")</f>
        <v>0</v>
      </c>
      <c r="Q145" s="165">
        <f>IF($E145&gt;0,INDEX('Part IV-2'!$AQ$24:$AQ$88,MATCH($A145,'Part IV-2'!$AE$24:$AE$88,0)),"")</f>
        <v>0</v>
      </c>
    </row>
    <row r="146" spans="1:17" x14ac:dyDescent="0.2">
      <c r="A146" s="139" t="s">
        <v>160</v>
      </c>
      <c r="B146" s="58">
        <f>IF(E146&gt;0,INDEX('Part IV-2'!$AF$24:$AF$88,MATCH($A146,'Part IV-2'!$AE$24:$AE$88,0)),"")</f>
        <v>0</v>
      </c>
      <c r="C146" s="57" t="s">
        <v>301</v>
      </c>
      <c r="D146" s="57" t="s">
        <v>299</v>
      </c>
      <c r="E146" s="66" t="str">
        <f>IF(INDEX('Part IV-2'!$AG$24:$AG$88,MATCH($A146,'Part IV-2'!$AE$24:$AE$88,0))&gt;0,INDEX('Part IV-2'!$AG$24:$AG$88,MATCH($A146,'Part IV-2'!$AE$24:$AE$88,0)),"")</f>
        <v/>
      </c>
      <c r="F146" s="59"/>
      <c r="G146" s="60"/>
      <c r="H146" s="70">
        <f>IF(E146&gt;0,INDEX('Part IV-2'!$AN$24:$AN$88,MATCH($A146,'Part IV-2'!$AE$24:$AE$88,0)),"")</f>
        <v>0</v>
      </c>
      <c r="I146" s="70" t="str">
        <f t="shared" si="21"/>
        <v/>
      </c>
      <c r="J146" s="70">
        <f>IF(E146&gt;0,INDEX('Part IV-2'!$AK$24:$AK$88,MATCH($A146,'Part IV-2'!$AE$24:$AE$88,0)),"")</f>
        <v>0</v>
      </c>
      <c r="K146" s="70" t="str">
        <f t="shared" si="22"/>
        <v/>
      </c>
      <c r="L146" s="239">
        <f>IF(E146&gt;0,INDEX('Part IV-2'!$AL$24:$AL$88,MATCH($A146,'Part IV-2'!$AE$24:$AE$88,0)),"")</f>
        <v>0</v>
      </c>
      <c r="M146" s="239" t="str">
        <f t="shared" si="19"/>
        <v/>
      </c>
      <c r="N146" s="239">
        <f>IF(E146&gt;0,INDEX('Part IV-2'!$AM$24:$AM$88,MATCH($A146,'Part IV-2'!$AE$24:$AE$88,0)),"")</f>
        <v>0</v>
      </c>
      <c r="O146" s="239" t="str">
        <f t="shared" si="20"/>
        <v/>
      </c>
      <c r="P146" s="269">
        <f>IF(E146&gt;0,INDEX('Part IV-2'!$AP$24:$AP$88,MATCH($A146,'Part IV-2'!$AE$24:$AE$88,0)),"")</f>
        <v>0</v>
      </c>
      <c r="Q146" s="165">
        <f>IF($E146&gt;0,INDEX('Part IV-2'!$AQ$24:$AQ$88,MATCH($A146,'Part IV-2'!$AE$24:$AE$88,0)),"")</f>
        <v>0</v>
      </c>
    </row>
    <row r="147" spans="1:17" x14ac:dyDescent="0.2">
      <c r="A147" s="139" t="s">
        <v>162</v>
      </c>
      <c r="B147" s="58">
        <f>IF(E147&gt;0,INDEX('Part IV-2'!$AF$24:$AF$88,MATCH($A147,'Part IV-2'!$AE$24:$AE$88,0)),"")</f>
        <v>0</v>
      </c>
      <c r="C147" s="57" t="s">
        <v>301</v>
      </c>
      <c r="D147" s="57" t="s">
        <v>299</v>
      </c>
      <c r="E147" s="66" t="str">
        <f>IF(INDEX('Part IV-2'!$AG$24:$AG$88,MATCH($A147,'Part IV-2'!$AE$24:$AE$88,0))&gt;0,INDEX('Part IV-2'!$AG$24:$AG$88,MATCH($A147,'Part IV-2'!$AE$24:$AE$88,0)),"")</f>
        <v/>
      </c>
      <c r="F147" s="59"/>
      <c r="G147" s="60"/>
      <c r="H147" s="70">
        <f>IF(E147&gt;0,INDEX('Part IV-2'!$AN$24:$AN$88,MATCH($A147,'Part IV-2'!$AE$24:$AE$88,0)),"")</f>
        <v>0</v>
      </c>
      <c r="I147" s="70" t="str">
        <f t="shared" si="21"/>
        <v/>
      </c>
      <c r="J147" s="70">
        <f>IF(E147&gt;0,INDEX('Part IV-2'!$AK$24:$AK$88,MATCH($A147,'Part IV-2'!$AE$24:$AE$88,0)),"")</f>
        <v>0</v>
      </c>
      <c r="K147" s="70" t="str">
        <f t="shared" si="22"/>
        <v/>
      </c>
      <c r="L147" s="239">
        <f>IF(E147&gt;0,INDEX('Part IV-2'!$AL$24:$AL$88,MATCH($A147,'Part IV-2'!$AE$24:$AE$88,0)),"")</f>
        <v>0</v>
      </c>
      <c r="M147" s="239" t="str">
        <f t="shared" si="19"/>
        <v/>
      </c>
      <c r="N147" s="239">
        <f>IF(E147&gt;0,INDEX('Part IV-2'!$AM$24:$AM$88,MATCH($A147,'Part IV-2'!$AE$24:$AE$88,0)),"")</f>
        <v>0</v>
      </c>
      <c r="O147" s="239" t="str">
        <f t="shared" si="20"/>
        <v/>
      </c>
      <c r="P147" s="269">
        <f>IF(E147&gt;0,INDEX('Part IV-2'!$AP$24:$AP$88,MATCH($A147,'Part IV-2'!$AE$24:$AE$88,0)),"")</f>
        <v>0</v>
      </c>
      <c r="Q147" s="165">
        <f>IF($E147&gt;0,INDEX('Part IV-2'!$AQ$24:$AQ$88,MATCH($A147,'Part IV-2'!$AE$24:$AE$88,0)),"")</f>
        <v>0</v>
      </c>
    </row>
    <row r="148" spans="1:17" x14ac:dyDescent="0.2">
      <c r="A148" s="139" t="s">
        <v>164</v>
      </c>
      <c r="B148" s="58">
        <f>IF(E148&gt;0,INDEX('Part IV-2'!$AF$24:$AF$88,MATCH($A148,'Part IV-2'!$AE$24:$AE$88,0)),"")</f>
        <v>0</v>
      </c>
      <c r="C148" s="57" t="s">
        <v>301</v>
      </c>
      <c r="D148" s="57" t="s">
        <v>299</v>
      </c>
      <c r="E148" s="66" t="str">
        <f>IF(INDEX('Part IV-2'!$AG$24:$AG$88,MATCH($A148,'Part IV-2'!$AE$24:$AE$88,0))&gt;0,INDEX('Part IV-2'!$AG$24:$AG$88,MATCH($A148,'Part IV-2'!$AE$24:$AE$88,0)),"")</f>
        <v/>
      </c>
      <c r="F148" s="59"/>
      <c r="G148" s="60"/>
      <c r="H148" s="70">
        <f>IF(E148&gt;0,INDEX('Part IV-2'!$AN$24:$AN$88,MATCH($A148,'Part IV-2'!$AE$24:$AE$88,0)),"")</f>
        <v>0</v>
      </c>
      <c r="I148" s="70" t="str">
        <f t="shared" si="21"/>
        <v/>
      </c>
      <c r="J148" s="70">
        <f>IF(E148&gt;0,INDEX('Part IV-2'!$AK$24:$AK$88,MATCH($A148,'Part IV-2'!$AE$24:$AE$88,0)),"")</f>
        <v>0</v>
      </c>
      <c r="K148" s="70" t="str">
        <f t="shared" si="22"/>
        <v/>
      </c>
      <c r="L148" s="239">
        <f>IF(E148&gt;0,INDEX('Part IV-2'!$AL$24:$AL$88,MATCH($A148,'Part IV-2'!$AE$24:$AE$88,0)),"")</f>
        <v>0</v>
      </c>
      <c r="M148" s="239" t="str">
        <f t="shared" si="19"/>
        <v/>
      </c>
      <c r="N148" s="239">
        <f>IF(E148&gt;0,INDEX('Part IV-2'!$AM$24:$AM$88,MATCH($A148,'Part IV-2'!$AE$24:$AE$88,0)),"")</f>
        <v>0</v>
      </c>
      <c r="O148" s="239" t="str">
        <f t="shared" si="20"/>
        <v/>
      </c>
      <c r="P148" s="269">
        <f>IF(E148&gt;0,INDEX('Part IV-2'!$AP$24:$AP$88,MATCH($A148,'Part IV-2'!$AE$24:$AE$88,0)),"")</f>
        <v>0</v>
      </c>
      <c r="Q148" s="165">
        <f>IF($E148&gt;0,INDEX('Part IV-2'!$AQ$24:$AQ$88,MATCH($A148,'Part IV-2'!$AE$24:$AE$88,0)),"")</f>
        <v>0</v>
      </c>
    </row>
    <row r="149" spans="1:17" x14ac:dyDescent="0.2">
      <c r="A149" s="139" t="s">
        <v>166</v>
      </c>
      <c r="B149" s="58">
        <f>IF(E149&gt;0,INDEX('Part IV-2'!$AF$24:$AF$88,MATCH($A149,'Part IV-2'!$AE$24:$AE$88,0)),"")</f>
        <v>0</v>
      </c>
      <c r="C149" s="57" t="s">
        <v>301</v>
      </c>
      <c r="D149" s="57" t="s">
        <v>299</v>
      </c>
      <c r="E149" s="66" t="str">
        <f>IF(INDEX('Part IV-2'!$AG$24:$AG$88,MATCH($A149,'Part IV-2'!$AE$24:$AE$88,0))&gt;0,INDEX('Part IV-2'!$AG$24:$AG$88,MATCH($A149,'Part IV-2'!$AE$24:$AE$88,0)),"")</f>
        <v/>
      </c>
      <c r="F149" s="59"/>
      <c r="G149" s="60"/>
      <c r="H149" s="70">
        <f>IF(E149&gt;0,INDEX('Part IV-2'!$AN$24:$AN$88,MATCH($A149,'Part IV-2'!$AE$24:$AE$88,0)),"")</f>
        <v>0</v>
      </c>
      <c r="I149" s="70" t="str">
        <f t="shared" si="21"/>
        <v/>
      </c>
      <c r="J149" s="70">
        <f>IF(E149&gt;0,INDEX('Part IV-2'!$AK$24:$AK$88,MATCH($A149,'Part IV-2'!$AE$24:$AE$88,0)),"")</f>
        <v>0</v>
      </c>
      <c r="K149" s="70" t="str">
        <f t="shared" si="22"/>
        <v/>
      </c>
      <c r="L149" s="239">
        <f>IF(E149&gt;0,INDEX('Part IV-2'!$AL$24:$AL$88,MATCH($A149,'Part IV-2'!$AE$24:$AE$88,0)),"")</f>
        <v>0</v>
      </c>
      <c r="M149" s="239" t="str">
        <f t="shared" si="19"/>
        <v/>
      </c>
      <c r="N149" s="239">
        <f>IF(E149&gt;0,INDEX('Part IV-2'!$AM$24:$AM$88,MATCH($A149,'Part IV-2'!$AE$24:$AE$88,0)),"")</f>
        <v>0</v>
      </c>
      <c r="O149" s="239" t="str">
        <f t="shared" si="20"/>
        <v/>
      </c>
      <c r="P149" s="269">
        <f>IF(E149&gt;0,INDEX('Part IV-2'!$AP$24:$AP$88,MATCH($A149,'Part IV-2'!$AE$24:$AE$88,0)),"")</f>
        <v>0</v>
      </c>
      <c r="Q149" s="165">
        <f>IF($E149&gt;0,INDEX('Part IV-2'!$AQ$24:$AQ$88,MATCH($A149,'Part IV-2'!$AE$24:$AE$88,0)),"")</f>
        <v>0</v>
      </c>
    </row>
    <row r="150" spans="1:17" x14ac:dyDescent="0.2">
      <c r="A150" s="139" t="s">
        <v>168</v>
      </c>
      <c r="B150" s="58">
        <f>IF(E150&gt;0,INDEX('Part IV-2'!$AF$24:$AF$88,MATCH($A150,'Part IV-2'!$AE$24:$AE$88,0)),"")</f>
        <v>0</v>
      </c>
      <c r="C150" s="57" t="s">
        <v>301</v>
      </c>
      <c r="D150" s="57" t="s">
        <v>299</v>
      </c>
      <c r="E150" s="66" t="str">
        <f>IF(INDEX('Part IV-2'!$AG$24:$AG$88,MATCH($A150,'Part IV-2'!$AE$24:$AE$88,0))&gt;0,INDEX('Part IV-2'!$AG$24:$AG$88,MATCH($A150,'Part IV-2'!$AE$24:$AE$88,0)),"")</f>
        <v/>
      </c>
      <c r="F150" s="59"/>
      <c r="G150" s="60"/>
      <c r="H150" s="70">
        <f>IF(E150&gt;0,INDEX('Part IV-2'!$AN$24:$AN$88,MATCH($A150,'Part IV-2'!$AE$24:$AE$88,0)),"")</f>
        <v>0</v>
      </c>
      <c r="I150" s="70" t="str">
        <f t="shared" si="21"/>
        <v/>
      </c>
      <c r="J150" s="70">
        <f>IF(E150&gt;0,INDEX('Part IV-2'!$AK$24:$AK$88,MATCH($A150,'Part IV-2'!$AE$24:$AE$88,0)),"")</f>
        <v>0</v>
      </c>
      <c r="K150" s="70" t="str">
        <f t="shared" si="22"/>
        <v/>
      </c>
      <c r="L150" s="239">
        <f>IF(E150&gt;0,INDEX('Part IV-2'!$AL$24:$AL$88,MATCH($A150,'Part IV-2'!$AE$24:$AE$88,0)),"")</f>
        <v>0</v>
      </c>
      <c r="M150" s="239" t="str">
        <f t="shared" si="19"/>
        <v/>
      </c>
      <c r="N150" s="239">
        <f>IF(E150&gt;0,INDEX('Part IV-2'!$AM$24:$AM$88,MATCH($A150,'Part IV-2'!$AE$24:$AE$88,0)),"")</f>
        <v>0</v>
      </c>
      <c r="O150" s="239" t="str">
        <f t="shared" si="20"/>
        <v/>
      </c>
      <c r="P150" s="269">
        <f>IF(E150&gt;0,INDEX('Part IV-2'!$AP$24:$AP$88,MATCH($A150,'Part IV-2'!$AE$24:$AE$88,0)),"")</f>
        <v>0</v>
      </c>
      <c r="Q150" s="165">
        <f>IF($E150&gt;0,INDEX('Part IV-2'!$AQ$24:$AQ$88,MATCH($A150,'Part IV-2'!$AE$24:$AE$88,0)),"")</f>
        <v>0</v>
      </c>
    </row>
    <row r="151" spans="1:17" x14ac:dyDescent="0.2">
      <c r="A151" s="139" t="s">
        <v>170</v>
      </c>
      <c r="B151" s="58">
        <f>IF(E151&gt;0,INDEX('Part IV-2'!$AF$24:$AF$88,MATCH($A151,'Part IV-2'!$AE$24:$AE$88,0)),"")</f>
        <v>0</v>
      </c>
      <c r="C151" s="57" t="s">
        <v>301</v>
      </c>
      <c r="D151" s="57" t="s">
        <v>299</v>
      </c>
      <c r="E151" s="66" t="str">
        <f>IF(INDEX('Part IV-2'!$AG$24:$AG$88,MATCH($A151,'Part IV-2'!$AE$24:$AE$88,0))&gt;0,INDEX('Part IV-2'!$AG$24:$AG$88,MATCH($A151,'Part IV-2'!$AE$24:$AE$88,0)),"")</f>
        <v/>
      </c>
      <c r="F151" s="59"/>
      <c r="G151" s="60"/>
      <c r="H151" s="70">
        <f>IF(E151&gt;0,INDEX('Part IV-2'!$AN$24:$AN$88,MATCH($A151,'Part IV-2'!$AE$24:$AE$88,0)),"")</f>
        <v>0</v>
      </c>
      <c r="I151" s="70" t="str">
        <f t="shared" si="21"/>
        <v/>
      </c>
      <c r="J151" s="70">
        <f>IF(E151&gt;0,INDEX('Part IV-2'!$AK$24:$AK$88,MATCH($A151,'Part IV-2'!$AE$24:$AE$88,0)),"")</f>
        <v>0</v>
      </c>
      <c r="K151" s="70" t="str">
        <f t="shared" si="22"/>
        <v/>
      </c>
      <c r="L151" s="239">
        <f>IF(E151&gt;0,INDEX('Part IV-2'!$AL$24:$AL$88,MATCH($A151,'Part IV-2'!$AE$24:$AE$88,0)),"")</f>
        <v>0</v>
      </c>
      <c r="M151" s="239" t="str">
        <f t="shared" si="19"/>
        <v/>
      </c>
      <c r="N151" s="239">
        <f>IF(E151&gt;0,INDEX('Part IV-2'!$AM$24:$AM$88,MATCH($A151,'Part IV-2'!$AE$24:$AE$88,0)),"")</f>
        <v>0</v>
      </c>
      <c r="O151" s="239" t="str">
        <f t="shared" si="20"/>
        <v/>
      </c>
      <c r="P151" s="269">
        <f>IF(E151&gt;0,INDEX('Part IV-2'!$AP$24:$AP$88,MATCH($A151,'Part IV-2'!$AE$24:$AE$88,0)),"")</f>
        <v>0</v>
      </c>
      <c r="Q151" s="165">
        <f>IF($E151&gt;0,INDEX('Part IV-2'!$AQ$24:$AQ$88,MATCH($A151,'Part IV-2'!$AE$24:$AE$88,0)),"")</f>
        <v>0</v>
      </c>
    </row>
    <row r="152" spans="1:17" x14ac:dyDescent="0.2">
      <c r="A152" s="139" t="s">
        <v>172</v>
      </c>
      <c r="B152" s="58">
        <f>IF(E152&gt;0,INDEX('Part IV-2'!$AF$24:$AF$88,MATCH($A152,'Part IV-2'!$AE$24:$AE$88,0)),"")</f>
        <v>0</v>
      </c>
      <c r="C152" s="57" t="s">
        <v>301</v>
      </c>
      <c r="D152" s="57" t="s">
        <v>299</v>
      </c>
      <c r="E152" s="66" t="str">
        <f>IF(INDEX('Part IV-2'!$AG$24:$AG$88,MATCH($A152,'Part IV-2'!$AE$24:$AE$88,0))&gt;0,INDEX('Part IV-2'!$AG$24:$AG$88,MATCH($A152,'Part IV-2'!$AE$24:$AE$88,0)),"")</f>
        <v/>
      </c>
      <c r="F152" s="59"/>
      <c r="G152" s="60"/>
      <c r="H152" s="70">
        <f>IF(E152&gt;0,INDEX('Part IV-2'!$AN$24:$AN$88,MATCH($A152,'Part IV-2'!$AE$24:$AE$88,0)),"")</f>
        <v>0</v>
      </c>
      <c r="I152" s="70" t="str">
        <f t="shared" si="21"/>
        <v/>
      </c>
      <c r="J152" s="70">
        <f>IF(E152&gt;0,INDEX('Part IV-2'!$AK$24:$AK$88,MATCH($A152,'Part IV-2'!$AE$24:$AE$88,0)),"")</f>
        <v>0</v>
      </c>
      <c r="K152" s="70" t="str">
        <f t="shared" si="22"/>
        <v/>
      </c>
      <c r="L152" s="239">
        <f>IF(E152&gt;0,INDEX('Part IV-2'!$AL$24:$AL$88,MATCH($A152,'Part IV-2'!$AE$24:$AE$88,0)),"")</f>
        <v>0</v>
      </c>
      <c r="M152" s="239" t="str">
        <f t="shared" si="19"/>
        <v/>
      </c>
      <c r="N152" s="239">
        <f>IF(E152&gt;0,INDEX('Part IV-2'!$AM$24:$AM$88,MATCH($A152,'Part IV-2'!$AE$24:$AE$88,0)),"")</f>
        <v>0</v>
      </c>
      <c r="O152" s="239" t="str">
        <f t="shared" si="20"/>
        <v/>
      </c>
      <c r="P152" s="269">
        <f>IF(E152&gt;0,INDEX('Part IV-2'!$AP$24:$AP$88,MATCH($A152,'Part IV-2'!$AE$24:$AE$88,0)),"")</f>
        <v>0</v>
      </c>
      <c r="Q152" s="165">
        <f>IF($E152&gt;0,INDEX('Part IV-2'!$AQ$24:$AQ$88,MATCH($A152,'Part IV-2'!$AE$24:$AE$88,0)),"")</f>
        <v>0</v>
      </c>
    </row>
    <row r="153" spans="1:17" x14ac:dyDescent="0.2">
      <c r="A153" s="139" t="s">
        <v>174</v>
      </c>
      <c r="B153" s="58">
        <f>IF(E153&gt;0,INDEX('Part IV-2'!$AF$24:$AF$88,MATCH($A153,'Part IV-2'!$AE$24:$AE$88,0)),"")</f>
        <v>0</v>
      </c>
      <c r="C153" s="57" t="s">
        <v>301</v>
      </c>
      <c r="D153" s="57" t="s">
        <v>299</v>
      </c>
      <c r="E153" s="66" t="str">
        <f>IF(INDEX('Part IV-2'!$AG$24:$AG$88,MATCH($A153,'Part IV-2'!$AE$24:$AE$88,0))&gt;0,INDEX('Part IV-2'!$AG$24:$AG$88,MATCH($A153,'Part IV-2'!$AE$24:$AE$88,0)),"")</f>
        <v/>
      </c>
      <c r="F153" s="59"/>
      <c r="G153" s="60"/>
      <c r="H153" s="70">
        <f>IF(E153&gt;0,INDEX('Part IV-2'!$AN$24:$AN$88,MATCH($A153,'Part IV-2'!$AE$24:$AE$88,0)),"")</f>
        <v>0</v>
      </c>
      <c r="I153" s="70" t="str">
        <f t="shared" si="21"/>
        <v/>
      </c>
      <c r="J153" s="70">
        <f>IF(E153&gt;0,INDEX('Part IV-2'!$AK$24:$AK$88,MATCH($A153,'Part IV-2'!$AE$24:$AE$88,0)),"")</f>
        <v>0</v>
      </c>
      <c r="K153" s="70" t="str">
        <f t="shared" si="22"/>
        <v/>
      </c>
      <c r="L153" s="239">
        <f>IF(E153&gt;0,INDEX('Part IV-2'!$AL$24:$AL$88,MATCH($A153,'Part IV-2'!$AE$24:$AE$88,0)),"")</f>
        <v>0</v>
      </c>
      <c r="M153" s="239" t="str">
        <f t="shared" si="19"/>
        <v/>
      </c>
      <c r="N153" s="239">
        <f>IF(E153&gt;0,INDEX('Part IV-2'!$AM$24:$AM$88,MATCH($A153,'Part IV-2'!$AE$24:$AE$88,0)),"")</f>
        <v>0</v>
      </c>
      <c r="O153" s="239" t="str">
        <f t="shared" si="20"/>
        <v/>
      </c>
      <c r="P153" s="269">
        <f>IF(E153&gt;0,INDEX('Part IV-2'!$AP$24:$AP$88,MATCH($A153,'Part IV-2'!$AE$24:$AE$88,0)),"")</f>
        <v>0</v>
      </c>
      <c r="Q153" s="165">
        <f>IF($E153&gt;0,INDEX('Part IV-2'!$AQ$24:$AQ$88,MATCH($A153,'Part IV-2'!$AE$24:$AE$88,0)),"")</f>
        <v>0</v>
      </c>
    </row>
    <row r="154" spans="1:17" x14ac:dyDescent="0.2">
      <c r="A154" s="139" t="s">
        <v>176</v>
      </c>
      <c r="B154" s="58">
        <f>IF(E154&gt;0,INDEX('Part IV-2'!$AF$24:$AF$88,MATCH($A154,'Part IV-2'!$AE$24:$AE$88,0)),"")</f>
        <v>0</v>
      </c>
      <c r="C154" s="57" t="s">
        <v>301</v>
      </c>
      <c r="D154" s="57" t="s">
        <v>299</v>
      </c>
      <c r="E154" s="66" t="str">
        <f>IF(INDEX('Part IV-2'!$AG$24:$AG$88,MATCH($A154,'Part IV-2'!$AE$24:$AE$88,0))&gt;0,INDEX('Part IV-2'!$AG$24:$AG$88,MATCH($A154,'Part IV-2'!$AE$24:$AE$88,0)),"")</f>
        <v/>
      </c>
      <c r="F154" s="59"/>
      <c r="G154" s="60"/>
      <c r="H154" s="70">
        <f>IF(E154&gt;0,INDEX('Part IV-2'!$AN$24:$AN$88,MATCH($A154,'Part IV-2'!$AE$24:$AE$88,0)),"")</f>
        <v>0</v>
      </c>
      <c r="I154" s="70" t="str">
        <f t="shared" si="21"/>
        <v/>
      </c>
      <c r="J154" s="70">
        <f>IF(E154&gt;0,INDEX('Part IV-2'!$AK$24:$AK$88,MATCH($A154,'Part IV-2'!$AE$24:$AE$88,0)),"")</f>
        <v>0</v>
      </c>
      <c r="K154" s="70" t="str">
        <f t="shared" si="22"/>
        <v/>
      </c>
      <c r="L154" s="239">
        <f>IF(E154&gt;0,INDEX('Part IV-2'!$AL$24:$AL$88,MATCH($A154,'Part IV-2'!$AE$24:$AE$88,0)),"")</f>
        <v>0</v>
      </c>
      <c r="M154" s="239" t="str">
        <f t="shared" si="19"/>
        <v/>
      </c>
      <c r="N154" s="239">
        <f>IF(E154&gt;0,INDEX('Part IV-2'!$AM$24:$AM$88,MATCH($A154,'Part IV-2'!$AE$24:$AE$88,0)),"")</f>
        <v>0</v>
      </c>
      <c r="O154" s="239" t="str">
        <f t="shared" si="20"/>
        <v/>
      </c>
      <c r="P154" s="269">
        <f>IF(E154&gt;0,INDEX('Part IV-2'!$AP$24:$AP$88,MATCH($A154,'Part IV-2'!$AE$24:$AE$88,0)),"")</f>
        <v>0</v>
      </c>
      <c r="Q154" s="165">
        <f>IF($E154&gt;0,INDEX('Part IV-2'!$AQ$24:$AQ$88,MATCH($A154,'Part IV-2'!$AE$24:$AE$88,0)),"")</f>
        <v>0</v>
      </c>
    </row>
    <row r="155" spans="1:17" x14ac:dyDescent="0.2">
      <c r="A155" s="139" t="s">
        <v>178</v>
      </c>
      <c r="B155" s="58">
        <f>IF(E155&gt;0,INDEX('Part IV-2'!$AF$24:$AF$88,MATCH($A155,'Part IV-2'!$AE$24:$AE$88,0)),"")</f>
        <v>0</v>
      </c>
      <c r="C155" s="57" t="s">
        <v>301</v>
      </c>
      <c r="D155" s="57" t="s">
        <v>299</v>
      </c>
      <c r="E155" s="66" t="str">
        <f>IF(INDEX('Part IV-2'!$AG$24:$AG$88,MATCH($A155,'Part IV-2'!$AE$24:$AE$88,0))&gt;0,INDEX('Part IV-2'!$AG$24:$AG$88,MATCH($A155,'Part IV-2'!$AE$24:$AE$88,0)),"")</f>
        <v/>
      </c>
      <c r="F155" s="59"/>
      <c r="G155" s="60"/>
      <c r="H155" s="70">
        <f>IF(E155&gt;0,INDEX('Part IV-2'!$AN$24:$AN$88,MATCH($A155,'Part IV-2'!$AE$24:$AE$88,0)),"")</f>
        <v>0</v>
      </c>
      <c r="I155" s="70" t="str">
        <f t="shared" si="21"/>
        <v/>
      </c>
      <c r="J155" s="70">
        <f>IF(E155&gt;0,INDEX('Part IV-2'!$AK$24:$AK$88,MATCH($A155,'Part IV-2'!$AE$24:$AE$88,0)),"")</f>
        <v>0</v>
      </c>
      <c r="K155" s="70" t="str">
        <f t="shared" si="22"/>
        <v/>
      </c>
      <c r="L155" s="239">
        <f>IF(E155&gt;0,INDEX('Part IV-2'!$AL$24:$AL$88,MATCH($A155,'Part IV-2'!$AE$24:$AE$88,0)),"")</f>
        <v>0</v>
      </c>
      <c r="M155" s="239" t="str">
        <f t="shared" si="19"/>
        <v/>
      </c>
      <c r="N155" s="239">
        <f>IF(E155&gt;0,INDEX('Part IV-2'!$AM$24:$AM$88,MATCH($A155,'Part IV-2'!$AE$24:$AE$88,0)),"")</f>
        <v>0</v>
      </c>
      <c r="O155" s="239" t="str">
        <f t="shared" si="20"/>
        <v/>
      </c>
      <c r="P155" s="269">
        <f>IF(E155&gt;0,INDEX('Part IV-2'!$AP$24:$AP$88,MATCH($A155,'Part IV-2'!$AE$24:$AE$88,0)),"")</f>
        <v>0</v>
      </c>
      <c r="Q155" s="165">
        <f>IF($E155&gt;0,INDEX('Part IV-2'!$AQ$24:$AQ$88,MATCH($A155,'Part IV-2'!$AE$24:$AE$88,0)),"")</f>
        <v>0</v>
      </c>
    </row>
    <row r="156" spans="1:17" x14ac:dyDescent="0.2">
      <c r="A156" s="139" t="s">
        <v>180</v>
      </c>
      <c r="B156" s="58">
        <f>IF(E156&gt;0,INDEX('Part IV-2'!$AF$24:$AF$88,MATCH($A156,'Part IV-2'!$AE$24:$AE$88,0)),"")</f>
        <v>0</v>
      </c>
      <c r="C156" s="57" t="s">
        <v>301</v>
      </c>
      <c r="D156" s="57" t="s">
        <v>299</v>
      </c>
      <c r="E156" s="66" t="str">
        <f>IF(INDEX('Part IV-2'!$AG$24:$AG$88,MATCH($A156,'Part IV-2'!$AE$24:$AE$88,0))&gt;0,INDEX('Part IV-2'!$AG$24:$AG$88,MATCH($A156,'Part IV-2'!$AE$24:$AE$88,0)),"")</f>
        <v/>
      </c>
      <c r="F156" s="59"/>
      <c r="G156" s="60"/>
      <c r="H156" s="70">
        <f>IF(E156&gt;0,INDEX('Part IV-2'!$AN$24:$AN$88,MATCH($A156,'Part IV-2'!$AE$24:$AE$88,0)),"")</f>
        <v>0</v>
      </c>
      <c r="I156" s="70" t="str">
        <f t="shared" si="21"/>
        <v/>
      </c>
      <c r="J156" s="70">
        <f>IF(E156&gt;0,INDEX('Part IV-2'!$AK$24:$AK$88,MATCH($A156,'Part IV-2'!$AE$24:$AE$88,0)),"")</f>
        <v>0</v>
      </c>
      <c r="K156" s="70" t="str">
        <f t="shared" si="22"/>
        <v/>
      </c>
      <c r="L156" s="239">
        <f>IF(E156&gt;0,INDEX('Part IV-2'!$AL$24:$AL$88,MATCH($A156,'Part IV-2'!$AE$24:$AE$88,0)),"")</f>
        <v>0</v>
      </c>
      <c r="M156" s="239" t="str">
        <f t="shared" si="19"/>
        <v/>
      </c>
      <c r="N156" s="239">
        <f>IF(E156&gt;0,INDEX('Part IV-2'!$AM$24:$AM$88,MATCH($A156,'Part IV-2'!$AE$24:$AE$88,0)),"")</f>
        <v>0</v>
      </c>
      <c r="O156" s="239" t="str">
        <f t="shared" si="20"/>
        <v/>
      </c>
      <c r="P156" s="269">
        <f>IF(E156&gt;0,INDEX('Part IV-2'!$AP$24:$AP$88,MATCH($A156,'Part IV-2'!$AE$24:$AE$88,0)),"")</f>
        <v>0</v>
      </c>
      <c r="Q156" s="165">
        <f>IF($E156&gt;0,INDEX('Part IV-2'!$AQ$24:$AQ$88,MATCH($A156,'Part IV-2'!$AE$24:$AE$88,0)),"")</f>
        <v>0</v>
      </c>
    </row>
    <row r="157" spans="1:17" x14ac:dyDescent="0.2">
      <c r="A157" s="139" t="s">
        <v>182</v>
      </c>
      <c r="B157" s="58">
        <f>IF(E157&gt;0,INDEX('Part IV-2'!$AF$24:$AF$88,MATCH($A157,'Part IV-2'!$AE$24:$AE$88,0)),"")</f>
        <v>0</v>
      </c>
      <c r="C157" s="57" t="s">
        <v>301</v>
      </c>
      <c r="D157" s="57" t="s">
        <v>299</v>
      </c>
      <c r="E157" s="66" t="str">
        <f>IF(INDEX('Part IV-2'!$AG$24:$AG$88,MATCH($A157,'Part IV-2'!$AE$24:$AE$88,0))&gt;0,INDEX('Part IV-2'!$AG$24:$AG$88,MATCH($A157,'Part IV-2'!$AE$24:$AE$88,0)),"")</f>
        <v/>
      </c>
      <c r="F157" s="59"/>
      <c r="G157" s="60"/>
      <c r="H157" s="70">
        <f>IF(E157&gt;0,INDEX('Part IV-2'!$AN$24:$AN$88,MATCH($A157,'Part IV-2'!$AE$24:$AE$88,0)),"")</f>
        <v>0</v>
      </c>
      <c r="I157" s="70" t="str">
        <f t="shared" si="21"/>
        <v/>
      </c>
      <c r="J157" s="70">
        <f>IF(E157&gt;0,INDEX('Part IV-2'!$AK$24:$AK$88,MATCH($A157,'Part IV-2'!$AE$24:$AE$88,0)),"")</f>
        <v>0</v>
      </c>
      <c r="K157" s="70" t="str">
        <f t="shared" si="22"/>
        <v/>
      </c>
      <c r="L157" s="239">
        <f>IF(E157&gt;0,INDEX('Part IV-2'!$AL$24:$AL$88,MATCH($A157,'Part IV-2'!$AE$24:$AE$88,0)),"")</f>
        <v>0</v>
      </c>
      <c r="M157" s="239" t="str">
        <f t="shared" si="19"/>
        <v/>
      </c>
      <c r="N157" s="239">
        <f>IF(E157&gt;0,INDEX('Part IV-2'!$AM$24:$AM$88,MATCH($A157,'Part IV-2'!$AE$24:$AE$88,0)),"")</f>
        <v>0</v>
      </c>
      <c r="O157" s="239" t="str">
        <f t="shared" si="20"/>
        <v/>
      </c>
      <c r="P157" s="269">
        <f>IF(E157&gt;0,INDEX('Part IV-2'!$AP$24:$AP$88,MATCH($A157,'Part IV-2'!$AE$24:$AE$88,0)),"")</f>
        <v>0</v>
      </c>
      <c r="Q157" s="165">
        <f>IF($E157&gt;0,INDEX('Part IV-2'!$AQ$24:$AQ$88,MATCH($A157,'Part IV-2'!$AE$24:$AE$88,0)),"")</f>
        <v>0</v>
      </c>
    </row>
    <row r="158" spans="1:17" x14ac:dyDescent="0.2">
      <c r="A158" s="139" t="s">
        <v>184</v>
      </c>
      <c r="B158" s="58">
        <f>IF(E158&gt;0,INDEX('Part IV-2'!$AF$24:$AF$88,MATCH($A158,'Part IV-2'!$AE$24:$AE$88,0)),"")</f>
        <v>0</v>
      </c>
      <c r="C158" s="57" t="s">
        <v>301</v>
      </c>
      <c r="D158" s="57" t="s">
        <v>299</v>
      </c>
      <c r="E158" s="66" t="str">
        <f>IF(INDEX('Part IV-2'!$AG$24:$AG$88,MATCH($A158,'Part IV-2'!$AE$24:$AE$88,0))&gt;0,INDEX('Part IV-2'!$AG$24:$AG$88,MATCH($A158,'Part IV-2'!$AE$24:$AE$88,0)),"")</f>
        <v/>
      </c>
      <c r="F158" s="59"/>
      <c r="G158" s="60"/>
      <c r="H158" s="70">
        <f>IF(E158&gt;0,INDEX('Part IV-2'!$AN$24:$AN$88,MATCH($A158,'Part IV-2'!$AE$24:$AE$88,0)),"")</f>
        <v>0</v>
      </c>
      <c r="I158" s="70" t="str">
        <f t="shared" si="21"/>
        <v/>
      </c>
      <c r="J158" s="70">
        <f>IF(E158&gt;0,INDEX('Part IV-2'!$AK$24:$AK$88,MATCH($A158,'Part IV-2'!$AE$24:$AE$88,0)),"")</f>
        <v>0</v>
      </c>
      <c r="K158" s="70" t="str">
        <f t="shared" si="22"/>
        <v/>
      </c>
      <c r="L158" s="239">
        <f>IF(E158&gt;0,INDEX('Part IV-2'!$AL$24:$AL$88,MATCH($A158,'Part IV-2'!$AE$24:$AE$88,0)),"")</f>
        <v>0</v>
      </c>
      <c r="M158" s="239" t="str">
        <f t="shared" si="19"/>
        <v/>
      </c>
      <c r="N158" s="239">
        <f>IF(E158&gt;0,INDEX('Part IV-2'!$AM$24:$AM$88,MATCH($A158,'Part IV-2'!$AE$24:$AE$88,0)),"")</f>
        <v>0</v>
      </c>
      <c r="O158" s="239" t="str">
        <f t="shared" si="20"/>
        <v/>
      </c>
      <c r="P158" s="269">
        <f>IF(E158&gt;0,INDEX('Part IV-2'!$AP$24:$AP$88,MATCH($A158,'Part IV-2'!$AE$24:$AE$88,0)),"")</f>
        <v>0</v>
      </c>
      <c r="Q158" s="165">
        <f>IF($E158&gt;0,INDEX('Part IV-2'!$AQ$24:$AQ$88,MATCH($A158,'Part IV-2'!$AE$24:$AE$88,0)),"")</f>
        <v>0</v>
      </c>
    </row>
    <row r="159" spans="1:17" x14ac:dyDescent="0.2">
      <c r="A159" s="139" t="s">
        <v>186</v>
      </c>
      <c r="B159" s="58">
        <f>IF(E159&gt;0,INDEX('Part IV-2'!$AF$24:$AF$88,MATCH($A159,'Part IV-2'!$AE$24:$AE$88,0)),"")</f>
        <v>0</v>
      </c>
      <c r="C159" s="57" t="s">
        <v>301</v>
      </c>
      <c r="D159" s="57" t="s">
        <v>299</v>
      </c>
      <c r="E159" s="66" t="str">
        <f>IF(INDEX('Part IV-2'!$AG$24:$AG$88,MATCH($A159,'Part IV-2'!$AE$24:$AE$88,0))&gt;0,INDEX('Part IV-2'!$AG$24:$AG$88,MATCH($A159,'Part IV-2'!$AE$24:$AE$88,0)),"")</f>
        <v/>
      </c>
      <c r="F159" s="59"/>
      <c r="G159" s="60"/>
      <c r="H159" s="70">
        <f>IF(E159&gt;0,INDEX('Part IV-2'!$AN$24:$AN$88,MATCH($A159,'Part IV-2'!$AE$24:$AE$88,0)),"")</f>
        <v>0</v>
      </c>
      <c r="I159" s="70" t="str">
        <f t="shared" si="21"/>
        <v/>
      </c>
      <c r="J159" s="70">
        <f>IF(E159&gt;0,INDEX('Part IV-2'!$AK$24:$AK$88,MATCH($A159,'Part IV-2'!$AE$24:$AE$88,0)),"")</f>
        <v>0</v>
      </c>
      <c r="K159" s="70" t="str">
        <f t="shared" si="22"/>
        <v/>
      </c>
      <c r="L159" s="239">
        <f>IF(E159&gt;0,INDEX('Part IV-2'!$AL$24:$AL$88,MATCH($A159,'Part IV-2'!$AE$24:$AE$88,0)),"")</f>
        <v>0</v>
      </c>
      <c r="M159" s="239" t="str">
        <f t="shared" si="19"/>
        <v/>
      </c>
      <c r="N159" s="239">
        <f>IF(E159&gt;0,INDEX('Part IV-2'!$AM$24:$AM$88,MATCH($A159,'Part IV-2'!$AE$24:$AE$88,0)),"")</f>
        <v>0</v>
      </c>
      <c r="O159" s="239" t="str">
        <f t="shared" si="20"/>
        <v/>
      </c>
      <c r="P159" s="269">
        <f>IF(E159&gt;0,INDEX('Part IV-2'!$AP$24:$AP$88,MATCH($A159,'Part IV-2'!$AE$24:$AE$88,0)),"")</f>
        <v>0</v>
      </c>
      <c r="Q159" s="165">
        <f>IF($E159&gt;0,INDEX('Part IV-2'!$AQ$24:$AQ$88,MATCH($A159,'Part IV-2'!$AE$24:$AE$88,0)),"")</f>
        <v>0</v>
      </c>
    </row>
    <row r="160" spans="1:17" x14ac:dyDescent="0.2">
      <c r="A160" s="139" t="s">
        <v>190</v>
      </c>
      <c r="B160" s="58">
        <f>IF(E160&gt;0,INDEX('Part IV-2'!$AF$24:$AF$88,MATCH($A160,'Part IV-2'!$AE$24:$AE$88,0)),"")</f>
        <v>0</v>
      </c>
      <c r="C160" s="57" t="s">
        <v>301</v>
      </c>
      <c r="D160" s="57" t="s">
        <v>299</v>
      </c>
      <c r="E160" s="66" t="str">
        <f>IF(INDEX('Part IV-2'!$AG$24:$AG$88,MATCH($A160,'Part IV-2'!$AE$24:$AE$88,0))&gt;0,INDEX('Part IV-2'!$AG$24:$AG$88,MATCH($A160,'Part IV-2'!$AE$24:$AE$88,0)),"")</f>
        <v/>
      </c>
      <c r="F160" s="59"/>
      <c r="G160" s="60"/>
      <c r="H160" s="70">
        <f>IF(E160&gt;0,INDEX('Part IV-2'!$AN$24:$AN$88,MATCH($A160,'Part IV-2'!$AE$24:$AE$88,0)),"")</f>
        <v>0</v>
      </c>
      <c r="I160" s="70" t="str">
        <f t="shared" si="21"/>
        <v/>
      </c>
      <c r="J160" s="70">
        <f>IF(E160&gt;0,INDEX('Part IV-2'!$AK$24:$AK$88,MATCH($A160,'Part IV-2'!$AE$24:$AE$88,0)),"")</f>
        <v>0</v>
      </c>
      <c r="K160" s="70" t="str">
        <f t="shared" si="22"/>
        <v/>
      </c>
      <c r="L160" s="239">
        <f>IF(E160&gt;0,INDEX('Part IV-2'!$AL$24:$AL$88,MATCH($A160,'Part IV-2'!$AE$24:$AE$88,0)),"")</f>
        <v>0</v>
      </c>
      <c r="M160" s="239" t="str">
        <f t="shared" si="19"/>
        <v/>
      </c>
      <c r="N160" s="239">
        <f>IF(E160&gt;0,INDEX('Part IV-2'!$AM$24:$AM$88,MATCH($A160,'Part IV-2'!$AE$24:$AE$88,0)),"")</f>
        <v>0</v>
      </c>
      <c r="O160" s="239" t="str">
        <f t="shared" si="20"/>
        <v/>
      </c>
      <c r="P160" s="269">
        <f>IF(E160&gt;0,INDEX('Part IV-2'!$AP$24:$AP$88,MATCH($A160,'Part IV-2'!$AE$24:$AE$88,0)),"")</f>
        <v>0</v>
      </c>
      <c r="Q160" s="165">
        <f>IF($E160&gt;0,INDEX('Part IV-2'!$AQ$24:$AQ$88,MATCH($A160,'Part IV-2'!$AE$24:$AE$88,0)),"")</f>
        <v>0</v>
      </c>
    </row>
    <row r="161" spans="1:17" x14ac:dyDescent="0.2">
      <c r="A161" s="139" t="s">
        <v>192</v>
      </c>
      <c r="B161" s="58">
        <f>IF(E161&gt;0,INDEX('Part IV-2'!$AF$24:$AF$88,MATCH($A161,'Part IV-2'!$AE$24:$AE$88,0)),"")</f>
        <v>0</v>
      </c>
      <c r="C161" s="57" t="s">
        <v>301</v>
      </c>
      <c r="D161" s="57" t="s">
        <v>299</v>
      </c>
      <c r="E161" s="66" t="str">
        <f>IF(INDEX('Part IV-2'!$AG$24:$AG$88,MATCH($A161,'Part IV-2'!$AE$24:$AE$88,0))&gt;0,INDEX('Part IV-2'!$AG$24:$AG$88,MATCH($A161,'Part IV-2'!$AE$24:$AE$88,0)),"")</f>
        <v/>
      </c>
      <c r="F161" s="59"/>
      <c r="G161" s="60"/>
      <c r="H161" s="70">
        <f>IF(E161&gt;0,INDEX('Part IV-2'!$AN$24:$AN$88,MATCH($A161,'Part IV-2'!$AE$24:$AE$88,0)),"")</f>
        <v>0</v>
      </c>
      <c r="I161" s="70" t="str">
        <f t="shared" si="21"/>
        <v/>
      </c>
      <c r="J161" s="70">
        <f>IF(E161&gt;0,INDEX('Part IV-2'!$AK$24:$AK$88,MATCH($A161,'Part IV-2'!$AE$24:$AE$88,0)),"")</f>
        <v>0</v>
      </c>
      <c r="K161" s="70" t="str">
        <f t="shared" si="22"/>
        <v/>
      </c>
      <c r="L161" s="239">
        <f>IF(E161&gt;0,INDEX('Part IV-2'!$AL$24:$AL$88,MATCH($A161,'Part IV-2'!$AE$24:$AE$88,0)),"")</f>
        <v>0</v>
      </c>
      <c r="M161" s="239" t="str">
        <f t="shared" si="19"/>
        <v/>
      </c>
      <c r="N161" s="239">
        <f>IF(E161&gt;0,INDEX('Part IV-2'!$AM$24:$AM$88,MATCH($A161,'Part IV-2'!$AE$24:$AE$88,0)),"")</f>
        <v>0</v>
      </c>
      <c r="O161" s="239" t="str">
        <f t="shared" si="20"/>
        <v/>
      </c>
      <c r="P161" s="269">
        <f>IF(E161&gt;0,INDEX('Part IV-2'!$AP$24:$AP$88,MATCH($A161,'Part IV-2'!$AE$24:$AE$88,0)),"")</f>
        <v>0</v>
      </c>
      <c r="Q161" s="165">
        <f>IF($E161&gt;0,INDEX('Part IV-2'!$AQ$24:$AQ$88,MATCH($A161,'Part IV-2'!$AE$24:$AE$88,0)),"")</f>
        <v>0</v>
      </c>
    </row>
    <row r="162" spans="1:17" x14ac:dyDescent="0.2">
      <c r="A162" s="139" t="s">
        <v>194</v>
      </c>
      <c r="B162" s="58">
        <f>IF(E162&gt;0,INDEX('Part IV-2'!$AF$24:$AF$88,MATCH($A162,'Part IV-2'!$AE$24:$AE$88,0)),"")</f>
        <v>0</v>
      </c>
      <c r="C162" s="57" t="s">
        <v>301</v>
      </c>
      <c r="D162" s="57" t="s">
        <v>299</v>
      </c>
      <c r="E162" s="66" t="str">
        <f>IF(INDEX('Part IV-2'!$AG$24:$AG$88,MATCH($A162,'Part IV-2'!$AE$24:$AE$88,0))&gt;0,INDEX('Part IV-2'!$AG$24:$AG$88,MATCH($A162,'Part IV-2'!$AE$24:$AE$88,0)),"")</f>
        <v/>
      </c>
      <c r="F162" s="59"/>
      <c r="G162" s="60"/>
      <c r="H162" s="70">
        <f>IF(E162&gt;0,INDEX('Part IV-2'!$AN$24:$AN$88,MATCH($A162,'Part IV-2'!$AE$24:$AE$88,0)),"")</f>
        <v>0</v>
      </c>
      <c r="I162" s="70" t="str">
        <f t="shared" si="21"/>
        <v/>
      </c>
      <c r="J162" s="70">
        <f>IF(E162&gt;0,INDEX('Part IV-2'!$AK$24:$AK$88,MATCH($A162,'Part IV-2'!$AE$24:$AE$88,0)),"")</f>
        <v>0</v>
      </c>
      <c r="K162" s="70" t="str">
        <f t="shared" si="22"/>
        <v/>
      </c>
      <c r="L162" s="239">
        <f>IF(E162&gt;0,INDEX('Part IV-2'!$AL$24:$AL$88,MATCH($A162,'Part IV-2'!$AE$24:$AE$88,0)),"")</f>
        <v>0</v>
      </c>
      <c r="M162" s="239" t="str">
        <f t="shared" si="19"/>
        <v/>
      </c>
      <c r="N162" s="239">
        <f>IF(E162&gt;0,INDEX('Part IV-2'!$AM$24:$AM$88,MATCH($A162,'Part IV-2'!$AE$24:$AE$88,0)),"")</f>
        <v>0</v>
      </c>
      <c r="O162" s="239" t="str">
        <f t="shared" si="20"/>
        <v/>
      </c>
      <c r="P162" s="269">
        <f>IF(E162&gt;0,INDEX('Part IV-2'!$AP$24:$AP$88,MATCH($A162,'Part IV-2'!$AE$24:$AE$88,0)),"")</f>
        <v>0</v>
      </c>
      <c r="Q162" s="165">
        <f>IF($E162&gt;0,INDEX('Part IV-2'!$AQ$24:$AQ$88,MATCH($A162,'Part IV-2'!$AE$24:$AE$88,0)),"")</f>
        <v>0</v>
      </c>
    </row>
    <row r="163" spans="1:17" x14ac:dyDescent="0.2">
      <c r="A163" s="139" t="s">
        <v>196</v>
      </c>
      <c r="B163" s="58">
        <f>IF(E163&gt;0,INDEX('Part IV-2'!$AF$24:$AF$88,MATCH($A163,'Part IV-2'!$AE$24:$AE$88,0)),"")</f>
        <v>0</v>
      </c>
      <c r="C163" s="57" t="s">
        <v>301</v>
      </c>
      <c r="D163" s="57" t="s">
        <v>299</v>
      </c>
      <c r="E163" s="66" t="str">
        <f>IF(INDEX('Part IV-2'!$AG$24:$AG$88,MATCH($A163,'Part IV-2'!$AE$24:$AE$88,0))&gt;0,INDEX('Part IV-2'!$AG$24:$AG$88,MATCH($A163,'Part IV-2'!$AE$24:$AE$88,0)),"")</f>
        <v/>
      </c>
      <c r="F163" s="59"/>
      <c r="G163" s="60"/>
      <c r="H163" s="70">
        <f>IF(E163&gt;0,INDEX('Part IV-2'!$AN$24:$AN$88,MATCH($A163,'Part IV-2'!$AE$24:$AE$88,0)),"")</f>
        <v>0</v>
      </c>
      <c r="I163" s="70" t="str">
        <f t="shared" si="21"/>
        <v/>
      </c>
      <c r="J163" s="70">
        <f>IF(E163&gt;0,INDEX('Part IV-2'!$AK$24:$AK$88,MATCH($A163,'Part IV-2'!$AE$24:$AE$88,0)),"")</f>
        <v>0</v>
      </c>
      <c r="K163" s="70" t="str">
        <f t="shared" si="22"/>
        <v/>
      </c>
      <c r="L163" s="239">
        <f>IF(E163&gt;0,INDEX('Part IV-2'!$AL$24:$AL$88,MATCH($A163,'Part IV-2'!$AE$24:$AE$88,0)),"")</f>
        <v>0</v>
      </c>
      <c r="M163" s="239" t="str">
        <f t="shared" ref="M163:M180" si="24">IFERROR(L163*$E163,"")</f>
        <v/>
      </c>
      <c r="N163" s="239">
        <f>IF(E163&gt;0,INDEX('Part IV-2'!$AM$24:$AM$88,MATCH($A163,'Part IV-2'!$AE$24:$AE$88,0)),"")</f>
        <v>0</v>
      </c>
      <c r="O163" s="239" t="str">
        <f t="shared" ref="O163:O180" si="25">IFERROR(N163*$E163,"")</f>
        <v/>
      </c>
      <c r="P163" s="269">
        <f>IF(E163&gt;0,INDEX('Part IV-2'!$AP$24:$AP$88,MATCH($A163,'Part IV-2'!$AE$24:$AE$88,0)),"")</f>
        <v>0</v>
      </c>
      <c r="Q163" s="165">
        <f>IF($E163&gt;0,INDEX('Part IV-2'!$AQ$24:$AQ$88,MATCH($A163,'Part IV-2'!$AE$24:$AE$88,0)),"")</f>
        <v>0</v>
      </c>
    </row>
    <row r="164" spans="1:17" x14ac:dyDescent="0.2">
      <c r="A164" s="139" t="s">
        <v>198</v>
      </c>
      <c r="B164" s="58">
        <f>IF(E164&gt;0,INDEX('Part IV-2'!$AF$24:$AF$88,MATCH($A164,'Part IV-2'!$AE$24:$AE$88,0)),"")</f>
        <v>0</v>
      </c>
      <c r="C164" s="57" t="s">
        <v>301</v>
      </c>
      <c r="D164" s="57" t="s">
        <v>299</v>
      </c>
      <c r="E164" s="66" t="str">
        <f>IF(INDEX('Part IV-2'!$AG$24:$AG$88,MATCH($A164,'Part IV-2'!$AE$24:$AE$88,0))&gt;0,INDEX('Part IV-2'!$AG$24:$AG$88,MATCH($A164,'Part IV-2'!$AE$24:$AE$88,0)),"")</f>
        <v/>
      </c>
      <c r="F164" s="59"/>
      <c r="G164" s="60"/>
      <c r="H164" s="70">
        <f>IF(E164&gt;0,INDEX('Part IV-2'!$AN$24:$AN$88,MATCH($A164,'Part IV-2'!$AE$24:$AE$88,0)),"")</f>
        <v>0</v>
      </c>
      <c r="I164" s="70" t="str">
        <f t="shared" si="21"/>
        <v/>
      </c>
      <c r="J164" s="70">
        <f>IF(E164&gt;0,INDEX('Part IV-2'!$AK$24:$AK$88,MATCH($A164,'Part IV-2'!$AE$24:$AE$88,0)),"")</f>
        <v>0</v>
      </c>
      <c r="K164" s="70" t="str">
        <f t="shared" si="22"/>
        <v/>
      </c>
      <c r="L164" s="239">
        <f>IF(E164&gt;0,INDEX('Part IV-2'!$AL$24:$AL$88,MATCH($A164,'Part IV-2'!$AE$24:$AE$88,0)),"")</f>
        <v>0</v>
      </c>
      <c r="M164" s="239" t="str">
        <f t="shared" si="24"/>
        <v/>
      </c>
      <c r="N164" s="239">
        <f>IF(E164&gt;0,INDEX('Part IV-2'!$AM$24:$AM$88,MATCH($A164,'Part IV-2'!$AE$24:$AE$88,0)),"")</f>
        <v>0</v>
      </c>
      <c r="O164" s="239" t="str">
        <f t="shared" si="25"/>
        <v/>
      </c>
      <c r="P164" s="269">
        <f>IF(E164&gt;0,INDEX('Part IV-2'!$AP$24:$AP$88,MATCH($A164,'Part IV-2'!$AE$24:$AE$88,0)),"")</f>
        <v>0</v>
      </c>
      <c r="Q164" s="165">
        <f>IF($E164&gt;0,INDEX('Part IV-2'!$AQ$24:$AQ$88,MATCH($A164,'Part IV-2'!$AE$24:$AE$88,0)),"")</f>
        <v>0</v>
      </c>
    </row>
    <row r="165" spans="1:17" x14ac:dyDescent="0.2">
      <c r="A165" s="139" t="s">
        <v>200</v>
      </c>
      <c r="B165" s="58">
        <f>IF(E165&gt;0,INDEX('Part IV-2'!$AF$24:$AF$88,MATCH($A165,'Part IV-2'!$AE$24:$AE$88,0)),"")</f>
        <v>0</v>
      </c>
      <c r="C165" s="57" t="s">
        <v>301</v>
      </c>
      <c r="D165" s="57" t="s">
        <v>299</v>
      </c>
      <c r="E165" s="66" t="str">
        <f>IF(INDEX('Part IV-2'!$AG$24:$AG$88,MATCH($A165,'Part IV-2'!$AE$24:$AE$88,0))&gt;0,INDEX('Part IV-2'!$AG$24:$AG$88,MATCH($A165,'Part IV-2'!$AE$24:$AE$88,0)),"")</f>
        <v/>
      </c>
      <c r="F165" s="59"/>
      <c r="G165" s="60"/>
      <c r="H165" s="70">
        <f>IF(E165&gt;0,INDEX('Part IV-2'!$AN$24:$AN$88,MATCH($A165,'Part IV-2'!$AE$24:$AE$88,0)),"")</f>
        <v>0</v>
      </c>
      <c r="I165" s="70" t="str">
        <f t="shared" si="21"/>
        <v/>
      </c>
      <c r="J165" s="70">
        <f>IF(E165&gt;0,INDEX('Part IV-2'!$AK$24:$AK$88,MATCH($A165,'Part IV-2'!$AE$24:$AE$88,0)),"")</f>
        <v>0</v>
      </c>
      <c r="K165" s="70" t="str">
        <f t="shared" si="22"/>
        <v/>
      </c>
      <c r="L165" s="239">
        <f>IF(E165&gt;0,INDEX('Part IV-2'!$AL$24:$AL$88,MATCH($A165,'Part IV-2'!$AE$24:$AE$88,0)),"")</f>
        <v>0</v>
      </c>
      <c r="M165" s="239" t="str">
        <f t="shared" si="24"/>
        <v/>
      </c>
      <c r="N165" s="239">
        <f>IF(E165&gt;0,INDEX('Part IV-2'!$AM$24:$AM$88,MATCH($A165,'Part IV-2'!$AE$24:$AE$88,0)),"")</f>
        <v>0</v>
      </c>
      <c r="O165" s="239" t="str">
        <f t="shared" si="25"/>
        <v/>
      </c>
      <c r="P165" s="269">
        <f>IF(E165&gt;0,INDEX('Part IV-2'!$AP$24:$AP$88,MATCH($A165,'Part IV-2'!$AE$24:$AE$88,0)),"")</f>
        <v>0</v>
      </c>
      <c r="Q165" s="165">
        <f>IF($E165&gt;0,INDEX('Part IV-2'!$AQ$24:$AQ$88,MATCH($A165,'Part IV-2'!$AE$24:$AE$88,0)),"")</f>
        <v>0</v>
      </c>
    </row>
    <row r="166" spans="1:17" x14ac:dyDescent="0.2">
      <c r="A166" s="139" t="s">
        <v>202</v>
      </c>
      <c r="B166" s="58">
        <f>IF(E166&gt;0,INDEX('Part IV-2'!$AF$24:$AF$88,MATCH($A166,'Part IV-2'!$AE$24:$AE$88,0)),"")</f>
        <v>0</v>
      </c>
      <c r="C166" s="57" t="s">
        <v>301</v>
      </c>
      <c r="D166" s="57" t="s">
        <v>299</v>
      </c>
      <c r="E166" s="66" t="str">
        <f>IF(INDEX('Part IV-2'!$AG$24:$AG$88,MATCH($A166,'Part IV-2'!$AE$24:$AE$88,0))&gt;0,INDEX('Part IV-2'!$AG$24:$AG$88,MATCH($A166,'Part IV-2'!$AE$24:$AE$88,0)),"")</f>
        <v/>
      </c>
      <c r="F166" s="59"/>
      <c r="G166" s="60"/>
      <c r="H166" s="70">
        <f>IF(E166&gt;0,INDEX('Part IV-2'!$AN$24:$AN$88,MATCH($A166,'Part IV-2'!$AE$24:$AE$88,0)),"")</f>
        <v>0</v>
      </c>
      <c r="I166" s="70" t="str">
        <f t="shared" si="21"/>
        <v/>
      </c>
      <c r="J166" s="70">
        <f>IF(E166&gt;0,INDEX('Part IV-2'!$AK$24:$AK$88,MATCH($A166,'Part IV-2'!$AE$24:$AE$88,0)),"")</f>
        <v>0</v>
      </c>
      <c r="K166" s="70" t="str">
        <f t="shared" si="22"/>
        <v/>
      </c>
      <c r="L166" s="239">
        <f>IF(E166&gt;0,INDEX('Part IV-2'!$AL$24:$AL$88,MATCH($A166,'Part IV-2'!$AE$24:$AE$88,0)),"")</f>
        <v>0</v>
      </c>
      <c r="M166" s="239" t="str">
        <f t="shared" si="24"/>
        <v/>
      </c>
      <c r="N166" s="239">
        <f>IF(E166&gt;0,INDEX('Part IV-2'!$AM$24:$AM$88,MATCH($A166,'Part IV-2'!$AE$24:$AE$88,0)),"")</f>
        <v>0</v>
      </c>
      <c r="O166" s="239" t="str">
        <f t="shared" si="25"/>
        <v/>
      </c>
      <c r="P166" s="269">
        <f>IF(E166&gt;0,INDEX('Part IV-2'!$AP$24:$AP$88,MATCH($A166,'Part IV-2'!$AE$24:$AE$88,0)),"")</f>
        <v>0</v>
      </c>
      <c r="Q166" s="165">
        <f>IF($E166&gt;0,INDEX('Part IV-2'!$AQ$24:$AQ$88,MATCH($A166,'Part IV-2'!$AE$24:$AE$88,0)),"")</f>
        <v>0</v>
      </c>
    </row>
    <row r="167" spans="1:17" x14ac:dyDescent="0.2">
      <c r="A167" s="139" t="s">
        <v>204</v>
      </c>
      <c r="B167" s="58">
        <f>IF(E167&gt;0,INDEX('Part IV-2'!$AF$24:$AF$88,MATCH($A167,'Part IV-2'!$AE$24:$AE$88,0)),"")</f>
        <v>0</v>
      </c>
      <c r="C167" s="57" t="s">
        <v>301</v>
      </c>
      <c r="D167" s="57" t="s">
        <v>299</v>
      </c>
      <c r="E167" s="66" t="str">
        <f>IF(INDEX('Part IV-2'!$AG$24:$AG$88,MATCH($A167,'Part IV-2'!$AE$24:$AE$88,0))&gt;0,INDEX('Part IV-2'!$AG$24:$AG$88,MATCH($A167,'Part IV-2'!$AE$24:$AE$88,0)),"")</f>
        <v/>
      </c>
      <c r="F167" s="59"/>
      <c r="G167" s="60"/>
      <c r="H167" s="70">
        <f>IF(E167&gt;0,INDEX('Part IV-2'!$AN$24:$AN$88,MATCH($A167,'Part IV-2'!$AE$24:$AE$88,0)),"")</f>
        <v>0</v>
      </c>
      <c r="I167" s="70" t="str">
        <f t="shared" ref="I167:I180" si="26">IFERROR(H167*E167,"")</f>
        <v/>
      </c>
      <c r="J167" s="70">
        <f>IF(E167&gt;0,INDEX('Part IV-2'!$AK$24:$AK$88,MATCH($A167,'Part IV-2'!$AE$24:$AE$88,0)),"")</f>
        <v>0</v>
      </c>
      <c r="K167" s="70" t="str">
        <f t="shared" ref="K167:K180" si="27">IFERROR(J167*E167,"")</f>
        <v/>
      </c>
      <c r="L167" s="239">
        <f>IF(E167&gt;0,INDEX('Part IV-2'!$AL$24:$AL$88,MATCH($A167,'Part IV-2'!$AE$24:$AE$88,0)),"")</f>
        <v>0</v>
      </c>
      <c r="M167" s="239" t="str">
        <f t="shared" si="24"/>
        <v/>
      </c>
      <c r="N167" s="239">
        <f>IF(E167&gt;0,INDEX('Part IV-2'!$AM$24:$AM$88,MATCH($A167,'Part IV-2'!$AE$24:$AE$88,0)),"")</f>
        <v>0</v>
      </c>
      <c r="O167" s="239" t="str">
        <f t="shared" si="25"/>
        <v/>
      </c>
      <c r="P167" s="269">
        <f>IF(E167&gt;0,INDEX('Part IV-2'!$AP$24:$AP$88,MATCH($A167,'Part IV-2'!$AE$24:$AE$88,0)),"")</f>
        <v>0</v>
      </c>
      <c r="Q167" s="165">
        <f>IF($E167&gt;0,INDEX('Part IV-2'!$AQ$24:$AQ$88,MATCH($A167,'Part IV-2'!$AE$24:$AE$88,0)),"")</f>
        <v>0</v>
      </c>
    </row>
    <row r="168" spans="1:17" x14ac:dyDescent="0.2">
      <c r="A168" s="139" t="s">
        <v>206</v>
      </c>
      <c r="B168" s="58">
        <f>IF(E168&gt;0,INDEX('Part IV-2'!$AF$24:$AF$88,MATCH($A168,'Part IV-2'!$AE$24:$AE$88,0)),"")</f>
        <v>0</v>
      </c>
      <c r="C168" s="57" t="s">
        <v>301</v>
      </c>
      <c r="D168" s="57" t="s">
        <v>299</v>
      </c>
      <c r="E168" s="66" t="str">
        <f>IF(INDEX('Part IV-2'!$AG$24:$AG$88,MATCH($A168,'Part IV-2'!$AE$24:$AE$88,0))&gt;0,INDEX('Part IV-2'!$AG$24:$AG$88,MATCH($A168,'Part IV-2'!$AE$24:$AE$88,0)),"")</f>
        <v/>
      </c>
      <c r="F168" s="59"/>
      <c r="G168" s="60"/>
      <c r="H168" s="70">
        <f>IF(E168&gt;0,INDEX('Part IV-2'!$AN$24:$AN$88,MATCH($A168,'Part IV-2'!$AE$24:$AE$88,0)),"")</f>
        <v>0</v>
      </c>
      <c r="I168" s="70" t="str">
        <f t="shared" si="26"/>
        <v/>
      </c>
      <c r="J168" s="70">
        <f>IF(E168&gt;0,INDEX('Part IV-2'!$AK$24:$AK$88,MATCH($A168,'Part IV-2'!$AE$24:$AE$88,0)),"")</f>
        <v>0</v>
      </c>
      <c r="K168" s="70" t="str">
        <f t="shared" si="27"/>
        <v/>
      </c>
      <c r="L168" s="239">
        <f>IF(E168&gt;0,INDEX('Part IV-2'!$AL$24:$AL$88,MATCH($A168,'Part IV-2'!$AE$24:$AE$88,0)),"")</f>
        <v>0</v>
      </c>
      <c r="M168" s="239" t="str">
        <f t="shared" si="24"/>
        <v/>
      </c>
      <c r="N168" s="239">
        <f>IF(E168&gt;0,INDEX('Part IV-2'!$AM$24:$AM$88,MATCH($A168,'Part IV-2'!$AE$24:$AE$88,0)),"")</f>
        <v>0</v>
      </c>
      <c r="O168" s="239" t="str">
        <f t="shared" si="25"/>
        <v/>
      </c>
      <c r="P168" s="269">
        <f>IF(E168&gt;0,INDEX('Part IV-2'!$AP$24:$AP$88,MATCH($A168,'Part IV-2'!$AE$24:$AE$88,0)),"")</f>
        <v>0</v>
      </c>
      <c r="Q168" s="165">
        <f>IF($E168&gt;0,INDEX('Part IV-2'!$AQ$24:$AQ$88,MATCH($A168,'Part IV-2'!$AE$24:$AE$88,0)),"")</f>
        <v>0</v>
      </c>
    </row>
    <row r="169" spans="1:17" x14ac:dyDescent="0.2">
      <c r="A169" s="139" t="s">
        <v>208</v>
      </c>
      <c r="B169" s="58">
        <f>IF(E169&gt;0,INDEX('Part IV-2'!$AF$24:$AF$88,MATCH($A169,'Part IV-2'!$AE$24:$AE$88,0)),"")</f>
        <v>0</v>
      </c>
      <c r="C169" s="57" t="s">
        <v>301</v>
      </c>
      <c r="D169" s="57" t="s">
        <v>299</v>
      </c>
      <c r="E169" s="66" t="str">
        <f>IF(INDEX('Part IV-2'!$AG$24:$AG$88,MATCH($A169,'Part IV-2'!$AE$24:$AE$88,0))&gt;0,INDEX('Part IV-2'!$AG$24:$AG$88,MATCH($A169,'Part IV-2'!$AE$24:$AE$88,0)),"")</f>
        <v/>
      </c>
      <c r="F169" s="59"/>
      <c r="G169" s="60"/>
      <c r="H169" s="70">
        <f>IF(E169&gt;0,INDEX('Part IV-2'!$AN$24:$AN$88,MATCH($A169,'Part IV-2'!$AE$24:$AE$88,0)),"")</f>
        <v>0</v>
      </c>
      <c r="I169" s="70" t="str">
        <f t="shared" si="26"/>
        <v/>
      </c>
      <c r="J169" s="70">
        <f>IF(E169&gt;0,INDEX('Part IV-2'!$AK$24:$AK$88,MATCH($A169,'Part IV-2'!$AE$24:$AE$88,0)),"")</f>
        <v>0</v>
      </c>
      <c r="K169" s="70" t="str">
        <f t="shared" si="27"/>
        <v/>
      </c>
      <c r="L169" s="239">
        <f>IF(E169&gt;0,INDEX('Part IV-2'!$AL$24:$AL$88,MATCH($A169,'Part IV-2'!$AE$24:$AE$88,0)),"")</f>
        <v>0</v>
      </c>
      <c r="M169" s="239" t="str">
        <f t="shared" si="24"/>
        <v/>
      </c>
      <c r="N169" s="239">
        <f>IF(E169&gt;0,INDEX('Part IV-2'!$AM$24:$AM$88,MATCH($A169,'Part IV-2'!$AE$24:$AE$88,0)),"")</f>
        <v>0</v>
      </c>
      <c r="O169" s="239" t="str">
        <f t="shared" si="25"/>
        <v/>
      </c>
      <c r="P169" s="269">
        <f>IF(E169&gt;0,INDEX('Part IV-2'!$AP$24:$AP$88,MATCH($A169,'Part IV-2'!$AE$24:$AE$88,0)),"")</f>
        <v>0</v>
      </c>
      <c r="Q169" s="165">
        <f>IF($E169&gt;0,INDEX('Part IV-2'!$AQ$24:$AQ$88,MATCH($A169,'Part IV-2'!$AE$24:$AE$88,0)),"")</f>
        <v>0</v>
      </c>
    </row>
    <row r="170" spans="1:17" x14ac:dyDescent="0.2">
      <c r="A170" s="139" t="s">
        <v>210</v>
      </c>
      <c r="B170" s="58">
        <f>IF(E170&gt;0,INDEX('Part IV-2'!$AF$24:$AF$88,MATCH($A170,'Part IV-2'!$AE$24:$AE$88,0)),"")</f>
        <v>0</v>
      </c>
      <c r="C170" s="57" t="s">
        <v>301</v>
      </c>
      <c r="D170" s="57" t="s">
        <v>299</v>
      </c>
      <c r="E170" s="66" t="str">
        <f>IF(INDEX('Part IV-2'!$AG$24:$AG$88,MATCH($A170,'Part IV-2'!$AE$24:$AE$88,0))&gt;0,INDEX('Part IV-2'!$AG$24:$AG$88,MATCH($A170,'Part IV-2'!$AE$24:$AE$88,0)),"")</f>
        <v/>
      </c>
      <c r="F170" s="59"/>
      <c r="G170" s="60"/>
      <c r="H170" s="70">
        <f>IF(E170&gt;0,INDEX('Part IV-2'!$AN$24:$AN$88,MATCH($A170,'Part IV-2'!$AE$24:$AE$88,0)),"")</f>
        <v>0</v>
      </c>
      <c r="I170" s="70" t="str">
        <f t="shared" si="26"/>
        <v/>
      </c>
      <c r="J170" s="70">
        <f>IF(E170&gt;0,INDEX('Part IV-2'!$AK$24:$AK$88,MATCH($A170,'Part IV-2'!$AE$24:$AE$88,0)),"")</f>
        <v>0</v>
      </c>
      <c r="K170" s="70" t="str">
        <f t="shared" si="27"/>
        <v/>
      </c>
      <c r="L170" s="239">
        <f>IF(E170&gt;0,INDEX('Part IV-2'!$AL$24:$AL$88,MATCH($A170,'Part IV-2'!$AE$24:$AE$88,0)),"")</f>
        <v>0</v>
      </c>
      <c r="M170" s="239" t="str">
        <f t="shared" si="24"/>
        <v/>
      </c>
      <c r="N170" s="239">
        <f>IF(E170&gt;0,INDEX('Part IV-2'!$AM$24:$AM$88,MATCH($A170,'Part IV-2'!$AE$24:$AE$88,0)),"")</f>
        <v>0</v>
      </c>
      <c r="O170" s="239" t="str">
        <f t="shared" si="25"/>
        <v/>
      </c>
      <c r="P170" s="269">
        <f>IF(E170&gt;0,INDEX('Part IV-2'!$AP$24:$AP$88,MATCH($A170,'Part IV-2'!$AE$24:$AE$88,0)),"")</f>
        <v>0</v>
      </c>
      <c r="Q170" s="165">
        <f>IF($E170&gt;0,INDEX('Part IV-2'!$AQ$24:$AQ$88,MATCH($A170,'Part IV-2'!$AE$24:$AE$88,0)),"")</f>
        <v>0</v>
      </c>
    </row>
    <row r="171" spans="1:17" x14ac:dyDescent="0.2">
      <c r="A171" s="139" t="s">
        <v>212</v>
      </c>
      <c r="B171" s="58">
        <f>IF(E171&gt;0,INDEX('Part IV-2'!$AF$24:$AF$88,MATCH($A171,'Part IV-2'!$AE$24:$AE$88,0)),"")</f>
        <v>0</v>
      </c>
      <c r="C171" s="57" t="s">
        <v>301</v>
      </c>
      <c r="D171" s="57" t="s">
        <v>299</v>
      </c>
      <c r="E171" s="66" t="str">
        <f>IF(INDEX('Part IV-2'!$AG$24:$AG$88,MATCH($A171,'Part IV-2'!$AE$24:$AE$88,0))&gt;0,INDEX('Part IV-2'!$AG$24:$AG$88,MATCH($A171,'Part IV-2'!$AE$24:$AE$88,0)),"")</f>
        <v/>
      </c>
      <c r="F171" s="59"/>
      <c r="G171" s="60"/>
      <c r="H171" s="70">
        <f>IF(E171&gt;0,INDEX('Part IV-2'!$AN$24:$AN$88,MATCH($A171,'Part IV-2'!$AE$24:$AE$88,0)),"")</f>
        <v>0</v>
      </c>
      <c r="I171" s="70" t="str">
        <f t="shared" si="26"/>
        <v/>
      </c>
      <c r="J171" s="70">
        <f>IF(E171&gt;0,INDEX('Part IV-2'!$AK$24:$AK$88,MATCH($A171,'Part IV-2'!$AE$24:$AE$88,0)),"")</f>
        <v>0</v>
      </c>
      <c r="K171" s="70" t="str">
        <f t="shared" si="27"/>
        <v/>
      </c>
      <c r="L171" s="239">
        <f>IF(E171&gt;0,INDEX('Part IV-2'!$AL$24:$AL$88,MATCH($A171,'Part IV-2'!$AE$24:$AE$88,0)),"")</f>
        <v>0</v>
      </c>
      <c r="M171" s="239" t="str">
        <f t="shared" si="24"/>
        <v/>
      </c>
      <c r="N171" s="239">
        <f>IF(E171&gt;0,INDEX('Part IV-2'!$AM$24:$AM$88,MATCH($A171,'Part IV-2'!$AE$24:$AE$88,0)),"")</f>
        <v>0</v>
      </c>
      <c r="O171" s="239" t="str">
        <f t="shared" si="25"/>
        <v/>
      </c>
      <c r="P171" s="269">
        <f>IF(E171&gt;0,INDEX('Part IV-2'!$AP$24:$AP$88,MATCH($A171,'Part IV-2'!$AE$24:$AE$88,0)),"")</f>
        <v>0</v>
      </c>
      <c r="Q171" s="165">
        <f>IF($E171&gt;0,INDEX('Part IV-2'!$AQ$24:$AQ$88,MATCH($A171,'Part IV-2'!$AE$24:$AE$88,0)),"")</f>
        <v>0</v>
      </c>
    </row>
    <row r="172" spans="1:17" x14ac:dyDescent="0.2">
      <c r="A172" s="139" t="s">
        <v>214</v>
      </c>
      <c r="B172" s="58">
        <f>IF(E172&gt;0,INDEX('Part IV-2'!$AF$24:$AF$88,MATCH($A172,'Part IV-2'!$AE$24:$AE$88,0)),"")</f>
        <v>0</v>
      </c>
      <c r="C172" s="57" t="s">
        <v>301</v>
      </c>
      <c r="D172" s="57" t="s">
        <v>299</v>
      </c>
      <c r="E172" s="66" t="str">
        <f>IF(INDEX('Part IV-2'!$AG$24:$AG$88,MATCH($A172,'Part IV-2'!$AE$24:$AE$88,0))&gt;0,INDEX('Part IV-2'!$AG$24:$AG$88,MATCH($A172,'Part IV-2'!$AE$24:$AE$88,0)),"")</f>
        <v/>
      </c>
      <c r="F172" s="59"/>
      <c r="G172" s="60"/>
      <c r="H172" s="70">
        <f>IF(E172&gt;0,INDEX('Part IV-2'!$AN$24:$AN$88,MATCH($A172,'Part IV-2'!$AE$24:$AE$88,0)),"")</f>
        <v>0</v>
      </c>
      <c r="I172" s="70" t="str">
        <f t="shared" si="26"/>
        <v/>
      </c>
      <c r="J172" s="70">
        <f>IF(E172&gt;0,INDEX('Part IV-2'!$AK$24:$AK$88,MATCH($A172,'Part IV-2'!$AE$24:$AE$88,0)),"")</f>
        <v>0</v>
      </c>
      <c r="K172" s="70" t="str">
        <f t="shared" si="27"/>
        <v/>
      </c>
      <c r="L172" s="239">
        <f>IF(E172&gt;0,INDEX('Part IV-2'!$AL$24:$AL$88,MATCH($A172,'Part IV-2'!$AE$24:$AE$88,0)),"")</f>
        <v>0</v>
      </c>
      <c r="M172" s="239" t="str">
        <f t="shared" si="24"/>
        <v/>
      </c>
      <c r="N172" s="239">
        <f>IF(E172&gt;0,INDEX('Part IV-2'!$AM$24:$AM$88,MATCH($A172,'Part IV-2'!$AE$24:$AE$88,0)),"")</f>
        <v>0</v>
      </c>
      <c r="O172" s="239" t="str">
        <f t="shared" si="25"/>
        <v/>
      </c>
      <c r="P172" s="269">
        <f>IF(E172&gt;0,INDEX('Part IV-2'!$AP$24:$AP$88,MATCH($A172,'Part IV-2'!$AE$24:$AE$88,0)),"")</f>
        <v>0</v>
      </c>
      <c r="Q172" s="165">
        <f>IF($E172&gt;0,INDEX('Part IV-2'!$AQ$24:$AQ$88,MATCH($A172,'Part IV-2'!$AE$24:$AE$88,0)),"")</f>
        <v>0</v>
      </c>
    </row>
    <row r="173" spans="1:17" x14ac:dyDescent="0.2">
      <c r="A173" s="139" t="s">
        <v>216</v>
      </c>
      <c r="B173" s="58">
        <f>IF(E173&gt;0,INDEX('Part IV-2'!$AF$24:$AF$88,MATCH($A173,'Part IV-2'!$AE$24:$AE$88,0)),"")</f>
        <v>0</v>
      </c>
      <c r="C173" s="57" t="s">
        <v>301</v>
      </c>
      <c r="D173" s="57" t="s">
        <v>299</v>
      </c>
      <c r="E173" s="66" t="str">
        <f>IF(INDEX('Part IV-2'!$AG$24:$AG$88,MATCH($A173,'Part IV-2'!$AE$24:$AE$88,0))&gt;0,INDEX('Part IV-2'!$AG$24:$AG$88,MATCH($A173,'Part IV-2'!$AE$24:$AE$88,0)),"")</f>
        <v/>
      </c>
      <c r="F173" s="59"/>
      <c r="G173" s="60"/>
      <c r="H173" s="70">
        <f>IF(E173&gt;0,INDEX('Part IV-2'!$AN$24:$AN$88,MATCH($A173,'Part IV-2'!$AE$24:$AE$88,0)),"")</f>
        <v>0</v>
      </c>
      <c r="I173" s="70" t="str">
        <f t="shared" si="26"/>
        <v/>
      </c>
      <c r="J173" s="70">
        <f>IF(E173&gt;0,INDEX('Part IV-2'!$AK$24:$AK$88,MATCH($A173,'Part IV-2'!$AE$24:$AE$88,0)),"")</f>
        <v>0</v>
      </c>
      <c r="K173" s="70" t="str">
        <f t="shared" si="27"/>
        <v/>
      </c>
      <c r="L173" s="239">
        <f>IF(E173&gt;0,INDEX('Part IV-2'!$AL$24:$AL$88,MATCH($A173,'Part IV-2'!$AE$24:$AE$88,0)),"")</f>
        <v>0</v>
      </c>
      <c r="M173" s="239" t="str">
        <f t="shared" si="24"/>
        <v/>
      </c>
      <c r="N173" s="239">
        <f>IF(E173&gt;0,INDEX('Part IV-2'!$AM$24:$AM$88,MATCH($A173,'Part IV-2'!$AE$24:$AE$88,0)),"")</f>
        <v>0</v>
      </c>
      <c r="O173" s="239" t="str">
        <f t="shared" si="25"/>
        <v/>
      </c>
      <c r="P173" s="269">
        <f>IF(E173&gt;0,INDEX('Part IV-2'!$AP$24:$AP$88,MATCH($A173,'Part IV-2'!$AE$24:$AE$88,0)),"")</f>
        <v>0</v>
      </c>
      <c r="Q173" s="165">
        <f>IF($E173&gt;0,INDEX('Part IV-2'!$AQ$24:$AQ$88,MATCH($A173,'Part IV-2'!$AE$24:$AE$88,0)),"")</f>
        <v>0</v>
      </c>
    </row>
    <row r="174" spans="1:17" x14ac:dyDescent="0.2">
      <c r="A174" s="139" t="s">
        <v>218</v>
      </c>
      <c r="B174" s="58">
        <f>IF(E174&gt;0,INDEX('Part IV-2'!$AF$24:$AF$88,MATCH($A174,'Part IV-2'!$AE$24:$AE$88,0)),"")</f>
        <v>0</v>
      </c>
      <c r="C174" s="57" t="s">
        <v>301</v>
      </c>
      <c r="D174" s="57" t="s">
        <v>299</v>
      </c>
      <c r="E174" s="66" t="str">
        <f>IF(INDEX('Part IV-2'!$AG$24:$AG$88,MATCH($A174,'Part IV-2'!$AE$24:$AE$88,0))&gt;0,INDEX('Part IV-2'!$AG$24:$AG$88,MATCH($A174,'Part IV-2'!$AE$24:$AE$88,0)),"")</f>
        <v/>
      </c>
      <c r="F174" s="59"/>
      <c r="G174" s="60"/>
      <c r="H174" s="70">
        <f>IF(E174&gt;0,INDEX('Part IV-2'!$AN$24:$AN$88,MATCH($A174,'Part IV-2'!$AE$24:$AE$88,0)),"")</f>
        <v>0</v>
      </c>
      <c r="I174" s="70" t="str">
        <f t="shared" si="26"/>
        <v/>
      </c>
      <c r="J174" s="70">
        <f>IF(E174&gt;0,INDEX('Part IV-2'!$AK$24:$AK$88,MATCH($A174,'Part IV-2'!$AE$24:$AE$88,0)),"")</f>
        <v>0</v>
      </c>
      <c r="K174" s="70" t="str">
        <f t="shared" si="27"/>
        <v/>
      </c>
      <c r="L174" s="239">
        <f>IF(E174&gt;0,INDEX('Part IV-2'!$AL$24:$AL$88,MATCH($A174,'Part IV-2'!$AE$24:$AE$88,0)),"")</f>
        <v>0</v>
      </c>
      <c r="M174" s="239" t="str">
        <f t="shared" si="24"/>
        <v/>
      </c>
      <c r="N174" s="239">
        <f>IF(E174&gt;0,INDEX('Part IV-2'!$AM$24:$AM$88,MATCH($A174,'Part IV-2'!$AE$24:$AE$88,0)),"")</f>
        <v>0</v>
      </c>
      <c r="O174" s="239" t="str">
        <f t="shared" si="25"/>
        <v/>
      </c>
      <c r="P174" s="269">
        <f>IF(E174&gt;0,INDEX('Part IV-2'!$AP$24:$AP$88,MATCH($A174,'Part IV-2'!$AE$24:$AE$88,0)),"")</f>
        <v>0</v>
      </c>
      <c r="Q174" s="165">
        <f>IF($E174&gt;0,INDEX('Part IV-2'!$AQ$24:$AQ$88,MATCH($A174,'Part IV-2'!$AE$24:$AE$88,0)),"")</f>
        <v>0</v>
      </c>
    </row>
    <row r="175" spans="1:17" x14ac:dyDescent="0.2">
      <c r="A175" s="139" t="s">
        <v>220</v>
      </c>
      <c r="B175" s="58">
        <f>IF(E175&gt;0,INDEX('Part IV-2'!$AF$24:$AF$88,MATCH($A175,'Part IV-2'!$AE$24:$AE$88,0)),"")</f>
        <v>0</v>
      </c>
      <c r="C175" s="57" t="s">
        <v>301</v>
      </c>
      <c r="D175" s="57" t="s">
        <v>299</v>
      </c>
      <c r="E175" s="66" t="str">
        <f>IF(INDEX('Part IV-2'!$AG$24:$AG$88,MATCH($A175,'Part IV-2'!$AE$24:$AE$88,0))&gt;0,INDEX('Part IV-2'!$AG$24:$AG$88,MATCH($A175,'Part IV-2'!$AE$24:$AE$88,0)),"")</f>
        <v/>
      </c>
      <c r="F175" s="59"/>
      <c r="G175" s="60"/>
      <c r="H175" s="70">
        <f>IF(E175&gt;0,INDEX('Part IV-2'!$AN$24:$AN$88,MATCH($A175,'Part IV-2'!$AE$24:$AE$88,0)),"")</f>
        <v>0</v>
      </c>
      <c r="I175" s="70" t="str">
        <f t="shared" si="26"/>
        <v/>
      </c>
      <c r="J175" s="70">
        <f>IF(E175&gt;0,INDEX('Part IV-2'!$AK$24:$AK$88,MATCH($A175,'Part IV-2'!$AE$24:$AE$88,0)),"")</f>
        <v>0</v>
      </c>
      <c r="K175" s="70" t="str">
        <f t="shared" si="27"/>
        <v/>
      </c>
      <c r="L175" s="239">
        <f>IF(E175&gt;0,INDEX('Part IV-2'!$AL$24:$AL$88,MATCH($A175,'Part IV-2'!$AE$24:$AE$88,0)),"")</f>
        <v>0</v>
      </c>
      <c r="M175" s="239" t="str">
        <f t="shared" si="24"/>
        <v/>
      </c>
      <c r="N175" s="239">
        <f>IF(E175&gt;0,INDEX('Part IV-2'!$AM$24:$AM$88,MATCH($A175,'Part IV-2'!$AE$24:$AE$88,0)),"")</f>
        <v>0</v>
      </c>
      <c r="O175" s="239" t="str">
        <f t="shared" si="25"/>
        <v/>
      </c>
      <c r="P175" s="269">
        <f>IF(E175&gt;0,INDEX('Part IV-2'!$AP$24:$AP$88,MATCH($A175,'Part IV-2'!$AE$24:$AE$88,0)),"")</f>
        <v>0</v>
      </c>
      <c r="Q175" s="165">
        <f>IF($E175&gt;0,INDEX('Part IV-2'!$AQ$24:$AQ$88,MATCH($A175,'Part IV-2'!$AE$24:$AE$88,0)),"")</f>
        <v>0</v>
      </c>
    </row>
    <row r="176" spans="1:17" x14ac:dyDescent="0.2">
      <c r="A176" s="139" t="s">
        <v>222</v>
      </c>
      <c r="B176" s="58">
        <f>IF(E176&gt;0,INDEX('Part IV-2'!$AF$24:$AF$88,MATCH($A176,'Part IV-2'!$AE$24:$AE$88,0)),"")</f>
        <v>0</v>
      </c>
      <c r="C176" s="57" t="s">
        <v>301</v>
      </c>
      <c r="D176" s="57" t="s">
        <v>299</v>
      </c>
      <c r="E176" s="66" t="str">
        <f>IF(INDEX('Part IV-2'!$AG$24:$AG$88,MATCH($A176,'Part IV-2'!$AE$24:$AE$88,0))&gt;0,INDEX('Part IV-2'!$AG$24:$AG$88,MATCH($A176,'Part IV-2'!$AE$24:$AE$88,0)),"")</f>
        <v/>
      </c>
      <c r="F176" s="59"/>
      <c r="G176" s="60"/>
      <c r="H176" s="70">
        <f>IF(E176&gt;0,INDEX('Part IV-2'!$AN$24:$AN$88,MATCH($A176,'Part IV-2'!$AE$24:$AE$88,0)),"")</f>
        <v>0</v>
      </c>
      <c r="I176" s="70" t="str">
        <f t="shared" si="26"/>
        <v/>
      </c>
      <c r="J176" s="70">
        <f>IF(E176&gt;0,INDEX('Part IV-2'!$AK$24:$AK$88,MATCH($A176,'Part IV-2'!$AE$24:$AE$88,0)),"")</f>
        <v>0</v>
      </c>
      <c r="K176" s="70" t="str">
        <f t="shared" si="27"/>
        <v/>
      </c>
      <c r="L176" s="239">
        <f>IF(E176&gt;0,INDEX('Part IV-2'!$AL$24:$AL$88,MATCH($A176,'Part IV-2'!$AE$24:$AE$88,0)),"")</f>
        <v>0</v>
      </c>
      <c r="M176" s="239" t="str">
        <f t="shared" si="24"/>
        <v/>
      </c>
      <c r="N176" s="239">
        <f>IF(E176&gt;0,INDEX('Part IV-2'!$AM$24:$AM$88,MATCH($A176,'Part IV-2'!$AE$24:$AE$88,0)),"")</f>
        <v>0</v>
      </c>
      <c r="O176" s="239" t="str">
        <f t="shared" si="25"/>
        <v/>
      </c>
      <c r="P176" s="269">
        <f>IF(E176&gt;0,INDEX('Part IV-2'!$AP$24:$AP$88,MATCH($A176,'Part IV-2'!$AE$24:$AE$88,0)),"")</f>
        <v>0</v>
      </c>
      <c r="Q176" s="165">
        <f>IF($E176&gt;0,INDEX('Part IV-2'!$AQ$24:$AQ$88,MATCH($A176,'Part IV-2'!$AE$24:$AE$88,0)),"")</f>
        <v>0</v>
      </c>
    </row>
    <row r="177" spans="1:17" x14ac:dyDescent="0.2">
      <c r="A177" s="139" t="s">
        <v>224</v>
      </c>
      <c r="B177" s="58">
        <f>IF(E177&gt;0,INDEX('Part IV-2'!$AF$24:$AF$88,MATCH($A177,'Part IV-2'!$AE$24:$AE$88,0)),"")</f>
        <v>0</v>
      </c>
      <c r="C177" s="57" t="s">
        <v>301</v>
      </c>
      <c r="D177" s="57" t="s">
        <v>299</v>
      </c>
      <c r="E177" s="66" t="str">
        <f>IF(INDEX('Part IV-2'!$AG$24:$AG$88,MATCH($A177,'Part IV-2'!$AE$24:$AE$88,0))&gt;0,INDEX('Part IV-2'!$AG$24:$AG$88,MATCH($A177,'Part IV-2'!$AE$24:$AE$88,0)),"")</f>
        <v/>
      </c>
      <c r="F177" s="59"/>
      <c r="G177" s="60"/>
      <c r="H177" s="70">
        <f>IF(E177&gt;0,INDEX('Part IV-2'!$AN$24:$AN$88,MATCH($A177,'Part IV-2'!$AE$24:$AE$88,0)),"")</f>
        <v>0</v>
      </c>
      <c r="I177" s="70" t="str">
        <f t="shared" si="26"/>
        <v/>
      </c>
      <c r="J177" s="70">
        <f>IF(E177&gt;0,INDEX('Part IV-2'!$AK$24:$AK$88,MATCH($A177,'Part IV-2'!$AE$24:$AE$88,0)),"")</f>
        <v>0</v>
      </c>
      <c r="K177" s="70" t="str">
        <f t="shared" si="27"/>
        <v/>
      </c>
      <c r="L177" s="239">
        <f>IF(E177&gt;0,INDEX('Part IV-2'!$AL$24:$AL$88,MATCH($A177,'Part IV-2'!$AE$24:$AE$88,0)),"")</f>
        <v>0</v>
      </c>
      <c r="M177" s="239" t="str">
        <f t="shared" si="24"/>
        <v/>
      </c>
      <c r="N177" s="239">
        <f>IF(E177&gt;0,INDEX('Part IV-2'!$AM$24:$AM$88,MATCH($A177,'Part IV-2'!$AE$24:$AE$88,0)),"")</f>
        <v>0</v>
      </c>
      <c r="O177" s="239" t="str">
        <f t="shared" si="25"/>
        <v/>
      </c>
      <c r="P177" s="269">
        <f>IF(E177&gt;0,INDEX('Part IV-2'!$AP$24:$AP$88,MATCH($A177,'Part IV-2'!$AE$24:$AE$88,0)),"")</f>
        <v>0</v>
      </c>
      <c r="Q177" s="165">
        <f>IF($E177&gt;0,INDEX('Part IV-2'!$AQ$24:$AQ$88,MATCH($A177,'Part IV-2'!$AE$24:$AE$88,0)),"")</f>
        <v>0</v>
      </c>
    </row>
    <row r="178" spans="1:17" x14ac:dyDescent="0.2">
      <c r="A178" s="139" t="s">
        <v>226</v>
      </c>
      <c r="B178" s="58">
        <f>IF(E178&gt;0,INDEX('Part IV-2'!$AF$24:$AF$88,MATCH($A178,'Part IV-2'!$AE$24:$AE$88,0)),"")</f>
        <v>0</v>
      </c>
      <c r="C178" s="57" t="s">
        <v>301</v>
      </c>
      <c r="D178" s="57" t="s">
        <v>299</v>
      </c>
      <c r="E178" s="66" t="str">
        <f>IF(INDEX('Part IV-2'!$AG$24:$AG$88,MATCH($A178,'Part IV-2'!$AE$24:$AE$88,0))&gt;0,INDEX('Part IV-2'!$AG$24:$AG$88,MATCH($A178,'Part IV-2'!$AE$24:$AE$88,0)),"")</f>
        <v/>
      </c>
      <c r="F178" s="59"/>
      <c r="G178" s="60"/>
      <c r="H178" s="70">
        <f>IF(E178&gt;0,INDEX('Part IV-2'!$AN$24:$AN$88,MATCH($A178,'Part IV-2'!$AE$24:$AE$88,0)),"")</f>
        <v>0</v>
      </c>
      <c r="I178" s="70" t="str">
        <f t="shared" si="26"/>
        <v/>
      </c>
      <c r="J178" s="70">
        <f>IF(E178&gt;0,INDEX('Part IV-2'!$AK$24:$AK$88,MATCH($A178,'Part IV-2'!$AE$24:$AE$88,0)),"")</f>
        <v>0</v>
      </c>
      <c r="K178" s="70" t="str">
        <f t="shared" si="27"/>
        <v/>
      </c>
      <c r="L178" s="239">
        <f>IF(E178&gt;0,INDEX('Part IV-2'!$AL$24:$AL$88,MATCH($A178,'Part IV-2'!$AE$24:$AE$88,0)),"")</f>
        <v>0</v>
      </c>
      <c r="M178" s="239" t="str">
        <f t="shared" si="24"/>
        <v/>
      </c>
      <c r="N178" s="239">
        <f>IF(E178&gt;0,INDEX('Part IV-2'!$AM$24:$AM$88,MATCH($A178,'Part IV-2'!$AE$24:$AE$88,0)),"")</f>
        <v>0</v>
      </c>
      <c r="O178" s="239" t="str">
        <f t="shared" si="25"/>
        <v/>
      </c>
      <c r="P178" s="269">
        <f>IF(E178&gt;0,INDEX('Part IV-2'!$AP$24:$AP$88,MATCH($A178,'Part IV-2'!$AE$24:$AE$88,0)),"")</f>
        <v>0</v>
      </c>
      <c r="Q178" s="165">
        <f>IF($E178&gt;0,INDEX('Part IV-2'!$AQ$24:$AQ$88,MATCH($A178,'Part IV-2'!$AE$24:$AE$88,0)),"")</f>
        <v>0</v>
      </c>
    </row>
    <row r="179" spans="1:17" x14ac:dyDescent="0.2">
      <c r="A179" s="139" t="s">
        <v>228</v>
      </c>
      <c r="B179" s="58">
        <f>IF(E179&gt;0,INDEX('Part IV-2'!$AF$24:$AF$88,MATCH($A179,'Part IV-2'!$AE$24:$AE$88,0)),"")</f>
        <v>0</v>
      </c>
      <c r="C179" s="57" t="s">
        <v>301</v>
      </c>
      <c r="D179" s="57" t="s">
        <v>299</v>
      </c>
      <c r="E179" s="66" t="str">
        <f>IF(INDEX('Part IV-2'!$AG$24:$AG$88,MATCH($A179,'Part IV-2'!$AE$24:$AE$88,0))&gt;0,INDEX('Part IV-2'!$AG$24:$AG$88,MATCH($A179,'Part IV-2'!$AE$24:$AE$88,0)),"")</f>
        <v/>
      </c>
      <c r="F179" s="59"/>
      <c r="G179" s="60"/>
      <c r="H179" s="70">
        <f>IF(E179&gt;0,INDEX('Part IV-2'!$AN$24:$AN$88,MATCH($A179,'Part IV-2'!$AE$24:$AE$88,0)),"")</f>
        <v>0</v>
      </c>
      <c r="I179" s="70" t="str">
        <f t="shared" si="26"/>
        <v/>
      </c>
      <c r="J179" s="70">
        <f>IF(E179&gt;0,INDEX('Part IV-2'!$AK$24:$AK$88,MATCH($A179,'Part IV-2'!$AE$24:$AE$88,0)),"")</f>
        <v>0</v>
      </c>
      <c r="K179" s="70" t="str">
        <f t="shared" si="27"/>
        <v/>
      </c>
      <c r="L179" s="240">
        <f>IF(E179&gt;0,INDEX('Part IV-2'!$AL$24:$AL$88,MATCH($A179,'Part IV-2'!$AE$24:$AE$88,0)),"")</f>
        <v>0</v>
      </c>
      <c r="M179" s="240" t="str">
        <f t="shared" si="24"/>
        <v/>
      </c>
      <c r="N179" s="240">
        <f>IF(E179&gt;0,INDEX('Part IV-2'!$AM$24:$AM$88,MATCH($A179,'Part IV-2'!$AE$24:$AE$88,0)),"")</f>
        <v>0</v>
      </c>
      <c r="O179" s="240" t="str">
        <f t="shared" si="25"/>
        <v/>
      </c>
      <c r="P179" s="270">
        <f>IF(E179&gt;0,INDEX('Part IV-2'!$AP$24:$AP$88,MATCH($A179,'Part IV-2'!$AE$24:$AE$88,0)),"")</f>
        <v>0</v>
      </c>
      <c r="Q179" s="165">
        <f>IF($E179&gt;0,INDEX('Part IV-2'!$AQ$24:$AQ$88,MATCH($A179,'Part IV-2'!$AE$24:$AE$88,0)),"")</f>
        <v>0</v>
      </c>
    </row>
    <row r="180" spans="1:17" ht="12.75" thickBot="1" x14ac:dyDescent="0.25">
      <c r="A180" s="140" t="s">
        <v>230</v>
      </c>
      <c r="B180" s="71">
        <f>IF(E180&gt;0,INDEX('Part IV-2'!$AF$24:$AF$88,MATCH($A180,'Part IV-2'!$AE$24:$AE$88,0)),"")</f>
        <v>0</v>
      </c>
      <c r="C180" s="72" t="s">
        <v>301</v>
      </c>
      <c r="D180" s="72" t="s">
        <v>299</v>
      </c>
      <c r="E180" s="73" t="str">
        <f>IF(INDEX('Part IV-2'!$AG$24:$AG$88,MATCH($A180,'Part IV-2'!$AE$24:$AE$88,0))&gt;0,INDEX('Part IV-2'!$AG$24:$AG$88,MATCH($A180,'Part IV-2'!$AE$24:$AE$88,0)),"")</f>
        <v/>
      </c>
      <c r="F180" s="74"/>
      <c r="G180" s="75"/>
      <c r="H180" s="76">
        <f>IF(E180&gt;0,INDEX('Part IV-2'!$AN$24:$AN$88,MATCH($A180,'Part IV-2'!$AE$24:$AE$88,0)),"")</f>
        <v>0</v>
      </c>
      <c r="I180" s="76" t="str">
        <f t="shared" si="26"/>
        <v/>
      </c>
      <c r="J180" s="76">
        <f>IF(E180&gt;0,INDEX('Part IV-2'!$AK$24:$AK$88,MATCH($A180,'Part IV-2'!$AE$24:$AE$88,0)),"")</f>
        <v>0</v>
      </c>
      <c r="K180" s="166" t="str">
        <f t="shared" si="27"/>
        <v/>
      </c>
      <c r="L180" s="166">
        <f>IF(E180&gt;0,INDEX('Part IV-2'!$AL$24:$AL$88,MATCH($A180,'Part IV-2'!$AE$24:$AE$88,0)),"")</f>
        <v>0</v>
      </c>
      <c r="M180" s="166" t="str">
        <f t="shared" si="24"/>
        <v/>
      </c>
      <c r="N180" s="166">
        <f>IF(E180&gt;0,INDEX('Part IV-2'!$AM$24:$AM$88,MATCH($A180,'Part IV-2'!$AE$24:$AE$88,0)),"")</f>
        <v>0</v>
      </c>
      <c r="O180" s="166" t="str">
        <f t="shared" si="25"/>
        <v/>
      </c>
      <c r="P180" s="271">
        <f>IF(E180&gt;0,INDEX('Part IV-2'!$AP$24:$AP$88,MATCH($A180,'Part IV-2'!$AE$24:$AE$88,0)),"")</f>
        <v>0</v>
      </c>
      <c r="Q180" s="273">
        <f>IF($E180&gt;0,INDEX('Part IV-2'!$AQ$24:$AQ$88,MATCH($A180,'Part IV-2'!$AE$24:$AE$88,0)),"")</f>
        <v>0</v>
      </c>
    </row>
    <row r="181" spans="1:17" ht="12.75" thickBot="1" x14ac:dyDescent="0.25">
      <c r="A181" s="141"/>
      <c r="B181" s="61"/>
      <c r="C181" s="62"/>
      <c r="D181" s="62"/>
      <c r="E181" s="61"/>
    </row>
    <row r="182" spans="1:17" ht="15.75" customHeight="1" thickBot="1" x14ac:dyDescent="0.25">
      <c r="F182" s="398" t="s">
        <v>302</v>
      </c>
      <c r="G182" s="399"/>
      <c r="H182" s="399"/>
      <c r="I182" s="399"/>
      <c r="J182" s="399"/>
      <c r="K182" s="400"/>
      <c r="L182" s="232"/>
      <c r="M182" s="232"/>
      <c r="N182" s="232"/>
      <c r="O182" s="232"/>
      <c r="P182" s="232"/>
      <c r="Q182" s="232"/>
    </row>
    <row r="183" spans="1:17" ht="48" x14ac:dyDescent="0.2">
      <c r="D183" s="279"/>
      <c r="E183" s="280" t="s">
        <v>303</v>
      </c>
      <c r="F183" s="281" t="s">
        <v>304</v>
      </c>
      <c r="G183" s="345" t="s">
        <v>293</v>
      </c>
      <c r="H183" s="345" t="s">
        <v>305</v>
      </c>
      <c r="I183" s="345" t="s">
        <v>306</v>
      </c>
      <c r="J183" s="345" t="s">
        <v>307</v>
      </c>
      <c r="K183" s="282" t="s">
        <v>308</v>
      </c>
      <c r="L183" s="233"/>
      <c r="M183" s="233"/>
      <c r="N183" s="233"/>
      <c r="O183" s="233"/>
      <c r="P183" s="233"/>
      <c r="Q183" s="233"/>
    </row>
    <row r="184" spans="1:17" x14ac:dyDescent="0.2">
      <c r="B184" s="230"/>
      <c r="C184" s="231"/>
      <c r="D184" s="197"/>
      <c r="E184" s="197" t="s">
        <v>34</v>
      </c>
      <c r="F184" s="284">
        <f>SUM(F$3:F$180)</f>
        <v>0</v>
      </c>
      <c r="G184" s="284">
        <f>SUM(G$3:G$180)</f>
        <v>0</v>
      </c>
      <c r="H184" s="286">
        <f>SUM(H$3:H$180)</f>
        <v>0</v>
      </c>
      <c r="I184" s="286">
        <f>SUM(I$3:I$180)</f>
        <v>0</v>
      </c>
      <c r="J184" s="286">
        <f>SUM(J$3:J$180)+SUM(L$3:L$180)*('Part IV-1'!$AI$3&gt;1)+SUM(N$3:N$180)*('Part IV-1'!$AI$3&gt;2)</f>
        <v>0</v>
      </c>
      <c r="K184" s="288">
        <f>SUM(K$3:K$180)+SUM(M$3:M$180)*('Part IV-1'!$AI$3&gt;1)+SUM(O$3:O$180)*('Part IV-1'!$AI$3&gt;2)</f>
        <v>0</v>
      </c>
      <c r="L184" s="234"/>
      <c r="M184" s="234"/>
      <c r="N184" s="234"/>
      <c r="O184" s="234"/>
      <c r="P184" s="234"/>
      <c r="Q184" s="234"/>
    </row>
    <row r="185" spans="1:17" x14ac:dyDescent="0.2">
      <c r="B185" s="230"/>
      <c r="C185" s="231"/>
      <c r="D185" s="198"/>
      <c r="E185" s="198" t="s">
        <v>12</v>
      </c>
      <c r="F185" s="285" t="str" cm="1">
        <f t="array" ref="F185">_xlfn.IFS('Part IV-1'!$H$14&lt;&gt;"Yes","N/A",AND('Part IV-1'!$H$14="Yes",'Part IV-1'!$H$16='Part IV-1'!$H$13),SUM(F$3:F$180),AND('Part IV-1'!$H$14="Yes",'Part IV-1'!$H$16&lt;&gt;'Part IV-1'!$H$13),SUMPRODUCT(F$3:F$180,$P$3:$P$180),TRUE,"")</f>
        <v>N/A</v>
      </c>
      <c r="G185" s="285" t="str" cm="1">
        <f t="array" ref="G185">_xlfn.IFS('Part IV-1'!$H$14&lt;&gt;"Yes","N/A",AND('Part IV-1'!$H$14="Yes",'Part IV-1'!$H$16='Part IV-1'!$H$13),SUM(G$3:G$180),AND('Part IV-1'!$H$14="Yes",'Part IV-1'!$H$16&lt;&gt;'Part IV-1'!$H$13),SUMPRODUCT(G$3:G$180,$P$3:$P$180),TRUE,"")</f>
        <v>N/A</v>
      </c>
      <c r="H185" s="287" t="str" cm="1">
        <f t="array" ref="H185">_xlfn.IFS('Part IV-1'!$H$14&lt;&gt;"Yes","N/A",AND('Part IV-1'!$H$14="Yes",'Part IV-1'!$H$16='Part IV-1'!$H$13),SUM(H$3:H$180),AND('Part IV-1'!$H$14="Yes",'Part IV-1'!$H$16&lt;&gt;'Part IV-1'!$H$13),SUMPRODUCT(H$3:H$180,$P$3:$P$180),TRUE,"")</f>
        <v>N/A</v>
      </c>
      <c r="I185" s="287" t="str" cm="1">
        <f t="array" ref="I185">_xlfn.IFS('Part IV-1'!$H$14&lt;&gt;"Yes","N/A",AND('Part IV-1'!$H$14="Yes",'Part IV-1'!$H$16='Part IV-1'!$H$13),SUM(I$3:I$180),AND('Part IV-1'!$H$14="Yes",'Part IV-1'!$H$16&lt;&gt;'Part IV-1'!$H$13),SUMPRODUCT(I$3:I$180,$P$3:$P$180),TRUE,"")</f>
        <v>N/A</v>
      </c>
      <c r="J185" s="287" t="str" cm="1">
        <f t="array" ref="J185">_xlfn.IFS('Part IV-1'!$H$14&lt;&gt;"Yes","N/A",AND('Part IV-1'!$H$14="Yes",'Part IV-1'!$H$16='Part IV-1'!$H$13),SUM(J$3:J$180)+SUM(L$3:L$180)*('Part IV-1'!$AI$4&gt;1)+SUM(N$3:N$180)*('Part IV-1'!$AI$4&gt;2),AND('Part IV-1'!$H$14="Yes",'Part IV-1'!$H$16&lt;&gt;'Part IV-1'!$H$13),SUMPRODUCT(J$3:J$180,$P$3:$P$180)+SUMPRODUCT(L$3:L$180,$P$3:$P$180)*('Part IV-1'!$AI$4&gt;1)+SUMPRODUCT(N$3:N$180,$P$3:$P$180)*('Part IV-1'!$AI$4&gt;2),TRUE,"")</f>
        <v>N/A</v>
      </c>
      <c r="K185" s="289" t="str" cm="1">
        <f t="array" ref="K185">_xlfn.IFS('Part IV-1'!$H$14&lt;&gt;"Yes","N/A",AND('Part IV-1'!$H$14="Yes",'Part IV-1'!$H$16='Part IV-1'!$H$13),SUM(K$3:K$180)+SUM(M$3:M$180)*('Part IV-1'!$AI$4&gt;1)+SUM(O$3:O$180)*('Part IV-1'!$AI$4&gt;2),AND('Part IV-1'!$H$14="Yes",'Part IV-1'!$H$16&lt;&gt;'Part IV-1'!$H$13),SUMPRODUCT(K$3:K$180,$P$3:$P$180)+SUMPRODUCT(M$3:M$180,$P$3:$P$180)*('Part IV-1'!$AI$4&gt;1)+SUMPRODUCT(O$3:O$180,$P$3:$P$180)*('Part IV-1'!$AI$4&gt;2),TRUE,"")</f>
        <v>N/A</v>
      </c>
      <c r="L185" s="234"/>
      <c r="M185" s="234"/>
      <c r="N185" s="234"/>
      <c r="O185" s="234"/>
      <c r="P185" s="234"/>
      <c r="Q185" s="234"/>
    </row>
    <row r="186" spans="1:17" x14ac:dyDescent="0.2">
      <c r="B186" s="230"/>
      <c r="C186" s="231"/>
      <c r="D186" s="228"/>
      <c r="E186" s="198" t="s">
        <v>14</v>
      </c>
      <c r="F186" s="285" t="str" cm="1">
        <f t="array" ref="F186">_xlfn.IFS('Part IV-1'!$H$17&lt;&gt;"Yes","N/A",AND('Part IV-1'!$H$17="Yes",'Part IV-1'!$H$19='Part IV-1'!$H$13),SUM(F$3:F$180),AND('Part IV-1'!$H$17="Yes",'Part IV-1'!$H$19&lt;&gt;'Part IV-1'!$H$13),SUMPRODUCT(F$3:F$180,$Q$3:$Q$180),TRUE,"")</f>
        <v>N/A</v>
      </c>
      <c r="G186" s="285" t="str" cm="1">
        <f t="array" ref="G186">_xlfn.IFS('Part IV-1'!$H$17&lt;&gt;"Yes","N/A",AND('Part IV-1'!$H$17="Yes",'Part IV-1'!$H$19='Part IV-1'!$H$13),SUM(G$3:G$180),AND('Part IV-1'!$H$17="Yes",'Part IV-1'!$H$19&lt;&gt;'Part IV-1'!$H$13),SUMPRODUCT(G$3:G$180,$Q$3:$Q$180),TRUE,"")</f>
        <v>N/A</v>
      </c>
      <c r="H186" s="287" t="str" cm="1">
        <f t="array" ref="H186">_xlfn.IFS('Part IV-1'!$H$17&lt;&gt;"Yes","N/A",AND('Part IV-1'!$H$17="Yes",'Part IV-1'!$H$19='Part IV-1'!$H$13),SUM(H$3:H$180),AND('Part IV-1'!$H$17="Yes",'Part IV-1'!$H$19&lt;&gt;'Part IV-1'!$H$13),SUMPRODUCT(H$3:H$180,$Q$3:$Q$180),TRUE,"")</f>
        <v>N/A</v>
      </c>
      <c r="I186" s="287" t="str" cm="1">
        <f t="array" ref="I186">_xlfn.IFS('Part IV-1'!$H$17&lt;&gt;"Yes","N/A",AND('Part IV-1'!$H$17="Yes",'Part IV-1'!$H$19='Part IV-1'!$H$13),SUM(I$3:I$180),AND('Part IV-1'!$H$17="Yes",'Part IV-1'!$H$19&lt;&gt;'Part IV-1'!$H$13),SUMPRODUCT(I$3:I$180,$Q$3:$Q$180),TRUE,"")</f>
        <v>N/A</v>
      </c>
      <c r="J186" s="287" t="str" cm="1">
        <f t="array" ref="J186">_xlfn.IFS('Part IV-1'!$H$17&lt;&gt;"Yes","N/A",AND('Part IV-1'!$H$17="Yes",'Part IV-1'!$H$19='Part IV-1'!$H$13),SUM(J$3:J$180)+SUM(L$3:L$180)*('Part IV-1'!$AI$5&gt;1)+SUM(N$3:N$180)*('Part IV-1'!$AI$5&gt;2),AND('Part IV-1'!$H$17="Yes",'Part IV-1'!$H$19&lt;&gt;'Part IV-1'!$H$13),SUMPRODUCT(J$3:J$180,$Q$3:$Q$180)+SUMPRODUCT(L$3:L$180,$Q$3:$Q$180)*('Part IV-1'!$AI$5&gt;1)+SUMPRODUCT(N$3:N$180,$Q$3:$Q$180)*('Part IV-1'!$AI$5&gt;2),TRUE,"")</f>
        <v>N/A</v>
      </c>
      <c r="K186" s="289" t="str" cm="1">
        <f t="array" ref="K186">_xlfn.IFS('Part IV-1'!$H$17&lt;&gt;"Yes","N/A",AND('Part IV-1'!$H$17="Yes",'Part IV-1'!$H$19='Part IV-1'!$H$13),SUM(K$3:K$180)+SUM(M$3:M$180)*('Part IV-1'!$AI$5&gt;1)+SUM(O$3:O$180)*('Part IV-1'!$AI$5&gt;2),AND('Part IV-1'!$H$17="Yes",'Part IV-1'!$H$19&lt;&gt;'Part IV-1'!$H$13),SUMPRODUCT(K$3:K$180,$Q$3:$Q$180)+SUMPRODUCT(M$3:M$180,$Q$3:$Q$180)*('Part IV-1'!$AI$5&gt;1)+SUMPRODUCT(O$3:O$180,$Q$3:$Q$180)*('Part IV-1'!$AI$5&gt;2),TRUE,"")</f>
        <v>N/A</v>
      </c>
      <c r="L186" s="234"/>
      <c r="M186" s="234"/>
      <c r="N186" s="234"/>
      <c r="O186" s="234"/>
      <c r="P186" s="234"/>
      <c r="Q186" s="234"/>
    </row>
    <row r="187" spans="1:17" ht="12.75" customHeight="1" thickBot="1" x14ac:dyDescent="0.25">
      <c r="C187" s="229"/>
      <c r="D187" s="389" t="s">
        <v>309</v>
      </c>
      <c r="E187" s="390"/>
      <c r="F187" s="390"/>
      <c r="G187" s="390"/>
      <c r="H187" s="390"/>
      <c r="I187" s="390"/>
      <c r="J187" s="390"/>
      <c r="K187" s="391"/>
      <c r="L187" s="235"/>
      <c r="M187" s="235"/>
      <c r="N187" s="235"/>
      <c r="O187" s="235"/>
      <c r="P187" s="235"/>
      <c r="Q187" s="235"/>
    </row>
  </sheetData>
  <sheetProtection sheet="1" objects="1" scenarios="1"/>
  <autoFilter ref="A2:G180" xr:uid="{6CE2CA9D-E13D-4B4E-B5CF-9E8E9731525C}"/>
  <mergeCells count="11">
    <mergeCell ref="D187:K187"/>
    <mergeCell ref="P1:P2"/>
    <mergeCell ref="Q1:Q2"/>
    <mergeCell ref="F1:G1"/>
    <mergeCell ref="F182:K182"/>
    <mergeCell ref="H1:O1"/>
    <mergeCell ref="A1:A2"/>
    <mergeCell ref="B1:B2"/>
    <mergeCell ref="C1:C2"/>
    <mergeCell ref="D1:D2"/>
    <mergeCell ref="E1:E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C1CC9B98619DB6438E83EE490145EA48" ma:contentTypeVersion="10" ma:contentTypeDescription="Create a new document." ma:contentTypeScope="" ma:versionID="cb4bb6f5558e1aa2f975d7797bbd2200">
  <xsd:schema xmlns:xsd="http://www.w3.org/2001/XMLSchema" xmlns:xs="http://www.w3.org/2001/XMLSchema" xmlns:p="http://schemas.microsoft.com/office/2006/metadata/properties" xmlns:ns2="238dd806-a5b7-46a5-9c55-c2d3786c84e5" xmlns:ns3="4b3058d8-528c-410a-a42e-28211c3b5eb2" targetNamespace="http://schemas.microsoft.com/office/2006/metadata/properties" ma:root="true" ma:fieldsID="36895d954b0d2da9118e1f92b73b11a9" ns2:_="" ns3:_="">
    <xsd:import namespace="238dd806-a5b7-46a5-9c55-c2d3786c84e5"/>
    <xsd:import namespace="4b3058d8-528c-410a-a42e-28211c3b5eb2"/>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lcf76f155ced4ddcb4097134ff3c332f" minOccurs="0"/>
                <xsd:element ref="ns2:TaxCatchAll"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8dd806-a5b7-46a5-9c55-c2d3786c84e5"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7" nillable="true" ma:displayName="Taxonomy Catch All Column" ma:hidden="true" ma:list="{7b34abca-2261-4c4d-83be-4c47f5826515}" ma:internalName="TaxCatchAll" ma:showField="CatchAllData" ma:web="238dd806-a5b7-46a5-9c55-c2d3786c84e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b3058d8-528c-410a-a42e-28211c3b5eb2"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d39e25b7-0a97-41c9-a156-d5f306235689"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238dd806-a5b7-46a5-9c55-c2d3786c84e5">NYSERDAEXT-383267549-490</_dlc_DocId>
    <_dlc_DocIdUrl xmlns="238dd806-a5b7-46a5-9c55-c2d3786c84e5">
      <Url>https://nysemail.sharepoint.com/sites/nyserda-ext/ExternalCollaboration/Contractors/RESRFP/resrfp26-1/_layouts/15/DocIdRedir.aspx?ID=NYSERDAEXT-383267549-490</Url>
      <Description>NYSERDAEXT-383267549-490</Description>
    </_dlc_DocIdUrl>
    <lcf76f155ced4ddcb4097134ff3c332f xmlns="4b3058d8-528c-410a-a42e-28211c3b5eb2">
      <Terms xmlns="http://schemas.microsoft.com/office/infopath/2007/PartnerControls"/>
    </lcf76f155ced4ddcb4097134ff3c332f>
    <TaxCatchAll xmlns="238dd806-a5b7-46a5-9c55-c2d3786c84e5" xsi:nil="true"/>
  </documentManagement>
</p:properties>
</file>

<file path=customXml/itemProps1.xml><?xml version="1.0" encoding="utf-8"?>
<ds:datastoreItem xmlns:ds="http://schemas.openxmlformats.org/officeDocument/2006/customXml" ds:itemID="{B9D270D4-1676-444B-9C55-C92B3EA0CFD9}">
  <ds:schemaRefs>
    <ds:schemaRef ds:uri="http://schemas.microsoft.com/sharepoint/v3/contenttype/forms"/>
  </ds:schemaRefs>
</ds:datastoreItem>
</file>

<file path=customXml/itemProps2.xml><?xml version="1.0" encoding="utf-8"?>
<ds:datastoreItem xmlns:ds="http://schemas.openxmlformats.org/officeDocument/2006/customXml" ds:itemID="{A67AC279-33B1-4B70-BC12-BB0AEC7C090F}">
  <ds:schemaRefs>
    <ds:schemaRef ds:uri="http://schemas.microsoft.com/sharepoint/events"/>
  </ds:schemaRefs>
</ds:datastoreItem>
</file>

<file path=customXml/itemProps3.xml><?xml version="1.0" encoding="utf-8"?>
<ds:datastoreItem xmlns:ds="http://schemas.openxmlformats.org/officeDocument/2006/customXml" ds:itemID="{09CD5C14-63C7-4DC9-B11F-7F366A4C4E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8dd806-a5b7-46a5-9c55-c2d3786c84e5"/>
    <ds:schemaRef ds:uri="4b3058d8-528c-410a-a42e-28211c3b5e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45A48F7-3CF2-4442-9E7C-FFAC12F6FBB0}">
  <ds:schemaRefs>
    <ds:schemaRef ds:uri="http://purl.org/dc/dcmitype/"/>
    <ds:schemaRef ds:uri="4b3058d8-528c-410a-a42e-28211c3b5eb2"/>
    <ds:schemaRef ds:uri="http://www.w3.org/XML/1998/namespace"/>
    <ds:schemaRef ds:uri="http://schemas.openxmlformats.org/package/2006/metadata/core-properties"/>
    <ds:schemaRef ds:uri="http://purl.org/dc/terms/"/>
    <ds:schemaRef ds:uri="http://schemas.microsoft.com/office/2006/documentManagement/types"/>
    <ds:schemaRef ds:uri="http://purl.org/dc/elements/1.1/"/>
    <ds:schemaRef ds:uri="http://schemas.microsoft.com/office/infopath/2007/PartnerControls"/>
    <ds:schemaRef ds:uri="238dd806-a5b7-46a5-9c55-c2d3786c84e5"/>
    <ds:schemaRef ds:uri="http://schemas.microsoft.com/office/2006/metadata/properties"/>
  </ds:schemaRefs>
</ds:datastoreItem>
</file>

<file path=docMetadata/LabelInfo.xml><?xml version="1.0" encoding="utf-8"?>
<clbl:labelList xmlns:clbl="http://schemas.microsoft.com/office/2020/mipLabelMetadata">
  <clbl:label id="{f46cb8ea-7900-4d10-8ceb-80e8c1c81ee7}" enabled="0" method="" siteId="{f46cb8ea-7900-4d10-8ceb-80e8c1c81ee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User Guide</vt:lpstr>
      <vt:lpstr>Part IV-1</vt:lpstr>
      <vt:lpstr>Part IV-2</vt:lpstr>
      <vt:lpstr>Part IV-Summary</vt:lpstr>
      <vt:lpstr>DAC Benefits (to be hidden)</vt:lpstr>
      <vt:lpstr>Alt1ContractTenor</vt:lpstr>
      <vt:lpstr>Alt2ContractTenor</vt:lpstr>
      <vt:lpstr>BaseContractTenor</vt:lpstr>
      <vt:lpstr>BidCapacity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RESRFP26-1 Attachment D. Bid Data Form</dc:title>
  <dc:subject/>
  <dc:creator>Mac Farrell</dc:creator>
  <cp:keywords/>
  <dc:description/>
  <cp:lastModifiedBy>Farrell, Mac  (NYSERDA)</cp:lastModifiedBy>
  <cp:revision/>
  <dcterms:created xsi:type="dcterms:W3CDTF">2025-09-24T20:23:43Z</dcterms:created>
  <dcterms:modified xsi:type="dcterms:W3CDTF">2026-06-01T22:20:09Z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0x010100C1CC9B98619DB6438E83EE490145EA48</vt:lpwstr>
  </property>
  <property fmtid="{D5CDD505-2E9C-101B-9397-08002B2CF9AE}" pid="3" name="Order">
    <vt:r8>41500</vt:r8>
  </property>
  <property fmtid="{D5CDD505-2E9C-101B-9397-08002B2CF9AE}" pid="4" name="xd_ProgID">
    <vt:lpwstr/>
  </property>
  <property fmtid="{D5CDD505-2E9C-101B-9397-08002B2CF9AE}" pid="5" name="TemplateUrl">
    <vt:lpwstr/>
  </property>
  <property fmtid="{D5CDD505-2E9C-101B-9397-08002B2CF9AE}" pid="6" name="_ExtendedDescription">
    <vt:lpwstr/>
  </property>
  <property fmtid="{D5CDD505-2E9C-101B-9397-08002B2CF9AE}" pid="7" name="_CopySource">
    <vt:lpwstr>https://nysemail.sharepoint.com/sites/nyserda-ext/ExternalCollaboration/Contractors/RESRFP/RESRFP25-1/LAI/RFP Development/Appendix and Attachment Development/Finalized RFP Documents for Release/Attachment D. Bid Data Form.xlsx</vt:lpwstr>
  </property>
  <property fmtid="{D5CDD505-2E9C-101B-9397-08002B2CF9AE}" pid="8" name="_dlc_DocIdItemGuid">
    <vt:lpwstr>96db1d0c-89eb-459f-9827-116dedee2721</vt:lpwstr>
  </property>
  <property fmtid="{D5CDD505-2E9C-101B-9397-08002B2CF9AE}" pid="9" name="MediaServiceImageTags">
    <vt:lpwstr/>
  </property>
</Properties>
</file>