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ublic\ChrisHall\Patterns and Trends\edition 2003-2017\P&amp;T Tables static\PT\"/>
    </mc:Choice>
  </mc:AlternateContent>
  <xr:revisionPtr revIDLastSave="0" documentId="13_ncr:1_{1285E6E5-E78A-4808-8780-71AFEF9758E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17" sheetId="11" r:id="rId1"/>
    <sheet name="2016" sheetId="10" r:id="rId2"/>
    <sheet name="2015" sheetId="9" r:id="rId3"/>
    <sheet name="2014" sheetId="8" r:id="rId4"/>
    <sheet name="2013" sheetId="7" r:id="rId5"/>
    <sheet name="2012" sheetId="6" r:id="rId6"/>
    <sheet name="2011" sheetId="5" r:id="rId7"/>
    <sheet name="2010" sheetId="1" r:id="rId8"/>
  </sheets>
  <definedNames>
    <definedName name="_xlnm.Print_Titles" localSheetId="7">'2010'!$1:$7</definedName>
    <definedName name="_xlnm.Print_Titles" localSheetId="6">'2011'!$A$1:$IV$7</definedName>
    <definedName name="_xlnm.Print_Titles" localSheetId="5">'2012'!$A$1:$IW$7</definedName>
    <definedName name="_xlnm.Print_Titles" localSheetId="4">'2013'!$A$1:$IW$7</definedName>
    <definedName name="_xlnm.Print_Titles" localSheetId="3">'2014'!$A$1:$IX$7</definedName>
    <definedName name="_xlnm.Print_Titles" localSheetId="2">'2015'!$A$1:$JA$7</definedName>
    <definedName name="_xlnm.Print_Titles" localSheetId="1">'2016'!$A$1:$JB$7</definedName>
    <definedName name="_xlnm.Print_Titles" localSheetId="0">'2017'!$A$1:$JC$7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92" i="10" l="1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2" i="10"/>
  <c r="AH93" i="10" l="1"/>
  <c r="AI93" i="10" s="1"/>
  <c r="AH95" i="10"/>
  <c r="AI95" i="10" s="1"/>
  <c r="AG92" i="9" l="1"/>
  <c r="AH74" i="9"/>
  <c r="AH73" i="9"/>
  <c r="AH72" i="9"/>
  <c r="AH71" i="9"/>
  <c r="AH70" i="9"/>
  <c r="AH69" i="9"/>
  <c r="AH68" i="9"/>
  <c r="AH67" i="9"/>
  <c r="AH66" i="9"/>
  <c r="AH65" i="9"/>
  <c r="AH64" i="9"/>
  <c r="AH63" i="9"/>
  <c r="AH62" i="9"/>
  <c r="AH61" i="9"/>
  <c r="AH60" i="9"/>
  <c r="AH59" i="9"/>
  <c r="AH58" i="9"/>
  <c r="AH57" i="9"/>
  <c r="AH56" i="9"/>
  <c r="AH55" i="9"/>
  <c r="AH54" i="9"/>
  <c r="AH53" i="9"/>
  <c r="AH52" i="9"/>
  <c r="AH51" i="9"/>
  <c r="AH50" i="9"/>
  <c r="AH49" i="9"/>
  <c r="AH48" i="9"/>
  <c r="AH47" i="9"/>
  <c r="AH46" i="9"/>
  <c r="AH45" i="9"/>
  <c r="AH44" i="9"/>
  <c r="AH43" i="9"/>
  <c r="AH42" i="9"/>
  <c r="AH41" i="9"/>
  <c r="AH40" i="9"/>
  <c r="AH39" i="9"/>
  <c r="AH38" i="9"/>
  <c r="AH37" i="9"/>
  <c r="AH36" i="9"/>
  <c r="AH35" i="9"/>
  <c r="AH34" i="9"/>
  <c r="AH33" i="9"/>
  <c r="AH32" i="9"/>
  <c r="AH31" i="9"/>
  <c r="AH30" i="9"/>
  <c r="AH29" i="9"/>
  <c r="AH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2" i="9"/>
  <c r="AG93" i="9" l="1"/>
  <c r="AH93" i="9" s="1"/>
  <c r="AG95" i="9"/>
  <c r="AH95" i="9" s="1"/>
  <c r="AD92" i="8"/>
  <c r="AE74" i="8"/>
  <c r="AE73" i="8"/>
  <c r="AE72" i="8"/>
  <c r="AE71" i="8"/>
  <c r="AE70" i="8"/>
  <c r="AE69" i="8"/>
  <c r="AE68" i="8"/>
  <c r="AE67" i="8"/>
  <c r="AE66" i="8"/>
  <c r="AE65" i="8"/>
  <c r="AE64" i="8"/>
  <c r="AE63" i="8"/>
  <c r="AE62" i="8"/>
  <c r="AE61" i="8"/>
  <c r="AE60" i="8"/>
  <c r="AE59" i="8"/>
  <c r="AE58" i="8"/>
  <c r="AE57" i="8"/>
  <c r="AE56" i="8"/>
  <c r="AE55" i="8"/>
  <c r="AE54" i="8"/>
  <c r="AE53" i="8"/>
  <c r="AE52" i="8"/>
  <c r="AE51" i="8"/>
  <c r="AE50" i="8"/>
  <c r="AE49" i="8"/>
  <c r="AE48" i="8"/>
  <c r="AE47" i="8"/>
  <c r="AE46" i="8"/>
  <c r="AE45" i="8"/>
  <c r="AE44" i="8"/>
  <c r="AE43" i="8"/>
  <c r="AE42" i="8"/>
  <c r="AE41" i="8"/>
  <c r="AE40" i="8"/>
  <c r="AE39" i="8"/>
  <c r="AE38" i="8"/>
  <c r="AE37" i="8"/>
  <c r="AE36" i="8"/>
  <c r="AE35" i="8"/>
  <c r="AE34" i="8"/>
  <c r="AE33" i="8"/>
  <c r="AE32" i="8"/>
  <c r="AE31" i="8"/>
  <c r="AE30" i="8"/>
  <c r="AE29" i="8"/>
  <c r="AE28" i="8"/>
  <c r="AE27" i="8"/>
  <c r="AE26" i="8"/>
  <c r="AE25" i="8"/>
  <c r="AE24" i="8"/>
  <c r="AE23" i="8"/>
  <c r="AE22" i="8"/>
  <c r="AE21" i="8"/>
  <c r="AE20" i="8"/>
  <c r="AE19" i="8"/>
  <c r="AE18" i="8"/>
  <c r="AE17" i="8"/>
  <c r="AE16" i="8"/>
  <c r="AE15" i="8"/>
  <c r="AE14" i="8"/>
  <c r="AE12" i="8"/>
  <c r="AD95" i="8" l="1"/>
  <c r="AE95" i="8" s="1"/>
  <c r="AD93" i="8"/>
  <c r="AE93" i="8" s="1"/>
  <c r="AC92" i="7"/>
  <c r="AD74" i="7"/>
  <c r="AD73" i="7"/>
  <c r="AD72" i="7"/>
  <c r="AD71" i="7"/>
  <c r="AD70" i="7"/>
  <c r="AD69" i="7"/>
  <c r="AD68" i="7"/>
  <c r="AD67" i="7"/>
  <c r="AD66" i="7"/>
  <c r="AD65" i="7"/>
  <c r="AD64" i="7"/>
  <c r="AD63" i="7"/>
  <c r="AD62" i="7"/>
  <c r="AD61" i="7"/>
  <c r="AD60" i="7"/>
  <c r="AD59" i="7"/>
  <c r="AD58" i="7"/>
  <c r="AD57" i="7"/>
  <c r="AD56" i="7"/>
  <c r="AD55" i="7"/>
  <c r="AD54" i="7"/>
  <c r="AD53" i="7"/>
  <c r="AD52" i="7"/>
  <c r="AD51" i="7"/>
  <c r="AD50" i="7"/>
  <c r="AD49" i="7"/>
  <c r="AD48" i="7"/>
  <c r="AD47" i="7"/>
  <c r="AD46" i="7"/>
  <c r="AD45" i="7"/>
  <c r="AD44" i="7"/>
  <c r="AD43" i="7"/>
  <c r="AD42" i="7"/>
  <c r="AD41" i="7"/>
  <c r="AD40" i="7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2" i="7"/>
  <c r="AC93" i="7" l="1"/>
  <c r="AD93" i="7" s="1"/>
  <c r="AC95" i="7"/>
  <c r="AD95" i="7" s="1"/>
  <c r="AC92" i="6" l="1"/>
  <c r="AD74" i="6"/>
  <c r="AD73" i="6"/>
  <c r="AD72" i="6"/>
  <c r="AD71" i="6"/>
  <c r="AD70" i="6"/>
  <c r="AD69" i="6"/>
  <c r="AD68" i="6"/>
  <c r="AD67" i="6"/>
  <c r="AD66" i="6"/>
  <c r="AD65" i="6"/>
  <c r="AD64" i="6"/>
  <c r="AD63" i="6"/>
  <c r="AD62" i="6"/>
  <c r="AD61" i="6"/>
  <c r="AD60" i="6"/>
  <c r="AD59" i="6"/>
  <c r="AD58" i="6"/>
  <c r="AD57" i="6"/>
  <c r="AD56" i="6"/>
  <c r="AD55" i="6"/>
  <c r="AD54" i="6"/>
  <c r="AD53" i="6"/>
  <c r="AD52" i="6"/>
  <c r="AD51" i="6"/>
  <c r="AD50" i="6"/>
  <c r="AD49" i="6"/>
  <c r="AD48" i="6"/>
  <c r="AD47" i="6"/>
  <c r="AD46" i="6"/>
  <c r="AD45" i="6"/>
  <c r="AD44" i="6"/>
  <c r="AD43" i="6"/>
  <c r="AD42" i="6"/>
  <c r="AD41" i="6"/>
  <c r="AD40" i="6"/>
  <c r="AD39" i="6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2" i="6"/>
  <c r="V81" i="5"/>
  <c r="V77" i="5"/>
  <c r="V96" i="5"/>
  <c r="K8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W96" i="5"/>
  <c r="U96" i="5"/>
  <c r="T96" i="5"/>
  <c r="S96" i="5"/>
  <c r="R96" i="5"/>
  <c r="Q96" i="5"/>
  <c r="P96" i="5"/>
  <c r="O96" i="5"/>
  <c r="N96" i="5"/>
  <c r="M96" i="5"/>
  <c r="L96" i="5"/>
  <c r="K96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W85" i="5"/>
  <c r="V85" i="5"/>
  <c r="U85" i="5"/>
  <c r="T85" i="5"/>
  <c r="S85" i="5"/>
  <c r="R85" i="5"/>
  <c r="Q85" i="5"/>
  <c r="P85" i="5"/>
  <c r="O85" i="5"/>
  <c r="N85" i="5"/>
  <c r="M85" i="5"/>
  <c r="L85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W81" i="5"/>
  <c r="U81" i="5"/>
  <c r="T81" i="5"/>
  <c r="S81" i="5"/>
  <c r="R81" i="5"/>
  <c r="Q81" i="5"/>
  <c r="P81" i="5"/>
  <c r="O81" i="5"/>
  <c r="N81" i="5"/>
  <c r="M81" i="5"/>
  <c r="L81" i="5"/>
  <c r="K81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W77" i="5"/>
  <c r="U77" i="5"/>
  <c r="T77" i="5"/>
  <c r="S77" i="5"/>
  <c r="R77" i="5"/>
  <c r="Q77" i="5"/>
  <c r="P77" i="5"/>
  <c r="O77" i="5"/>
  <c r="N77" i="5"/>
  <c r="M77" i="5"/>
  <c r="L77" i="5"/>
  <c r="K77" i="5"/>
  <c r="AC74" i="5"/>
  <c r="X74" i="5"/>
  <c r="Y74" i="5" s="1"/>
  <c r="AC73" i="5"/>
  <c r="X73" i="5"/>
  <c r="Y73" i="5" s="1"/>
  <c r="AC72" i="5"/>
  <c r="X72" i="5"/>
  <c r="Y72" i="5" s="1"/>
  <c r="AC71" i="5"/>
  <c r="X71" i="5"/>
  <c r="Y71" i="5" s="1"/>
  <c r="AC70" i="5"/>
  <c r="X70" i="5"/>
  <c r="Y70" i="5" s="1"/>
  <c r="AC69" i="5"/>
  <c r="X69" i="5"/>
  <c r="Y69" i="5" s="1"/>
  <c r="AC68" i="5"/>
  <c r="X68" i="5"/>
  <c r="Y68" i="5" s="1"/>
  <c r="AC67" i="5"/>
  <c r="X67" i="5"/>
  <c r="Y67" i="5" s="1"/>
  <c r="AC66" i="5"/>
  <c r="X66" i="5"/>
  <c r="Y66" i="5" s="1"/>
  <c r="AC65" i="5"/>
  <c r="X65" i="5"/>
  <c r="Y65" i="5" s="1"/>
  <c r="AC64" i="5"/>
  <c r="X64" i="5"/>
  <c r="Y64" i="5" s="1"/>
  <c r="AC63" i="5"/>
  <c r="X63" i="5"/>
  <c r="Y63" i="5" s="1"/>
  <c r="AC62" i="5"/>
  <c r="X62" i="5"/>
  <c r="Y62" i="5" s="1"/>
  <c r="AC61" i="5"/>
  <c r="X61" i="5"/>
  <c r="Y61" i="5" s="1"/>
  <c r="AC60" i="5"/>
  <c r="X60" i="5"/>
  <c r="Y60" i="5" s="1"/>
  <c r="AC59" i="5"/>
  <c r="X59" i="5"/>
  <c r="Y59" i="5" s="1"/>
  <c r="AC58" i="5"/>
  <c r="Y58" i="5"/>
  <c r="X58" i="5"/>
  <c r="AC57" i="5"/>
  <c r="X57" i="5"/>
  <c r="Y57" i="5" s="1"/>
  <c r="AC56" i="5"/>
  <c r="X56" i="5"/>
  <c r="Y56" i="5" s="1"/>
  <c r="AC55" i="5"/>
  <c r="X55" i="5"/>
  <c r="Y55" i="5" s="1"/>
  <c r="AC54" i="5"/>
  <c r="X54" i="5"/>
  <c r="Y54" i="5" s="1"/>
  <c r="AC53" i="5"/>
  <c r="X53" i="5"/>
  <c r="Y53" i="5" s="1"/>
  <c r="AC52" i="5"/>
  <c r="X52" i="5"/>
  <c r="Y52" i="5" s="1"/>
  <c r="AC51" i="5"/>
  <c r="X51" i="5"/>
  <c r="Y51" i="5" s="1"/>
  <c r="AC50" i="5"/>
  <c r="X50" i="5"/>
  <c r="Y50" i="5" s="1"/>
  <c r="AC49" i="5"/>
  <c r="X49" i="5"/>
  <c r="Y49" i="5" s="1"/>
  <c r="AC48" i="5"/>
  <c r="X48" i="5"/>
  <c r="Y48" i="5" s="1"/>
  <c r="AC47" i="5"/>
  <c r="X47" i="5"/>
  <c r="Y47" i="5" s="1"/>
  <c r="AC46" i="5"/>
  <c r="X46" i="5"/>
  <c r="Y46" i="5" s="1"/>
  <c r="AC45" i="5"/>
  <c r="X45" i="5"/>
  <c r="Y45" i="5" s="1"/>
  <c r="AC44" i="5"/>
  <c r="X44" i="5"/>
  <c r="Y44" i="5" s="1"/>
  <c r="AC43" i="5"/>
  <c r="X43" i="5"/>
  <c r="Y43" i="5" s="1"/>
  <c r="AC42" i="5"/>
  <c r="X42" i="5"/>
  <c r="Y42" i="5" s="1"/>
  <c r="AC41" i="5"/>
  <c r="X41" i="5"/>
  <c r="Y41" i="5" s="1"/>
  <c r="AC40" i="5"/>
  <c r="X40" i="5"/>
  <c r="Y40" i="5" s="1"/>
  <c r="AC39" i="5"/>
  <c r="X39" i="5"/>
  <c r="Y39" i="5" s="1"/>
  <c r="AC38" i="5"/>
  <c r="X38" i="5"/>
  <c r="Y38" i="5" s="1"/>
  <c r="AC37" i="5"/>
  <c r="X37" i="5"/>
  <c r="Y37" i="5" s="1"/>
  <c r="AC36" i="5"/>
  <c r="X36" i="5"/>
  <c r="Y36" i="5" s="1"/>
  <c r="AC35" i="5"/>
  <c r="X35" i="5"/>
  <c r="Y35" i="5" s="1"/>
  <c r="AC34" i="5"/>
  <c r="X34" i="5"/>
  <c r="Y34" i="5" s="1"/>
  <c r="AC33" i="5"/>
  <c r="X33" i="5"/>
  <c r="Y33" i="5" s="1"/>
  <c r="AC32" i="5"/>
  <c r="X32" i="5"/>
  <c r="Y32" i="5" s="1"/>
  <c r="AC31" i="5"/>
  <c r="X31" i="5"/>
  <c r="Y31" i="5" s="1"/>
  <c r="AC30" i="5"/>
  <c r="X30" i="5"/>
  <c r="Y30" i="5" s="1"/>
  <c r="AC29" i="5"/>
  <c r="X29" i="5"/>
  <c r="Y29" i="5" s="1"/>
  <c r="AC28" i="5"/>
  <c r="X28" i="5"/>
  <c r="Y28" i="5" s="1"/>
  <c r="AC27" i="5"/>
  <c r="X27" i="5"/>
  <c r="Y27" i="5" s="1"/>
  <c r="AC26" i="5"/>
  <c r="X26" i="5"/>
  <c r="Y26" i="5" s="1"/>
  <c r="AC25" i="5"/>
  <c r="X25" i="5"/>
  <c r="Y25" i="5" s="1"/>
  <c r="AC24" i="5"/>
  <c r="X24" i="5"/>
  <c r="Y24" i="5" s="1"/>
  <c r="AC23" i="5"/>
  <c r="X23" i="5"/>
  <c r="Y23" i="5" s="1"/>
  <c r="AC22" i="5"/>
  <c r="X22" i="5"/>
  <c r="Y22" i="5" s="1"/>
  <c r="AC21" i="5"/>
  <c r="X21" i="5"/>
  <c r="Y21" i="5" s="1"/>
  <c r="AC20" i="5"/>
  <c r="X20" i="5"/>
  <c r="Y20" i="5" s="1"/>
  <c r="AC19" i="5"/>
  <c r="X19" i="5"/>
  <c r="Y19" i="5" s="1"/>
  <c r="AC18" i="5"/>
  <c r="X18" i="5"/>
  <c r="Y18" i="5" s="1"/>
  <c r="AC17" i="5"/>
  <c r="X17" i="5"/>
  <c r="Y17" i="5" s="1"/>
  <c r="AC16" i="5"/>
  <c r="X16" i="5"/>
  <c r="Y16" i="5" s="1"/>
  <c r="AC15" i="5"/>
  <c r="X15" i="5"/>
  <c r="Y15" i="5" s="1"/>
  <c r="AC14" i="5"/>
  <c r="X14" i="5"/>
  <c r="Y14" i="5" s="1"/>
  <c r="X13" i="5"/>
  <c r="Y13" i="5" s="1"/>
  <c r="AC12" i="5"/>
  <c r="X10" i="5"/>
  <c r="Y10" i="5" s="1"/>
  <c r="X8" i="5"/>
  <c r="Y8" i="5" s="1"/>
  <c r="V96" i="1"/>
  <c r="V97" i="1"/>
  <c r="V98" i="1"/>
  <c r="V99" i="1"/>
  <c r="V100" i="1"/>
  <c r="V101" i="1"/>
  <c r="V102" i="1"/>
  <c r="V103" i="1"/>
  <c r="V104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U104" i="1"/>
  <c r="T104" i="1"/>
  <c r="S104" i="1"/>
  <c r="R104" i="1"/>
  <c r="Q104" i="1"/>
  <c r="P104" i="1"/>
  <c r="O104" i="1"/>
  <c r="N104" i="1"/>
  <c r="M104" i="1"/>
  <c r="L104" i="1"/>
  <c r="K104" i="1"/>
  <c r="U103" i="1"/>
  <c r="T103" i="1"/>
  <c r="S103" i="1"/>
  <c r="R103" i="1"/>
  <c r="Q103" i="1"/>
  <c r="P103" i="1"/>
  <c r="O103" i="1"/>
  <c r="N103" i="1"/>
  <c r="M103" i="1"/>
  <c r="L103" i="1"/>
  <c r="W103" i="1" s="1"/>
  <c r="X103" i="1" s="1"/>
  <c r="K103" i="1"/>
  <c r="U102" i="1"/>
  <c r="T102" i="1"/>
  <c r="S102" i="1"/>
  <c r="R102" i="1"/>
  <c r="Q102" i="1"/>
  <c r="P102" i="1"/>
  <c r="O102" i="1"/>
  <c r="N102" i="1"/>
  <c r="M102" i="1"/>
  <c r="L102" i="1"/>
  <c r="K102" i="1"/>
  <c r="U101" i="1"/>
  <c r="T101" i="1"/>
  <c r="S101" i="1"/>
  <c r="R101" i="1"/>
  <c r="Q101" i="1"/>
  <c r="P101" i="1"/>
  <c r="O101" i="1"/>
  <c r="N101" i="1"/>
  <c r="M101" i="1"/>
  <c r="L101" i="1"/>
  <c r="K101" i="1"/>
  <c r="U100" i="1"/>
  <c r="T100" i="1"/>
  <c r="S100" i="1"/>
  <c r="R100" i="1"/>
  <c r="Q100" i="1"/>
  <c r="P100" i="1"/>
  <c r="O100" i="1"/>
  <c r="N100" i="1"/>
  <c r="M100" i="1"/>
  <c r="L100" i="1"/>
  <c r="K100" i="1"/>
  <c r="U99" i="1"/>
  <c r="T99" i="1"/>
  <c r="S99" i="1"/>
  <c r="R99" i="1"/>
  <c r="Q99" i="1"/>
  <c r="P99" i="1"/>
  <c r="O99" i="1"/>
  <c r="N99" i="1"/>
  <c r="M99" i="1"/>
  <c r="L99" i="1"/>
  <c r="W99" i="1" s="1"/>
  <c r="X99" i="1" s="1"/>
  <c r="K99" i="1"/>
  <c r="U98" i="1"/>
  <c r="T98" i="1"/>
  <c r="S98" i="1"/>
  <c r="R98" i="1"/>
  <c r="Q98" i="1"/>
  <c r="P98" i="1"/>
  <c r="O98" i="1"/>
  <c r="N98" i="1"/>
  <c r="M98" i="1"/>
  <c r="L98" i="1"/>
  <c r="K98" i="1"/>
  <c r="U97" i="1"/>
  <c r="T97" i="1"/>
  <c r="S97" i="1"/>
  <c r="R97" i="1"/>
  <c r="Q97" i="1"/>
  <c r="P97" i="1"/>
  <c r="O97" i="1"/>
  <c r="N97" i="1"/>
  <c r="M97" i="1"/>
  <c r="L97" i="1"/>
  <c r="K97" i="1"/>
  <c r="U96" i="1"/>
  <c r="T96" i="1"/>
  <c r="S96" i="1"/>
  <c r="R96" i="1"/>
  <c r="Q96" i="1"/>
  <c r="P96" i="1"/>
  <c r="O96" i="1"/>
  <c r="N96" i="1"/>
  <c r="M96" i="1"/>
  <c r="L96" i="1"/>
  <c r="K9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U90" i="1"/>
  <c r="T90" i="1"/>
  <c r="S90" i="1"/>
  <c r="R90" i="1"/>
  <c r="Q90" i="1"/>
  <c r="P90" i="1"/>
  <c r="O90" i="1"/>
  <c r="N90" i="1"/>
  <c r="M90" i="1"/>
  <c r="L90" i="1"/>
  <c r="K90" i="1"/>
  <c r="U89" i="1"/>
  <c r="T89" i="1"/>
  <c r="S89" i="1"/>
  <c r="R89" i="1"/>
  <c r="Q89" i="1"/>
  <c r="P89" i="1"/>
  <c r="O89" i="1"/>
  <c r="N89" i="1"/>
  <c r="M89" i="1"/>
  <c r="L89" i="1"/>
  <c r="K89" i="1"/>
  <c r="U88" i="1"/>
  <c r="T88" i="1"/>
  <c r="S88" i="1"/>
  <c r="R88" i="1"/>
  <c r="Q88" i="1"/>
  <c r="P88" i="1"/>
  <c r="O88" i="1"/>
  <c r="N88" i="1"/>
  <c r="M88" i="1"/>
  <c r="L88" i="1"/>
  <c r="W88" i="1" s="1"/>
  <c r="X88" i="1" s="1"/>
  <c r="K88" i="1"/>
  <c r="U87" i="1"/>
  <c r="T87" i="1"/>
  <c r="S87" i="1"/>
  <c r="R87" i="1"/>
  <c r="Q87" i="1"/>
  <c r="P87" i="1"/>
  <c r="O87" i="1"/>
  <c r="N87" i="1"/>
  <c r="M87" i="1"/>
  <c r="L87" i="1"/>
  <c r="K87" i="1"/>
  <c r="U86" i="1"/>
  <c r="T86" i="1"/>
  <c r="S86" i="1"/>
  <c r="R86" i="1"/>
  <c r="Q86" i="1"/>
  <c r="P86" i="1"/>
  <c r="O86" i="1"/>
  <c r="N86" i="1"/>
  <c r="M86" i="1"/>
  <c r="L86" i="1"/>
  <c r="K86" i="1"/>
  <c r="U85" i="1"/>
  <c r="T85" i="1"/>
  <c r="S85" i="1"/>
  <c r="R85" i="1"/>
  <c r="Q85" i="1"/>
  <c r="P85" i="1"/>
  <c r="O85" i="1"/>
  <c r="N85" i="1"/>
  <c r="M85" i="1"/>
  <c r="L85" i="1"/>
  <c r="K85" i="1"/>
  <c r="U84" i="1"/>
  <c r="T84" i="1"/>
  <c r="AA92" i="1" s="1"/>
  <c r="AA93" i="1" s="1"/>
  <c r="AB93" i="1" s="1"/>
  <c r="S84" i="1"/>
  <c r="R84" i="1"/>
  <c r="Q84" i="1"/>
  <c r="P84" i="1"/>
  <c r="O84" i="1"/>
  <c r="N84" i="1"/>
  <c r="M84" i="1"/>
  <c r="L84" i="1"/>
  <c r="W84" i="1" s="1"/>
  <c r="X84" i="1" s="1"/>
  <c r="K84" i="1"/>
  <c r="U83" i="1"/>
  <c r="T83" i="1"/>
  <c r="S83" i="1"/>
  <c r="S92" i="1" s="1"/>
  <c r="S93" i="1" s="1"/>
  <c r="R83" i="1"/>
  <c r="Q83" i="1"/>
  <c r="P83" i="1"/>
  <c r="O83" i="1"/>
  <c r="N83" i="1"/>
  <c r="M83" i="1"/>
  <c r="L83" i="1"/>
  <c r="K83" i="1"/>
  <c r="U82" i="1"/>
  <c r="T82" i="1"/>
  <c r="S82" i="1"/>
  <c r="R82" i="1"/>
  <c r="Q82" i="1"/>
  <c r="P82" i="1"/>
  <c r="O82" i="1"/>
  <c r="N82" i="1"/>
  <c r="M82" i="1"/>
  <c r="L82" i="1"/>
  <c r="K82" i="1"/>
  <c r="U81" i="1"/>
  <c r="T81" i="1"/>
  <c r="S81" i="1"/>
  <c r="R81" i="1"/>
  <c r="Q81" i="1"/>
  <c r="P81" i="1"/>
  <c r="O81" i="1"/>
  <c r="N81" i="1"/>
  <c r="M81" i="1"/>
  <c r="L81" i="1"/>
  <c r="K81" i="1"/>
  <c r="U80" i="1"/>
  <c r="T80" i="1"/>
  <c r="S80" i="1"/>
  <c r="R80" i="1"/>
  <c r="Q80" i="1"/>
  <c r="P80" i="1"/>
  <c r="O80" i="1"/>
  <c r="N80" i="1"/>
  <c r="M80" i="1"/>
  <c r="L80" i="1"/>
  <c r="W80" i="1" s="1"/>
  <c r="X80" i="1" s="1"/>
  <c r="K80" i="1"/>
  <c r="U79" i="1"/>
  <c r="T79" i="1"/>
  <c r="S79" i="1"/>
  <c r="R79" i="1"/>
  <c r="Q79" i="1"/>
  <c r="P79" i="1"/>
  <c r="O79" i="1"/>
  <c r="N79" i="1"/>
  <c r="M79" i="1"/>
  <c r="L79" i="1"/>
  <c r="W79" i="1" s="1"/>
  <c r="X79" i="1" s="1"/>
  <c r="K79" i="1"/>
  <c r="U78" i="1"/>
  <c r="T78" i="1"/>
  <c r="S78" i="1"/>
  <c r="R78" i="1"/>
  <c r="Q78" i="1"/>
  <c r="P78" i="1"/>
  <c r="O78" i="1"/>
  <c r="N78" i="1"/>
  <c r="M78" i="1"/>
  <c r="L78" i="1"/>
  <c r="K78" i="1"/>
  <c r="U77" i="1"/>
  <c r="T77" i="1"/>
  <c r="S77" i="1"/>
  <c r="R77" i="1"/>
  <c r="Q77" i="1"/>
  <c r="P77" i="1"/>
  <c r="O77" i="1"/>
  <c r="N77" i="1"/>
  <c r="M77" i="1"/>
  <c r="L77" i="1"/>
  <c r="K77" i="1"/>
  <c r="W71" i="1"/>
  <c r="X71" i="1" s="1"/>
  <c r="W29" i="1"/>
  <c r="W14" i="1"/>
  <c r="X14" i="1" s="1"/>
  <c r="W15" i="1"/>
  <c r="X15" i="1" s="1"/>
  <c r="W16" i="1"/>
  <c r="X16" i="1" s="1"/>
  <c r="W17" i="1"/>
  <c r="X17" i="1" s="1"/>
  <c r="W18" i="1"/>
  <c r="X18" i="1" s="1"/>
  <c r="W19" i="1"/>
  <c r="X19" i="1" s="1"/>
  <c r="W20" i="1"/>
  <c r="X20" i="1" s="1"/>
  <c r="W21" i="1"/>
  <c r="X21" i="1" s="1"/>
  <c r="W22" i="1"/>
  <c r="X22" i="1" s="1"/>
  <c r="W23" i="1"/>
  <c r="X23" i="1" s="1"/>
  <c r="W24" i="1"/>
  <c r="X24" i="1" s="1"/>
  <c r="W25" i="1"/>
  <c r="X25" i="1" s="1"/>
  <c r="W26" i="1"/>
  <c r="X26" i="1" s="1"/>
  <c r="W27" i="1"/>
  <c r="X27" i="1" s="1"/>
  <c r="W28" i="1"/>
  <c r="X28" i="1" s="1"/>
  <c r="X29" i="1"/>
  <c r="W30" i="1"/>
  <c r="X30" i="1" s="1"/>
  <c r="W31" i="1"/>
  <c r="X31" i="1" s="1"/>
  <c r="W32" i="1"/>
  <c r="X32" i="1" s="1"/>
  <c r="W33" i="1"/>
  <c r="X33" i="1" s="1"/>
  <c r="W34" i="1"/>
  <c r="X34" i="1" s="1"/>
  <c r="W35" i="1"/>
  <c r="X35" i="1" s="1"/>
  <c r="W36" i="1"/>
  <c r="X36" i="1" s="1"/>
  <c r="W37" i="1"/>
  <c r="X37" i="1" s="1"/>
  <c r="W38" i="1"/>
  <c r="X38" i="1" s="1"/>
  <c r="W39" i="1"/>
  <c r="X39" i="1" s="1"/>
  <c r="W40" i="1"/>
  <c r="X40" i="1" s="1"/>
  <c r="W41" i="1"/>
  <c r="X41" i="1" s="1"/>
  <c r="W42" i="1"/>
  <c r="X42" i="1" s="1"/>
  <c r="W43" i="1"/>
  <c r="X43" i="1" s="1"/>
  <c r="W44" i="1"/>
  <c r="X44" i="1" s="1"/>
  <c r="W45" i="1"/>
  <c r="X45" i="1" s="1"/>
  <c r="W46" i="1"/>
  <c r="X46" i="1" s="1"/>
  <c r="W47" i="1"/>
  <c r="X47" i="1" s="1"/>
  <c r="W48" i="1"/>
  <c r="X48" i="1" s="1"/>
  <c r="W49" i="1"/>
  <c r="X49" i="1" s="1"/>
  <c r="W50" i="1"/>
  <c r="X50" i="1" s="1"/>
  <c r="W51" i="1"/>
  <c r="X51" i="1" s="1"/>
  <c r="W52" i="1"/>
  <c r="X52" i="1" s="1"/>
  <c r="W53" i="1"/>
  <c r="X53" i="1" s="1"/>
  <c r="W54" i="1"/>
  <c r="X54" i="1" s="1"/>
  <c r="W55" i="1"/>
  <c r="X55" i="1" s="1"/>
  <c r="W56" i="1"/>
  <c r="X56" i="1" s="1"/>
  <c r="W57" i="1"/>
  <c r="X57" i="1" s="1"/>
  <c r="W58" i="1"/>
  <c r="X58" i="1" s="1"/>
  <c r="W59" i="1"/>
  <c r="X59" i="1" s="1"/>
  <c r="W60" i="1"/>
  <c r="X60" i="1" s="1"/>
  <c r="W61" i="1"/>
  <c r="X61" i="1" s="1"/>
  <c r="W62" i="1"/>
  <c r="X62" i="1" s="1"/>
  <c r="W63" i="1"/>
  <c r="X63" i="1" s="1"/>
  <c r="W64" i="1"/>
  <c r="X64" i="1" s="1"/>
  <c r="W65" i="1"/>
  <c r="X65" i="1" s="1"/>
  <c r="W66" i="1"/>
  <c r="X66" i="1" s="1"/>
  <c r="W67" i="1"/>
  <c r="X67" i="1" s="1"/>
  <c r="W68" i="1"/>
  <c r="X68" i="1" s="1"/>
  <c r="W69" i="1"/>
  <c r="X69" i="1" s="1"/>
  <c r="W70" i="1"/>
  <c r="X70" i="1" s="1"/>
  <c r="W72" i="1"/>
  <c r="X72" i="1" s="1"/>
  <c r="W73" i="1"/>
  <c r="X73" i="1" s="1"/>
  <c r="W74" i="1"/>
  <c r="X74" i="1" s="1"/>
  <c r="W13" i="1"/>
  <c r="X13" i="1" s="1"/>
  <c r="W10" i="1"/>
  <c r="W8" i="1"/>
  <c r="X8" i="1" s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12" i="1"/>
  <c r="AB14" i="1"/>
  <c r="X10" i="1"/>
  <c r="W87" i="1"/>
  <c r="X87" i="1" s="1"/>
  <c r="W82" i="1"/>
  <c r="X82" i="1" s="1"/>
  <c r="N92" i="1" l="1"/>
  <c r="N93" i="1" s="1"/>
  <c r="W90" i="1"/>
  <c r="X90" i="1" s="1"/>
  <c r="W86" i="1"/>
  <c r="X86" i="1" s="1"/>
  <c r="W78" i="1"/>
  <c r="X78" i="1" s="1"/>
  <c r="W105" i="1"/>
  <c r="X105" i="1" s="1"/>
  <c r="W101" i="1"/>
  <c r="X101" i="1" s="1"/>
  <c r="W97" i="1"/>
  <c r="X97" i="1" s="1"/>
  <c r="X84" i="5"/>
  <c r="Y84" i="5" s="1"/>
  <c r="L92" i="1"/>
  <c r="L93" i="1" s="1"/>
  <c r="P92" i="1"/>
  <c r="P93" i="1" s="1"/>
  <c r="T92" i="1"/>
  <c r="T93" i="1" s="1"/>
  <c r="W89" i="1"/>
  <c r="X89" i="1" s="1"/>
  <c r="W85" i="1"/>
  <c r="X85" i="1" s="1"/>
  <c r="W81" i="1"/>
  <c r="X81" i="1" s="1"/>
  <c r="W77" i="1"/>
  <c r="X77" i="1" s="1"/>
  <c r="W104" i="1"/>
  <c r="X104" i="1" s="1"/>
  <c r="W100" i="1"/>
  <c r="X100" i="1" s="1"/>
  <c r="W96" i="1"/>
  <c r="X96" i="1" s="1"/>
  <c r="X82" i="5"/>
  <c r="Y82" i="5" s="1"/>
  <c r="K92" i="5"/>
  <c r="K93" i="5" s="1"/>
  <c r="O92" i="5"/>
  <c r="O93" i="5" s="1"/>
  <c r="S92" i="5"/>
  <c r="S93" i="5" s="1"/>
  <c r="X83" i="5"/>
  <c r="Y83" i="5" s="1"/>
  <c r="W83" i="1"/>
  <c r="X83" i="1" s="1"/>
  <c r="K92" i="1"/>
  <c r="K93" i="1" s="1"/>
  <c r="R92" i="1"/>
  <c r="R93" i="1" s="1"/>
  <c r="W102" i="1"/>
  <c r="X102" i="1" s="1"/>
  <c r="W98" i="1"/>
  <c r="X98" i="1" s="1"/>
  <c r="X81" i="5"/>
  <c r="Y81" i="5" s="1"/>
  <c r="M92" i="5"/>
  <c r="M93" i="5" s="1"/>
  <c r="Q92" i="5"/>
  <c r="Q93" i="5" s="1"/>
  <c r="U92" i="5"/>
  <c r="U93" i="5" s="1"/>
  <c r="O92" i="1"/>
  <c r="O93" i="1" s="1"/>
  <c r="X96" i="5"/>
  <c r="Y96" i="5" s="1"/>
  <c r="AA95" i="1"/>
  <c r="AB95" i="1" s="1"/>
  <c r="M92" i="1"/>
  <c r="M93" i="1" s="1"/>
  <c r="U92" i="1"/>
  <c r="U93" i="1" s="1"/>
  <c r="X78" i="5"/>
  <c r="Y78" i="5" s="1"/>
  <c r="X79" i="5"/>
  <c r="Y79" i="5" s="1"/>
  <c r="L92" i="5"/>
  <c r="L93" i="5" s="1"/>
  <c r="P92" i="5"/>
  <c r="P93" i="5" s="1"/>
  <c r="AB92" i="5"/>
  <c r="AB93" i="5" s="1"/>
  <c r="AC93" i="5" s="1"/>
  <c r="X85" i="5"/>
  <c r="Y85" i="5" s="1"/>
  <c r="X88" i="5"/>
  <c r="Y88" i="5" s="1"/>
  <c r="X89" i="5"/>
  <c r="Y89" i="5" s="1"/>
  <c r="X98" i="5"/>
  <c r="Y98" i="5" s="1"/>
  <c r="X99" i="5"/>
  <c r="Y99" i="5" s="1"/>
  <c r="X102" i="5"/>
  <c r="Y102" i="5" s="1"/>
  <c r="X103" i="5"/>
  <c r="Y103" i="5" s="1"/>
  <c r="V92" i="1"/>
  <c r="W92" i="1" s="1"/>
  <c r="X92" i="1" s="1"/>
  <c r="Q92" i="1"/>
  <c r="Q93" i="1" s="1"/>
  <c r="X77" i="5"/>
  <c r="Y77" i="5" s="1"/>
  <c r="X80" i="5"/>
  <c r="Y80" i="5" s="1"/>
  <c r="N92" i="5"/>
  <c r="N93" i="5" s="1"/>
  <c r="R92" i="5"/>
  <c r="R93" i="5" s="1"/>
  <c r="V92" i="5"/>
  <c r="V93" i="5" s="1"/>
  <c r="X86" i="5"/>
  <c r="Y86" i="5" s="1"/>
  <c r="X87" i="5"/>
  <c r="Y87" i="5" s="1"/>
  <c r="X90" i="5"/>
  <c r="Y90" i="5" s="1"/>
  <c r="X97" i="5"/>
  <c r="Y97" i="5" s="1"/>
  <c r="X100" i="5"/>
  <c r="Y100" i="5" s="1"/>
  <c r="X101" i="5"/>
  <c r="Y101" i="5" s="1"/>
  <c r="X104" i="5"/>
  <c r="Y104" i="5" s="1"/>
  <c r="X105" i="5"/>
  <c r="Y105" i="5" s="1"/>
  <c r="AC95" i="6"/>
  <c r="AD95" i="6" s="1"/>
  <c r="AC93" i="6"/>
  <c r="AD93" i="6" s="1"/>
  <c r="W92" i="5"/>
  <c r="T92" i="5"/>
  <c r="T93" i="5" s="1"/>
  <c r="V93" i="1" l="1"/>
  <c r="W93" i="1" s="1"/>
  <c r="X93" i="1" s="1"/>
  <c r="AB95" i="5"/>
  <c r="AC95" i="5" s="1"/>
  <c r="X92" i="5"/>
  <c r="Y92" i="5" s="1"/>
  <c r="W93" i="5"/>
  <c r="X93" i="5" s="1"/>
  <c r="Y93" i="5" s="1"/>
</calcChain>
</file>

<file path=xl/sharedStrings.xml><?xml version="1.0" encoding="utf-8"?>
<sst xmlns="http://schemas.openxmlformats.org/spreadsheetml/2006/main" count="1581" uniqueCount="165">
  <si>
    <t>Sort</t>
  </si>
  <si>
    <t>SSCCC</t>
  </si>
  <si>
    <t>MTRO</t>
  </si>
  <si>
    <t>MSA</t>
  </si>
  <si>
    <t>DED</t>
  </si>
  <si>
    <t>Census</t>
  </si>
  <si>
    <t>Number</t>
  </si>
  <si>
    <t>Percent</t>
  </si>
  <si>
    <t>Rank</t>
  </si>
  <si>
    <t>United States</t>
  </si>
  <si>
    <t xml:space="preserve"> 0160</t>
  </si>
  <si>
    <t xml:space="preserve"> Albany County</t>
  </si>
  <si>
    <t>9999</t>
  </si>
  <si>
    <t xml:space="preserve"> Allegany County</t>
  </si>
  <si>
    <t>5602</t>
  </si>
  <si>
    <t xml:space="preserve"> Bronx County</t>
  </si>
  <si>
    <t xml:space="preserve"> 0960</t>
  </si>
  <si>
    <t xml:space="preserve"> Broome County</t>
  </si>
  <si>
    <t xml:space="preserve"> Cattaraugus County</t>
  </si>
  <si>
    <t>8160</t>
  </si>
  <si>
    <t xml:space="preserve"> Cayuga County</t>
  </si>
  <si>
    <t>3610</t>
  </si>
  <si>
    <t xml:space="preserve"> Chautauqua County</t>
  </si>
  <si>
    <t>2335</t>
  </si>
  <si>
    <t xml:space="preserve"> Chemung County</t>
  </si>
  <si>
    <t xml:space="preserve"> Chenango County</t>
  </si>
  <si>
    <t xml:space="preserve"> Clinton County</t>
  </si>
  <si>
    <t xml:space="preserve"> Columbia County</t>
  </si>
  <si>
    <t xml:space="preserve"> Cortland County</t>
  </si>
  <si>
    <t xml:space="preserve"> Delaware County</t>
  </si>
  <si>
    <t xml:space="preserve"> Dutchess County</t>
  </si>
  <si>
    <t>1280</t>
  </si>
  <si>
    <t xml:space="preserve"> Erie County</t>
  </si>
  <si>
    <t xml:space="preserve"> Essex County</t>
  </si>
  <si>
    <t xml:space="preserve"> Franklin County</t>
  </si>
  <si>
    <t xml:space="preserve"> Fulton County</t>
  </si>
  <si>
    <t>6840</t>
  </si>
  <si>
    <t xml:space="preserve"> Genesee County</t>
  </si>
  <si>
    <t xml:space="preserve"> Greene County</t>
  </si>
  <si>
    <t xml:space="preserve"> Hamilton County</t>
  </si>
  <si>
    <t>8680</t>
  </si>
  <si>
    <t xml:space="preserve"> Herkimer County</t>
  </si>
  <si>
    <t xml:space="preserve"> Jefferson County</t>
  </si>
  <si>
    <t xml:space="preserve"> Kings County</t>
  </si>
  <si>
    <t xml:space="preserve"> Lewis County</t>
  </si>
  <si>
    <t xml:space="preserve"> Livingston County</t>
  </si>
  <si>
    <t xml:space="preserve"> Madison County</t>
  </si>
  <si>
    <t xml:space="preserve"> Monroe County</t>
  </si>
  <si>
    <t xml:space="preserve"> Montgomery County</t>
  </si>
  <si>
    <t xml:space="preserve"> Nassau County</t>
  </si>
  <si>
    <t xml:space="preserve"> New York County</t>
  </si>
  <si>
    <t xml:space="preserve"> Niagara County</t>
  </si>
  <si>
    <t xml:space="preserve"> Oneida County</t>
  </si>
  <si>
    <t xml:space="preserve"> Onondaga County</t>
  </si>
  <si>
    <t xml:space="preserve"> Ontario County</t>
  </si>
  <si>
    <t xml:space="preserve"> Orange County</t>
  </si>
  <si>
    <t xml:space="preserve"> Orleans County</t>
  </si>
  <si>
    <t xml:space="preserve"> Oswego County</t>
  </si>
  <si>
    <t xml:space="preserve"> Otsego County</t>
  </si>
  <si>
    <t xml:space="preserve"> Putnam County</t>
  </si>
  <si>
    <t xml:space="preserve"> Queens County</t>
  </si>
  <si>
    <t xml:space="preserve"> Rensselaer County</t>
  </si>
  <si>
    <t xml:space="preserve"> Richmond County</t>
  </si>
  <si>
    <t xml:space="preserve"> Rockland County</t>
  </si>
  <si>
    <t xml:space="preserve"> Saratoga County</t>
  </si>
  <si>
    <t xml:space="preserve"> Schenectady County</t>
  </si>
  <si>
    <t xml:space="preserve"> Schoharie County</t>
  </si>
  <si>
    <t xml:space="preserve"> Schuyler County</t>
  </si>
  <si>
    <t xml:space="preserve"> Seneca County</t>
  </si>
  <si>
    <t xml:space="preserve"> Steuben County</t>
  </si>
  <si>
    <t xml:space="preserve"> Suffolk County</t>
  </si>
  <si>
    <t xml:space="preserve"> Sullivan County</t>
  </si>
  <si>
    <t xml:space="preserve"> Tioga County</t>
  </si>
  <si>
    <t xml:space="preserve"> Tompkins County</t>
  </si>
  <si>
    <t xml:space="preserve"> Ulster County</t>
  </si>
  <si>
    <t>2975</t>
  </si>
  <si>
    <t xml:space="preserve"> Warren County</t>
  </si>
  <si>
    <t xml:space="preserve"> Washington County</t>
  </si>
  <si>
    <t xml:space="preserve"> Wayne County</t>
  </si>
  <si>
    <t xml:space="preserve"> Westchester County</t>
  </si>
  <si>
    <t xml:space="preserve"> Wyoming County</t>
  </si>
  <si>
    <t xml:space="preserve"> Yates County</t>
  </si>
  <si>
    <t>Binghamton</t>
  </si>
  <si>
    <t>Elmira</t>
  </si>
  <si>
    <t>Glens Falls</t>
  </si>
  <si>
    <t>Nassau-Suffolk</t>
  </si>
  <si>
    <t>Rochester</t>
  </si>
  <si>
    <t>Syracuse</t>
  </si>
  <si>
    <t>Utica-Rome</t>
  </si>
  <si>
    <t xml:space="preserve">Capital </t>
  </si>
  <si>
    <t>Central New York</t>
  </si>
  <si>
    <t>Finger Lakes</t>
  </si>
  <si>
    <t>Long Island</t>
  </si>
  <si>
    <t>Mid-Hudson</t>
  </si>
  <si>
    <t>Mohawk Valley</t>
  </si>
  <si>
    <t>New York City</t>
  </si>
  <si>
    <t>North Country</t>
  </si>
  <si>
    <t>Southern Tier</t>
  </si>
  <si>
    <t>Western</t>
  </si>
  <si>
    <t>Albany-Schen-Troy</t>
  </si>
  <si>
    <t>Annual Estimates of the Resident Population</t>
  </si>
  <si>
    <t xml:space="preserve"> Saint Lawrence County</t>
  </si>
  <si>
    <t>July 1, 2001 Estimate</t>
  </si>
  <si>
    <t>July 1, 2002 Estimate</t>
  </si>
  <si>
    <t>July 1, 2003 Estimate</t>
  </si>
  <si>
    <t>April 1, 2000</t>
  </si>
  <si>
    <r>
      <t>Estimates Base</t>
    </r>
    <r>
      <rPr>
        <b/>
        <vertAlign val="superscript"/>
        <sz val="10"/>
        <rFont val="Arial"/>
        <family val="2"/>
      </rPr>
      <t>1</t>
    </r>
  </si>
  <si>
    <r>
      <t>Population Change</t>
    </r>
    <r>
      <rPr>
        <b/>
        <vertAlign val="superscript"/>
        <sz val="10"/>
        <rFont val="Arial"/>
        <family val="2"/>
      </rPr>
      <t>2</t>
    </r>
  </si>
  <si>
    <t>1 - Revised Decennial Census counts include changes made subsequent to the original Census release.</t>
  </si>
  <si>
    <t>2 - Population change based on April 1, 2000 Estimates Base.</t>
  </si>
  <si>
    <t>New York State</t>
  </si>
  <si>
    <t>Counties</t>
  </si>
  <si>
    <t>Metropolitan Statistical Areas</t>
  </si>
  <si>
    <t>Economic Development Regions</t>
  </si>
  <si>
    <t>Source: U.S. Bureau of the Census. Prepared by Empire State Development, State Data Center.</t>
  </si>
  <si>
    <t>July 1, 2004 Estimate</t>
  </si>
  <si>
    <t>Ithaca</t>
  </si>
  <si>
    <t>Kingston</t>
  </si>
  <si>
    <t>Pough-Newb-Middle.</t>
  </si>
  <si>
    <t>Buffalo-Niagara Falls</t>
  </si>
  <si>
    <r>
      <t>Putnam-Rock-West</t>
    </r>
    <r>
      <rPr>
        <vertAlign val="superscript"/>
        <sz val="10"/>
        <rFont val="Arial"/>
        <family val="2"/>
      </rPr>
      <t>3</t>
    </r>
  </si>
  <si>
    <r>
      <t>New York City</t>
    </r>
    <r>
      <rPr>
        <vertAlign val="superscript"/>
        <sz val="10"/>
        <rFont val="Arial"/>
        <family val="2"/>
      </rPr>
      <t>3</t>
    </r>
  </si>
  <si>
    <t>July 1, 2005 Estimate</t>
  </si>
  <si>
    <t>c</t>
  </si>
  <si>
    <t>July 1, 2006 Estimate</t>
  </si>
  <si>
    <t>3 - New York City and Putnam, Rockland, Westchester counties are New York State parts of the New York Metropolitan Division.</t>
  </si>
  <si>
    <t>U/D</t>
  </si>
  <si>
    <t>New</t>
  </si>
  <si>
    <t>Old</t>
  </si>
  <si>
    <t xml:space="preserve">4 - Downstate New York includes: New York City and the counties of Dutchess, Nassau, Orange, Putnam, Rockland, Suffolk, </t>
  </si>
  <si>
    <t xml:space="preserve">         Sullivan, Ulster, and Westchester.  Upstate New York is the balance of the State.</t>
  </si>
  <si>
    <r>
      <t>Downstate</t>
    </r>
    <r>
      <rPr>
        <vertAlign val="superscript"/>
        <sz val="10"/>
        <rFont val="Arial"/>
        <family val="2"/>
      </rPr>
      <t>4</t>
    </r>
  </si>
  <si>
    <r>
      <t>Upstate</t>
    </r>
    <r>
      <rPr>
        <vertAlign val="superscript"/>
        <sz val="10"/>
        <rFont val="Arial"/>
        <family val="2"/>
      </rPr>
      <t>4</t>
    </r>
  </si>
  <si>
    <t>July 1, 2007 Estimate</t>
  </si>
  <si>
    <t>Land Area</t>
  </si>
  <si>
    <t>July 1, 2008 Estimate</t>
  </si>
  <si>
    <t>2008 Density</t>
  </si>
  <si>
    <t>July 1, 2009 Estimate</t>
  </si>
  <si>
    <t>April 1, 2010 Estimate</t>
  </si>
  <si>
    <t>April 1, 2000 - April 1, 2010</t>
  </si>
  <si>
    <t>U.S., New York State and Counties, April 1, 2000 to April 1, 2010</t>
  </si>
  <si>
    <t>U.S., New York State and Counties, April 1, 2000 to July 1, 2011</t>
  </si>
  <si>
    <t>July 1, 2010 Estimate</t>
  </si>
  <si>
    <t>July 1, 2011 Estimate</t>
  </si>
  <si>
    <t>April 1, 2000 - July 1, 2011</t>
  </si>
  <si>
    <t>U.S., New York State and Counties, April 1, 2000 to July 1, 2012</t>
  </si>
  <si>
    <t>July 1, 2012 Estimate</t>
  </si>
  <si>
    <t>April 1, 2000 - July 1, 2012</t>
  </si>
  <si>
    <t>U.S., New York State and Counties, April 1, 2000 to July 1, 2013</t>
  </si>
  <si>
    <t>July 1, 2013 Estimate</t>
  </si>
  <si>
    <t>April 1, 2000 - July 1, 2013</t>
  </si>
  <si>
    <t>U.S., New York State and Counties, April 1, 2000 to July 1, 2014</t>
  </si>
  <si>
    <t>July 1, 2014 Estimate</t>
  </si>
  <si>
    <t>April 1, 2000 - July 1, 2014</t>
  </si>
  <si>
    <t>U.S., New York State and Counties, April 1, 2000 to July 1, 2015</t>
  </si>
  <si>
    <t>April 1, 2010</t>
  </si>
  <si>
    <t>July 1, 2015 Estimate</t>
  </si>
  <si>
    <t>April 1, 2000 - July 1, 2015</t>
  </si>
  <si>
    <t xml:space="preserve">Source: U.S. Bureau of the Census. </t>
  </si>
  <si>
    <t>U.S., New York State and Counties, April 1, 2000 to July 1, 2016</t>
  </si>
  <si>
    <t>July 1, 2016 Estimate</t>
  </si>
  <si>
    <t>April 1, 2000 - July 1, 2016</t>
  </si>
  <si>
    <t>U.S., New York State and Counties, April 1, 2000 to July 1, 2017</t>
  </si>
  <si>
    <t>July 1, 2017 Estimate</t>
  </si>
  <si>
    <t>April 1, 2000 - July 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</si>
</sst>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\ ;\(&quot;$&quot;#,##0\)"/>
    <numFmt numFmtId="165" formatCode="#,##0.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MS Sans Serif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6" borderId="0" applyNumberFormat="0" applyBorder="0" applyAlignment="0" applyProtection="0"/>
    <xf numFmtId="0" fontId="21" fillId="27" borderId="9" applyNumberFormat="0" applyAlignment="0" applyProtection="0"/>
    <xf numFmtId="0" fontId="22" fillId="28" borderId="10" applyNumberFormat="0" applyAlignment="0" applyProtection="0"/>
    <xf numFmtId="4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2" fontId="16" fillId="0" borderId="0" applyFont="0" applyFill="0" applyBorder="0" applyAlignment="0" applyProtection="0"/>
    <xf numFmtId="0" fontId="24" fillId="29" borderId="0" applyNumberFormat="0" applyBorder="0" applyAlignment="0" applyProtection="0"/>
    <xf numFmtId="0" fontId="7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8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7" fillId="0" borderId="0" applyNumberFormat="0" applyFill="0" applyBorder="0" applyAlignment="0" applyProtection="0"/>
    <xf numFmtId="0" fontId="28" fillId="30" borderId="9" applyNumberFormat="0" applyAlignment="0" applyProtection="0"/>
    <xf numFmtId="0" fontId="29" fillId="0" borderId="14" applyNumberFormat="0" applyFill="0" applyAlignment="0" applyProtection="0"/>
    <xf numFmtId="0" fontId="30" fillId="31" borderId="0" applyNumberFormat="0" applyBorder="0" applyAlignment="0" applyProtection="0"/>
    <xf numFmtId="0" fontId="18" fillId="0" borderId="0"/>
    <xf numFmtId="0" fontId="18" fillId="32" borderId="15" applyNumberFormat="0" applyFont="0" applyAlignment="0" applyProtection="0"/>
    <xf numFmtId="0" fontId="31" fillId="27" borderId="16" applyNumberFormat="0" applyAlignment="0" applyProtection="0"/>
    <xf numFmtId="0" fontId="32" fillId="0" borderId="0" applyNumberFormat="0" applyFill="0" applyBorder="0" applyAlignment="0" applyProtection="0"/>
    <xf numFmtId="0" fontId="16" fillId="0" borderId="1" applyNumberFormat="0" applyFont="0" applyFill="0" applyAlignment="0" applyProtection="0"/>
    <xf numFmtId="0" fontId="33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12" fillId="0" borderId="0"/>
    <xf numFmtId="4" fontId="12" fillId="0" borderId="0" applyFont="0" applyFill="0" applyBorder="0" applyAlignment="0" applyProtection="0"/>
    <xf numFmtId="0" fontId="35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9">
    <xf numFmtId="0" fontId="0" fillId="0" borderId="0" xfId="0"/>
    <xf numFmtId="1" fontId="0" fillId="0" borderId="0" xfId="0" applyNumberFormat="1"/>
    <xf numFmtId="14" fontId="0" fillId="0" borderId="0" xfId="0" applyNumberFormat="1"/>
    <xf numFmtId="3" fontId="0" fillId="0" borderId="2" xfId="0" applyNumberFormat="1" applyBorder="1"/>
    <xf numFmtId="3" fontId="0" fillId="0" borderId="0" xfId="0" applyNumberFormat="1"/>
    <xf numFmtId="0" fontId="0" fillId="0" borderId="3" xfId="0" applyBorder="1"/>
    <xf numFmtId="2" fontId="0" fillId="0" borderId="0" xfId="0" applyNumberFormat="1"/>
    <xf numFmtId="0" fontId="0" fillId="0" borderId="0" xfId="0" applyNumberForma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3" fontId="0" fillId="0" borderId="0" xfId="0" applyNumberFormat="1" applyBorder="1"/>
    <xf numFmtId="3" fontId="9" fillId="0" borderId="0" xfId="28" applyNumberFormat="1" applyFont="1"/>
    <xf numFmtId="2" fontId="9" fillId="0" borderId="0" xfId="0" applyNumberFormat="1" applyFont="1"/>
    <xf numFmtId="0" fontId="0" fillId="0" borderId="0" xfId="0" applyBorder="1"/>
    <xf numFmtId="3" fontId="0" fillId="0" borderId="0" xfId="28" applyNumberFormat="1" applyFont="1"/>
    <xf numFmtId="3" fontId="0" fillId="0" borderId="2" xfId="28" applyNumberFormat="1" applyFont="1" applyBorder="1"/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28" applyNumberFormat="1" applyFont="1" applyFill="1"/>
    <xf numFmtId="3" fontId="0" fillId="0" borderId="0" xfId="28" applyNumberFormat="1" applyFont="1" applyFill="1" applyBorder="1"/>
    <xf numFmtId="0" fontId="0" fillId="0" borderId="4" xfId="0" applyBorder="1"/>
    <xf numFmtId="0" fontId="9" fillId="0" borderId="5" xfId="0" applyFont="1" applyBorder="1" applyAlignment="1">
      <alignment horizontal="center"/>
    </xf>
    <xf numFmtId="3" fontId="12" fillId="0" borderId="2" xfId="28" applyNumberFormat="1" applyFont="1" applyBorder="1"/>
    <xf numFmtId="0" fontId="0" fillId="0" borderId="6" xfId="0" applyBorder="1"/>
    <xf numFmtId="0" fontId="9" fillId="0" borderId="3" xfId="0" applyFont="1" applyBorder="1"/>
    <xf numFmtId="0" fontId="10" fillId="0" borderId="3" xfId="0" applyFont="1" applyBorder="1"/>
    <xf numFmtId="0" fontId="0" fillId="0" borderId="3" xfId="0" applyFill="1" applyBorder="1"/>
    <xf numFmtId="0" fontId="0" fillId="0" borderId="0" xfId="0" applyFill="1" applyBorder="1"/>
    <xf numFmtId="2" fontId="12" fillId="0" borderId="0" xfId="0" applyNumberFormat="1" applyFont="1"/>
    <xf numFmtId="2" fontId="12" fillId="0" borderId="2" xfId="0" applyNumberFormat="1" applyFont="1" applyBorder="1"/>
    <xf numFmtId="0" fontId="15" fillId="0" borderId="0" xfId="0" applyFont="1" applyAlignment="1">
      <alignment horizontal="center"/>
    </xf>
    <xf numFmtId="3" fontId="0" fillId="0" borderId="0" xfId="28" applyNumberFormat="1" applyFont="1" applyBorder="1"/>
    <xf numFmtId="0" fontId="9" fillId="0" borderId="0" xfId="0" applyFont="1" applyBorder="1" applyAlignment="1">
      <alignment horizontal="center"/>
    </xf>
    <xf numFmtId="165" fontId="0" fillId="0" borderId="0" xfId="0" applyNumberFormat="1" applyBorder="1"/>
    <xf numFmtId="0" fontId="18" fillId="0" borderId="0" xfId="44"/>
    <xf numFmtId="3" fontId="17" fillId="0" borderId="0" xfId="0" applyNumberFormat="1" applyFont="1" applyBorder="1" applyAlignment="1" applyProtection="1">
      <alignment horizontal="right"/>
      <protection locked="0"/>
    </xf>
    <xf numFmtId="3" fontId="9" fillId="0" borderId="0" xfId="28" applyNumberFormat="1" applyFont="1" applyBorder="1"/>
    <xf numFmtId="3" fontId="0" fillId="0" borderId="0" xfId="0" applyNumberFormat="1" applyBorder="1" applyAlignment="1" applyProtection="1">
      <alignment horizontal="right"/>
      <protection locked="0"/>
    </xf>
    <xf numFmtId="3" fontId="12" fillId="0" borderId="0" xfId="28" applyNumberFormat="1" applyFont="1" applyBorder="1"/>
    <xf numFmtId="0" fontId="18" fillId="0" borderId="0" xfId="44" applyBorder="1"/>
    <xf numFmtId="3" fontId="0" fillId="0" borderId="7" xfId="0" applyNumberFormat="1" applyBorder="1" applyAlignment="1" applyProtection="1">
      <alignment horizontal="right"/>
      <protection locked="0"/>
    </xf>
    <xf numFmtId="0" fontId="9" fillId="0" borderId="0" xfId="0" applyFont="1" applyBorder="1"/>
    <xf numFmtId="3" fontId="17" fillId="0" borderId="7" xfId="0" applyNumberFormat="1" applyFont="1" applyBorder="1" applyAlignment="1" applyProtection="1">
      <alignment horizontal="right"/>
      <protection locked="0"/>
    </xf>
    <xf numFmtId="0" fontId="10" fillId="0" borderId="0" xfId="0" applyFont="1" applyBorder="1"/>
    <xf numFmtId="0" fontId="0" fillId="0" borderId="7" xfId="0" applyBorder="1"/>
    <xf numFmtId="0" fontId="12" fillId="0" borderId="0" xfId="51"/>
    <xf numFmtId="0" fontId="15" fillId="0" borderId="0" xfId="51" applyFont="1" applyAlignment="1">
      <alignment horizontal="center"/>
    </xf>
    <xf numFmtId="0" fontId="9" fillId="0" borderId="0" xfId="51" applyFont="1" applyAlignment="1">
      <alignment horizontal="center"/>
    </xf>
    <xf numFmtId="0" fontId="9" fillId="0" borderId="0" xfId="51" applyFont="1"/>
    <xf numFmtId="0" fontId="9" fillId="0" borderId="0" xfId="51" applyFont="1" applyBorder="1" applyAlignment="1">
      <alignment horizontal="center"/>
    </xf>
    <xf numFmtId="0" fontId="9" fillId="0" borderId="5" xfId="51" applyFont="1" applyBorder="1" applyAlignment="1">
      <alignment horizontal="center"/>
    </xf>
    <xf numFmtId="0" fontId="12" fillId="0" borderId="18" xfId="51" applyBorder="1"/>
    <xf numFmtId="0" fontId="12" fillId="0" borderId="3" xfId="51" applyBorder="1"/>
    <xf numFmtId="0" fontId="12" fillId="0" borderId="0" xfId="51" applyBorder="1"/>
    <xf numFmtId="0" fontId="9" fillId="0" borderId="19" xfId="51" applyFont="1" applyBorder="1"/>
    <xf numFmtId="3" fontId="9" fillId="0" borderId="0" xfId="51" applyNumberFormat="1" applyFont="1"/>
    <xf numFmtId="3" fontId="9" fillId="0" borderId="0" xfId="52" applyNumberFormat="1" applyFont="1"/>
    <xf numFmtId="2" fontId="9" fillId="0" borderId="0" xfId="51" applyNumberFormat="1" applyFont="1"/>
    <xf numFmtId="0" fontId="12" fillId="0" borderId="19" xfId="51" applyBorder="1"/>
    <xf numFmtId="0" fontId="10" fillId="0" borderId="19" xfId="51" applyFont="1" applyBorder="1"/>
    <xf numFmtId="0" fontId="12" fillId="0" borderId="7" xfId="51" applyBorder="1"/>
    <xf numFmtId="3" fontId="12" fillId="0" borderId="0" xfId="51" applyNumberFormat="1" applyBorder="1"/>
    <xf numFmtId="2" fontId="12" fillId="0" borderId="0" xfId="51" applyNumberFormat="1"/>
    <xf numFmtId="165" fontId="12" fillId="0" borderId="0" xfId="51" applyNumberFormat="1" applyBorder="1"/>
    <xf numFmtId="1" fontId="12" fillId="0" borderId="0" xfId="51" applyNumberFormat="1"/>
    <xf numFmtId="3" fontId="12" fillId="0" borderId="7" xfId="51" applyNumberFormat="1" applyBorder="1" applyAlignment="1" applyProtection="1">
      <alignment horizontal="right"/>
      <protection locked="0"/>
    </xf>
    <xf numFmtId="3" fontId="12" fillId="0" borderId="0" xfId="51" applyNumberFormat="1" applyBorder="1" applyAlignment="1" applyProtection="1">
      <alignment horizontal="right"/>
      <protection locked="0"/>
    </xf>
    <xf numFmtId="3" fontId="35" fillId="0" borderId="0" xfId="53" applyNumberFormat="1" applyBorder="1" applyAlignment="1" applyProtection="1">
      <alignment horizontal="right"/>
      <protection locked="0"/>
    </xf>
    <xf numFmtId="3" fontId="12" fillId="0" borderId="0" xfId="52" applyNumberFormat="1" applyFont="1"/>
    <xf numFmtId="2" fontId="12" fillId="0" borderId="0" xfId="51" applyNumberFormat="1" applyFont="1"/>
    <xf numFmtId="0" fontId="12" fillId="0" borderId="19" xfId="51" applyFill="1" applyBorder="1"/>
    <xf numFmtId="3" fontId="12" fillId="0" borderId="0" xfId="52" applyNumberFormat="1" applyFont="1" applyBorder="1"/>
    <xf numFmtId="2" fontId="12" fillId="0" borderId="0" xfId="51" applyNumberFormat="1" applyFont="1" applyBorder="1"/>
    <xf numFmtId="0" fontId="6" fillId="0" borderId="0" xfId="54"/>
    <xf numFmtId="0" fontId="6" fillId="0" borderId="0" xfId="54" applyBorder="1"/>
    <xf numFmtId="3" fontId="12" fillId="0" borderId="0" xfId="51" applyNumberFormat="1"/>
    <xf numFmtId="3" fontId="9" fillId="0" borderId="0" xfId="52" applyNumberFormat="1" applyFont="1" applyBorder="1"/>
    <xf numFmtId="3" fontId="12" fillId="0" borderId="0" xfId="51" applyNumberFormat="1" applyFill="1"/>
    <xf numFmtId="0" fontId="12" fillId="0" borderId="0" xfId="51" applyNumberFormat="1"/>
    <xf numFmtId="3" fontId="0" fillId="0" borderId="0" xfId="52" applyNumberFormat="1" applyFont="1"/>
    <xf numFmtId="3" fontId="0" fillId="0" borderId="0" xfId="52" applyNumberFormat="1" applyFont="1" applyFill="1"/>
    <xf numFmtId="3" fontId="0" fillId="0" borderId="0" xfId="52" applyNumberFormat="1" applyFont="1" applyFill="1" applyBorder="1"/>
    <xf numFmtId="3" fontId="12" fillId="0" borderId="0" xfId="51" applyNumberFormat="1" applyFill="1" applyBorder="1"/>
    <xf numFmtId="3" fontId="0" fillId="0" borderId="0" xfId="52" applyNumberFormat="1" applyFont="1" applyBorder="1"/>
    <xf numFmtId="0" fontId="12" fillId="0" borderId="20" xfId="51" applyBorder="1"/>
    <xf numFmtId="3" fontId="0" fillId="0" borderId="2" xfId="52" applyNumberFormat="1" applyFont="1" applyBorder="1"/>
    <xf numFmtId="3" fontId="12" fillId="0" borderId="2" xfId="51" applyNumberFormat="1" applyBorder="1"/>
    <xf numFmtId="3" fontId="12" fillId="0" borderId="2" xfId="52" applyNumberFormat="1" applyFont="1" applyBorder="1"/>
    <xf numFmtId="2" fontId="12" fillId="0" borderId="2" xfId="51" applyNumberFormat="1" applyFont="1" applyBorder="1"/>
    <xf numFmtId="0" fontId="12" fillId="0" borderId="4" xfId="51" applyBorder="1"/>
    <xf numFmtId="14" fontId="12" fillId="0" borderId="0" xfId="51" applyNumberFormat="1"/>
    <xf numFmtId="0" fontId="9" fillId="0" borderId="5" xfId="51" applyFont="1" applyBorder="1" applyAlignment="1">
      <alignment horizontal="center"/>
    </xf>
    <xf numFmtId="0" fontId="15" fillId="0" borderId="0" xfId="51" applyFont="1" applyAlignment="1">
      <alignment horizontal="center"/>
    </xf>
    <xf numFmtId="0" fontId="15" fillId="0" borderId="0" xfId="51" applyFont="1" applyAlignment="1">
      <alignment horizontal="center"/>
    </xf>
    <xf numFmtId="0" fontId="9" fillId="0" borderId="5" xfId="51" applyFont="1" applyBorder="1" applyAlignment="1">
      <alignment horizontal="center"/>
    </xf>
    <xf numFmtId="3" fontId="35" fillId="0" borderId="0" xfId="53" applyNumberFormat="1" applyFont="1" applyBorder="1" applyAlignment="1" applyProtection="1">
      <alignment horizontal="right"/>
      <protection locked="0"/>
    </xf>
    <xf numFmtId="0" fontId="5" fillId="0" borderId="0" xfId="55"/>
    <xf numFmtId="0" fontId="5" fillId="0" borderId="0" xfId="55" applyBorder="1"/>
    <xf numFmtId="0" fontId="4" fillId="0" borderId="0" xfId="56"/>
    <xf numFmtId="0" fontId="4" fillId="0" borderId="0" xfId="56" applyBorder="1"/>
    <xf numFmtId="0" fontId="9" fillId="0" borderId="5" xfId="51" applyFont="1" applyBorder="1" applyAlignment="1">
      <alignment horizontal="center"/>
    </xf>
    <xf numFmtId="0" fontId="15" fillId="0" borderId="0" xfId="51" applyFont="1" applyAlignment="1">
      <alignment horizontal="center"/>
    </xf>
    <xf numFmtId="0" fontId="15" fillId="0" borderId="0" xfId="51" applyFont="1" applyAlignment="1">
      <alignment horizontal="center"/>
    </xf>
    <xf numFmtId="0" fontId="9" fillId="0" borderId="5" xfId="51" applyFont="1" applyBorder="1" applyAlignment="1">
      <alignment horizontal="center"/>
    </xf>
    <xf numFmtId="0" fontId="3" fillId="0" borderId="0" xfId="57"/>
    <xf numFmtId="0" fontId="3" fillId="0" borderId="0" xfId="57" applyBorder="1"/>
    <xf numFmtId="0" fontId="9" fillId="0" borderId="5" xfId="51" applyFont="1" applyBorder="1" applyAlignment="1">
      <alignment horizontal="center"/>
    </xf>
    <xf numFmtId="0" fontId="15" fillId="0" borderId="0" xfId="51" applyFont="1" applyAlignment="1">
      <alignment horizontal="center"/>
    </xf>
    <xf numFmtId="0" fontId="2" fillId="0" borderId="0" xfId="58"/>
    <xf numFmtId="0" fontId="2" fillId="0" borderId="0" xfId="58" applyBorder="1"/>
    <xf numFmtId="0" fontId="12" fillId="0" borderId="0" xfId="51" applyAlignment="1">
      <alignment horizontal="center"/>
    </xf>
    <xf numFmtId="0" fontId="12" fillId="0" borderId="0" xfId="51" applyAlignment="1">
      <alignment horizontal="center" wrapText="1"/>
    </xf>
    <xf numFmtId="0" fontId="9" fillId="0" borderId="5" xfId="51" applyFont="1" applyBorder="1" applyAlignment="1">
      <alignment horizontal="center"/>
    </xf>
    <xf numFmtId="0" fontId="9" fillId="0" borderId="5" xfId="51" applyFont="1" applyBorder="1" applyAlignment="1">
      <alignment horizontal="center" wrapText="1"/>
    </xf>
    <xf numFmtId="49" fontId="9" fillId="0" borderId="5" xfId="51" applyNumberFormat="1" applyFont="1" applyBorder="1" applyAlignment="1">
      <alignment horizontal="center" wrapText="1"/>
    </xf>
    <xf numFmtId="0" fontId="15" fillId="0" borderId="0" xfId="51" applyFont="1" applyAlignment="1">
      <alignment horizontal="center"/>
    </xf>
    <xf numFmtId="0" fontId="12" fillId="0" borderId="5" xfId="51" applyBorder="1" applyAlignment="1">
      <alignment horizontal="center"/>
    </xf>
    <xf numFmtId="0" fontId="0" fillId="0" borderId="8" xfId="0" applyBorder="1" applyAlignment="1">
      <alignment horizontal="center"/>
    </xf>
    <xf numFmtId="0" fontId="15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49" fontId="9" fillId="0" borderId="5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12" fillId="0" borderId="0" xfId="51" applyNumberFormat="1"/>
    <xf numFmtId="3" fontId="12" fillId="0" borderId="0" xfId="51" applyNumberFormat="1" applyAlignment="1" applyProtection="1">
      <alignment horizontal="right"/>
      <protection locked="0"/>
    </xf>
    <xf numFmtId="0" fontId="1" fillId="0" borderId="0" xfId="59"/>
    <xf numFmtId="2" fontId="12" fillId="0" borderId="2" xfId="51" applyNumberFormat="1" applyBorder="1"/>
  </cellXfs>
  <cellStyles count="6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52" xr:uid="{00000000-0005-0000-0000-00001C000000}"/>
    <cellStyle name="Comma0" xfId="29" xr:uid="{00000000-0005-0000-0000-00001D000000}"/>
    <cellStyle name="Currency0" xfId="30" xr:uid="{00000000-0005-0000-0000-00001E000000}"/>
    <cellStyle name="Date" xfId="31" xr:uid="{00000000-0005-0000-0000-00001F000000}"/>
    <cellStyle name="Explanatory Text" xfId="32" builtinId="53" customBuiltin="1"/>
    <cellStyle name="Fixed" xfId="33" xr:uid="{00000000-0005-0000-0000-000021000000}"/>
    <cellStyle name="Good" xfId="34" builtinId="26" customBuiltin="1"/>
    <cellStyle name="Heading 1" xfId="35" builtinId="16" customBuiltin="1"/>
    <cellStyle name="Heading 1 2" xfId="36" xr:uid="{00000000-0005-0000-0000-000024000000}"/>
    <cellStyle name="Heading 2" xfId="37" builtinId="17" customBuiltin="1"/>
    <cellStyle name="Heading 2 2" xfId="38" xr:uid="{00000000-0005-0000-0000-000026000000}"/>
    <cellStyle name="Heading 3" xfId="39" builtinId="18" customBuiltin="1"/>
    <cellStyle name="Heading 4" xfId="40" builtinId="19" customBuiltin="1"/>
    <cellStyle name="Input" xfId="41" builtinId="20" customBuiltin="1"/>
    <cellStyle name="Linked Cell" xfId="42" builtinId="24" customBuiltin="1"/>
    <cellStyle name="Neutral" xfId="43" builtinId="28" customBuiltin="1"/>
    <cellStyle name="Normal" xfId="0" builtinId="0"/>
    <cellStyle name="Normal 2" xfId="44" xr:uid="{00000000-0005-0000-0000-00002D000000}"/>
    <cellStyle name="Normal 2 2" xfId="54" xr:uid="{00000000-0005-0000-0000-00002E000000}"/>
    <cellStyle name="Normal 2 2 2" xfId="55" xr:uid="{00000000-0005-0000-0000-00002F000000}"/>
    <cellStyle name="Normal 2 2 3" xfId="56" xr:uid="{00000000-0005-0000-0000-000030000000}"/>
    <cellStyle name="Normal 2 2 4" xfId="57" xr:uid="{6FD858C7-68E9-453E-9BA9-BED98C6DE63C}"/>
    <cellStyle name="Normal 2 2 5" xfId="58" xr:uid="{44349A58-97A9-4663-B7FF-0851EF0BAD82}"/>
    <cellStyle name="Normal 2 2 6" xfId="59" xr:uid="{B24FD341-DAB4-4378-922C-832F2D489689}"/>
    <cellStyle name="Normal 3" xfId="51" xr:uid="{00000000-0005-0000-0000-000031000000}"/>
    <cellStyle name="Normal 3 2" xfId="53" xr:uid="{00000000-0005-0000-0000-000032000000}"/>
    <cellStyle name="Note 2" xfId="45" xr:uid="{00000000-0005-0000-0000-000033000000}"/>
    <cellStyle name="Output" xfId="46" builtinId="21" customBuiltin="1"/>
    <cellStyle name="Title" xfId="47" builtinId="15" customBuiltin="1"/>
    <cellStyle name="Total" xfId="48" builtinId="25" customBuiltin="1"/>
    <cellStyle name="Total 2" xfId="49" xr:uid="{00000000-0005-0000-0000-000037000000}"/>
    <cellStyle name="Warning Text" xfId="50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8A50E-D632-4048-A82F-47C773B03C3C}">
  <sheetPr>
    <pageSetUpPr fitToPage="1"/>
  </sheetPr>
  <dimension ref="A1:AK143"/>
  <sheetViews>
    <sheetView tabSelected="1" topLeftCell="J1" zoomScale="70" zoomScaleNormal="70" workbookViewId="0">
      <pane xSplit="1" topLeftCell="K1" activePane="topRight" state="frozen"/>
      <selection activeCell="J1" sqref="J1"/>
      <selection pane="topRight" activeCell="AB98" sqref="AB98"/>
    </sheetView>
  </sheetViews>
  <sheetFormatPr defaultRowHeight="12.75" x14ac:dyDescent="0.2"/>
  <cols>
    <col min="1" max="1" width="10.28515625" style="46" hidden="1" customWidth="1"/>
    <col min="2" max="4" width="4" style="46" hidden="1" customWidth="1"/>
    <col min="5" max="5" width="9.140625" style="46" hidden="1" customWidth="1"/>
    <col min="6" max="6" width="7.85546875" style="46" hidden="1" customWidth="1"/>
    <col min="7" max="7" width="6.42578125" style="46" hidden="1" customWidth="1"/>
    <col min="8" max="8" width="7" style="46" hidden="1" customWidth="1"/>
    <col min="9" max="9" width="6.140625" style="46" hidden="1" customWidth="1"/>
    <col min="10" max="10" width="18.85546875" style="46" customWidth="1"/>
    <col min="11" max="31" width="13.7109375" style="46" customWidth="1"/>
    <col min="32" max="32" width="17.140625" style="46" customWidth="1"/>
    <col min="33" max="33" width="13.28515625" style="46" customWidth="1"/>
    <col min="34" max="34" width="5.7109375" style="46" customWidth="1"/>
    <col min="35" max="36" width="0" style="46" hidden="1" customWidth="1"/>
    <col min="37" max="263" width="9.140625" style="46"/>
    <col min="264" max="272" width="0" style="46" hidden="1" customWidth="1"/>
    <col min="273" max="273" width="18.85546875" style="46" customWidth="1"/>
    <col min="274" max="275" width="12.28515625" style="46" customWidth="1"/>
    <col min="276" max="276" width="13.28515625" style="46" customWidth="1"/>
    <col min="277" max="278" width="12.28515625" style="46" customWidth="1"/>
    <col min="279" max="279" width="12.7109375" style="46" customWidth="1"/>
    <col min="280" max="282" width="12.28515625" style="46" customWidth="1"/>
    <col min="283" max="283" width="12.85546875" style="46" customWidth="1"/>
    <col min="284" max="286" width="12.28515625" style="46" customWidth="1"/>
    <col min="287" max="287" width="10.7109375" style="46" customWidth="1"/>
    <col min="288" max="288" width="7.85546875" style="46" customWidth="1"/>
    <col min="289" max="289" width="5.7109375" style="46" customWidth="1"/>
    <col min="290" max="290" width="3.28515625" style="46" customWidth="1"/>
    <col min="291" max="292" width="0" style="46" hidden="1" customWidth="1"/>
    <col min="293" max="519" width="9.140625" style="46"/>
    <col min="520" max="528" width="0" style="46" hidden="1" customWidth="1"/>
    <col min="529" max="529" width="18.85546875" style="46" customWidth="1"/>
    <col min="530" max="531" width="12.28515625" style="46" customWidth="1"/>
    <col min="532" max="532" width="13.28515625" style="46" customWidth="1"/>
    <col min="533" max="534" width="12.28515625" style="46" customWidth="1"/>
    <col min="535" max="535" width="12.7109375" style="46" customWidth="1"/>
    <col min="536" max="538" width="12.28515625" style="46" customWidth="1"/>
    <col min="539" max="539" width="12.85546875" style="46" customWidth="1"/>
    <col min="540" max="542" width="12.28515625" style="46" customWidth="1"/>
    <col min="543" max="543" width="10.7109375" style="46" customWidth="1"/>
    <col min="544" max="544" width="7.85546875" style="46" customWidth="1"/>
    <col min="545" max="545" width="5.7109375" style="46" customWidth="1"/>
    <col min="546" max="546" width="3.28515625" style="46" customWidth="1"/>
    <col min="547" max="548" width="0" style="46" hidden="1" customWidth="1"/>
    <col min="549" max="775" width="9.140625" style="46"/>
    <col min="776" max="784" width="0" style="46" hidden="1" customWidth="1"/>
    <col min="785" max="785" width="18.85546875" style="46" customWidth="1"/>
    <col min="786" max="787" width="12.28515625" style="46" customWidth="1"/>
    <col min="788" max="788" width="13.28515625" style="46" customWidth="1"/>
    <col min="789" max="790" width="12.28515625" style="46" customWidth="1"/>
    <col min="791" max="791" width="12.7109375" style="46" customWidth="1"/>
    <col min="792" max="794" width="12.28515625" style="46" customWidth="1"/>
    <col min="795" max="795" width="12.85546875" style="46" customWidth="1"/>
    <col min="796" max="798" width="12.28515625" style="46" customWidth="1"/>
    <col min="799" max="799" width="10.7109375" style="46" customWidth="1"/>
    <col min="800" max="800" width="7.85546875" style="46" customWidth="1"/>
    <col min="801" max="801" width="5.7109375" style="46" customWidth="1"/>
    <col min="802" max="802" width="3.28515625" style="46" customWidth="1"/>
    <col min="803" max="804" width="0" style="46" hidden="1" customWidth="1"/>
    <col min="805" max="1031" width="9.140625" style="46"/>
    <col min="1032" max="1040" width="0" style="46" hidden="1" customWidth="1"/>
    <col min="1041" max="1041" width="18.85546875" style="46" customWidth="1"/>
    <col min="1042" max="1043" width="12.28515625" style="46" customWidth="1"/>
    <col min="1044" max="1044" width="13.28515625" style="46" customWidth="1"/>
    <col min="1045" max="1046" width="12.28515625" style="46" customWidth="1"/>
    <col min="1047" max="1047" width="12.7109375" style="46" customWidth="1"/>
    <col min="1048" max="1050" width="12.28515625" style="46" customWidth="1"/>
    <col min="1051" max="1051" width="12.85546875" style="46" customWidth="1"/>
    <col min="1052" max="1054" width="12.28515625" style="46" customWidth="1"/>
    <col min="1055" max="1055" width="10.7109375" style="46" customWidth="1"/>
    <col min="1056" max="1056" width="7.85546875" style="46" customWidth="1"/>
    <col min="1057" max="1057" width="5.7109375" style="46" customWidth="1"/>
    <col min="1058" max="1058" width="3.28515625" style="46" customWidth="1"/>
    <col min="1059" max="1060" width="0" style="46" hidden="1" customWidth="1"/>
    <col min="1061" max="1287" width="9.140625" style="46"/>
    <col min="1288" max="1296" width="0" style="46" hidden="1" customWidth="1"/>
    <col min="1297" max="1297" width="18.85546875" style="46" customWidth="1"/>
    <col min="1298" max="1299" width="12.28515625" style="46" customWidth="1"/>
    <col min="1300" max="1300" width="13.28515625" style="46" customWidth="1"/>
    <col min="1301" max="1302" width="12.28515625" style="46" customWidth="1"/>
    <col min="1303" max="1303" width="12.7109375" style="46" customWidth="1"/>
    <col min="1304" max="1306" width="12.28515625" style="46" customWidth="1"/>
    <col min="1307" max="1307" width="12.85546875" style="46" customWidth="1"/>
    <col min="1308" max="1310" width="12.28515625" style="46" customWidth="1"/>
    <col min="1311" max="1311" width="10.7109375" style="46" customWidth="1"/>
    <col min="1312" max="1312" width="7.85546875" style="46" customWidth="1"/>
    <col min="1313" max="1313" width="5.7109375" style="46" customWidth="1"/>
    <col min="1314" max="1314" width="3.28515625" style="46" customWidth="1"/>
    <col min="1315" max="1316" width="0" style="46" hidden="1" customWidth="1"/>
    <col min="1317" max="1543" width="9.140625" style="46"/>
    <col min="1544" max="1552" width="0" style="46" hidden="1" customWidth="1"/>
    <col min="1553" max="1553" width="18.85546875" style="46" customWidth="1"/>
    <col min="1554" max="1555" width="12.28515625" style="46" customWidth="1"/>
    <col min="1556" max="1556" width="13.28515625" style="46" customWidth="1"/>
    <col min="1557" max="1558" width="12.28515625" style="46" customWidth="1"/>
    <col min="1559" max="1559" width="12.7109375" style="46" customWidth="1"/>
    <col min="1560" max="1562" width="12.28515625" style="46" customWidth="1"/>
    <col min="1563" max="1563" width="12.85546875" style="46" customWidth="1"/>
    <col min="1564" max="1566" width="12.28515625" style="46" customWidth="1"/>
    <col min="1567" max="1567" width="10.7109375" style="46" customWidth="1"/>
    <col min="1568" max="1568" width="7.85546875" style="46" customWidth="1"/>
    <col min="1569" max="1569" width="5.7109375" style="46" customWidth="1"/>
    <col min="1570" max="1570" width="3.28515625" style="46" customWidth="1"/>
    <col min="1571" max="1572" width="0" style="46" hidden="1" customWidth="1"/>
    <col min="1573" max="1799" width="9.140625" style="46"/>
    <col min="1800" max="1808" width="0" style="46" hidden="1" customWidth="1"/>
    <col min="1809" max="1809" width="18.85546875" style="46" customWidth="1"/>
    <col min="1810" max="1811" width="12.28515625" style="46" customWidth="1"/>
    <col min="1812" max="1812" width="13.28515625" style="46" customWidth="1"/>
    <col min="1813" max="1814" width="12.28515625" style="46" customWidth="1"/>
    <col min="1815" max="1815" width="12.7109375" style="46" customWidth="1"/>
    <col min="1816" max="1818" width="12.28515625" style="46" customWidth="1"/>
    <col min="1819" max="1819" width="12.85546875" style="46" customWidth="1"/>
    <col min="1820" max="1822" width="12.28515625" style="46" customWidth="1"/>
    <col min="1823" max="1823" width="10.7109375" style="46" customWidth="1"/>
    <col min="1824" max="1824" width="7.85546875" style="46" customWidth="1"/>
    <col min="1825" max="1825" width="5.7109375" style="46" customWidth="1"/>
    <col min="1826" max="1826" width="3.28515625" style="46" customWidth="1"/>
    <col min="1827" max="1828" width="0" style="46" hidden="1" customWidth="1"/>
    <col min="1829" max="2055" width="9.140625" style="46"/>
    <col min="2056" max="2064" width="0" style="46" hidden="1" customWidth="1"/>
    <col min="2065" max="2065" width="18.85546875" style="46" customWidth="1"/>
    <col min="2066" max="2067" width="12.28515625" style="46" customWidth="1"/>
    <col min="2068" max="2068" width="13.28515625" style="46" customWidth="1"/>
    <col min="2069" max="2070" width="12.28515625" style="46" customWidth="1"/>
    <col min="2071" max="2071" width="12.7109375" style="46" customWidth="1"/>
    <col min="2072" max="2074" width="12.28515625" style="46" customWidth="1"/>
    <col min="2075" max="2075" width="12.85546875" style="46" customWidth="1"/>
    <col min="2076" max="2078" width="12.28515625" style="46" customWidth="1"/>
    <col min="2079" max="2079" width="10.7109375" style="46" customWidth="1"/>
    <col min="2080" max="2080" width="7.85546875" style="46" customWidth="1"/>
    <col min="2081" max="2081" width="5.7109375" style="46" customWidth="1"/>
    <col min="2082" max="2082" width="3.28515625" style="46" customWidth="1"/>
    <col min="2083" max="2084" width="0" style="46" hidden="1" customWidth="1"/>
    <col min="2085" max="2311" width="9.140625" style="46"/>
    <col min="2312" max="2320" width="0" style="46" hidden="1" customWidth="1"/>
    <col min="2321" max="2321" width="18.85546875" style="46" customWidth="1"/>
    <col min="2322" max="2323" width="12.28515625" style="46" customWidth="1"/>
    <col min="2324" max="2324" width="13.28515625" style="46" customWidth="1"/>
    <col min="2325" max="2326" width="12.28515625" style="46" customWidth="1"/>
    <col min="2327" max="2327" width="12.7109375" style="46" customWidth="1"/>
    <col min="2328" max="2330" width="12.28515625" style="46" customWidth="1"/>
    <col min="2331" max="2331" width="12.85546875" style="46" customWidth="1"/>
    <col min="2332" max="2334" width="12.28515625" style="46" customWidth="1"/>
    <col min="2335" max="2335" width="10.7109375" style="46" customWidth="1"/>
    <col min="2336" max="2336" width="7.85546875" style="46" customWidth="1"/>
    <col min="2337" max="2337" width="5.7109375" style="46" customWidth="1"/>
    <col min="2338" max="2338" width="3.28515625" style="46" customWidth="1"/>
    <col min="2339" max="2340" width="0" style="46" hidden="1" customWidth="1"/>
    <col min="2341" max="2567" width="9.140625" style="46"/>
    <col min="2568" max="2576" width="0" style="46" hidden="1" customWidth="1"/>
    <col min="2577" max="2577" width="18.85546875" style="46" customWidth="1"/>
    <col min="2578" max="2579" width="12.28515625" style="46" customWidth="1"/>
    <col min="2580" max="2580" width="13.28515625" style="46" customWidth="1"/>
    <col min="2581" max="2582" width="12.28515625" style="46" customWidth="1"/>
    <col min="2583" max="2583" width="12.7109375" style="46" customWidth="1"/>
    <col min="2584" max="2586" width="12.28515625" style="46" customWidth="1"/>
    <col min="2587" max="2587" width="12.85546875" style="46" customWidth="1"/>
    <col min="2588" max="2590" width="12.28515625" style="46" customWidth="1"/>
    <col min="2591" max="2591" width="10.7109375" style="46" customWidth="1"/>
    <col min="2592" max="2592" width="7.85546875" style="46" customWidth="1"/>
    <col min="2593" max="2593" width="5.7109375" style="46" customWidth="1"/>
    <col min="2594" max="2594" width="3.28515625" style="46" customWidth="1"/>
    <col min="2595" max="2596" width="0" style="46" hidden="1" customWidth="1"/>
    <col min="2597" max="2823" width="9.140625" style="46"/>
    <col min="2824" max="2832" width="0" style="46" hidden="1" customWidth="1"/>
    <col min="2833" max="2833" width="18.85546875" style="46" customWidth="1"/>
    <col min="2834" max="2835" width="12.28515625" style="46" customWidth="1"/>
    <col min="2836" max="2836" width="13.28515625" style="46" customWidth="1"/>
    <col min="2837" max="2838" width="12.28515625" style="46" customWidth="1"/>
    <col min="2839" max="2839" width="12.7109375" style="46" customWidth="1"/>
    <col min="2840" max="2842" width="12.28515625" style="46" customWidth="1"/>
    <col min="2843" max="2843" width="12.85546875" style="46" customWidth="1"/>
    <col min="2844" max="2846" width="12.28515625" style="46" customWidth="1"/>
    <col min="2847" max="2847" width="10.7109375" style="46" customWidth="1"/>
    <col min="2848" max="2848" width="7.85546875" style="46" customWidth="1"/>
    <col min="2849" max="2849" width="5.7109375" style="46" customWidth="1"/>
    <col min="2850" max="2850" width="3.28515625" style="46" customWidth="1"/>
    <col min="2851" max="2852" width="0" style="46" hidden="1" customWidth="1"/>
    <col min="2853" max="3079" width="9.140625" style="46"/>
    <col min="3080" max="3088" width="0" style="46" hidden="1" customWidth="1"/>
    <col min="3089" max="3089" width="18.85546875" style="46" customWidth="1"/>
    <col min="3090" max="3091" width="12.28515625" style="46" customWidth="1"/>
    <col min="3092" max="3092" width="13.28515625" style="46" customWidth="1"/>
    <col min="3093" max="3094" width="12.28515625" style="46" customWidth="1"/>
    <col min="3095" max="3095" width="12.7109375" style="46" customWidth="1"/>
    <col min="3096" max="3098" width="12.28515625" style="46" customWidth="1"/>
    <col min="3099" max="3099" width="12.85546875" style="46" customWidth="1"/>
    <col min="3100" max="3102" width="12.28515625" style="46" customWidth="1"/>
    <col min="3103" max="3103" width="10.7109375" style="46" customWidth="1"/>
    <col min="3104" max="3104" width="7.85546875" style="46" customWidth="1"/>
    <col min="3105" max="3105" width="5.7109375" style="46" customWidth="1"/>
    <col min="3106" max="3106" width="3.28515625" style="46" customWidth="1"/>
    <col min="3107" max="3108" width="0" style="46" hidden="1" customWidth="1"/>
    <col min="3109" max="3335" width="9.140625" style="46"/>
    <col min="3336" max="3344" width="0" style="46" hidden="1" customWidth="1"/>
    <col min="3345" max="3345" width="18.85546875" style="46" customWidth="1"/>
    <col min="3346" max="3347" width="12.28515625" style="46" customWidth="1"/>
    <col min="3348" max="3348" width="13.28515625" style="46" customWidth="1"/>
    <col min="3349" max="3350" width="12.28515625" style="46" customWidth="1"/>
    <col min="3351" max="3351" width="12.7109375" style="46" customWidth="1"/>
    <col min="3352" max="3354" width="12.28515625" style="46" customWidth="1"/>
    <col min="3355" max="3355" width="12.85546875" style="46" customWidth="1"/>
    <col min="3356" max="3358" width="12.28515625" style="46" customWidth="1"/>
    <col min="3359" max="3359" width="10.7109375" style="46" customWidth="1"/>
    <col min="3360" max="3360" width="7.85546875" style="46" customWidth="1"/>
    <col min="3361" max="3361" width="5.7109375" style="46" customWidth="1"/>
    <col min="3362" max="3362" width="3.28515625" style="46" customWidth="1"/>
    <col min="3363" max="3364" width="0" style="46" hidden="1" customWidth="1"/>
    <col min="3365" max="3591" width="9.140625" style="46"/>
    <col min="3592" max="3600" width="0" style="46" hidden="1" customWidth="1"/>
    <col min="3601" max="3601" width="18.85546875" style="46" customWidth="1"/>
    <col min="3602" max="3603" width="12.28515625" style="46" customWidth="1"/>
    <col min="3604" max="3604" width="13.28515625" style="46" customWidth="1"/>
    <col min="3605" max="3606" width="12.28515625" style="46" customWidth="1"/>
    <col min="3607" max="3607" width="12.7109375" style="46" customWidth="1"/>
    <col min="3608" max="3610" width="12.28515625" style="46" customWidth="1"/>
    <col min="3611" max="3611" width="12.85546875" style="46" customWidth="1"/>
    <col min="3612" max="3614" width="12.28515625" style="46" customWidth="1"/>
    <col min="3615" max="3615" width="10.7109375" style="46" customWidth="1"/>
    <col min="3616" max="3616" width="7.85546875" style="46" customWidth="1"/>
    <col min="3617" max="3617" width="5.7109375" style="46" customWidth="1"/>
    <col min="3618" max="3618" width="3.28515625" style="46" customWidth="1"/>
    <col min="3619" max="3620" width="0" style="46" hidden="1" customWidth="1"/>
    <col min="3621" max="3847" width="9.140625" style="46"/>
    <col min="3848" max="3856" width="0" style="46" hidden="1" customWidth="1"/>
    <col min="3857" max="3857" width="18.85546875" style="46" customWidth="1"/>
    <col min="3858" max="3859" width="12.28515625" style="46" customWidth="1"/>
    <col min="3860" max="3860" width="13.28515625" style="46" customWidth="1"/>
    <col min="3861" max="3862" width="12.28515625" style="46" customWidth="1"/>
    <col min="3863" max="3863" width="12.7109375" style="46" customWidth="1"/>
    <col min="3864" max="3866" width="12.28515625" style="46" customWidth="1"/>
    <col min="3867" max="3867" width="12.85546875" style="46" customWidth="1"/>
    <col min="3868" max="3870" width="12.28515625" style="46" customWidth="1"/>
    <col min="3871" max="3871" width="10.7109375" style="46" customWidth="1"/>
    <col min="3872" max="3872" width="7.85546875" style="46" customWidth="1"/>
    <col min="3873" max="3873" width="5.7109375" style="46" customWidth="1"/>
    <col min="3874" max="3874" width="3.28515625" style="46" customWidth="1"/>
    <col min="3875" max="3876" width="0" style="46" hidden="1" customWidth="1"/>
    <col min="3877" max="4103" width="9.140625" style="46"/>
    <col min="4104" max="4112" width="0" style="46" hidden="1" customWidth="1"/>
    <col min="4113" max="4113" width="18.85546875" style="46" customWidth="1"/>
    <col min="4114" max="4115" width="12.28515625" style="46" customWidth="1"/>
    <col min="4116" max="4116" width="13.28515625" style="46" customWidth="1"/>
    <col min="4117" max="4118" width="12.28515625" style="46" customWidth="1"/>
    <col min="4119" max="4119" width="12.7109375" style="46" customWidth="1"/>
    <col min="4120" max="4122" width="12.28515625" style="46" customWidth="1"/>
    <col min="4123" max="4123" width="12.85546875" style="46" customWidth="1"/>
    <col min="4124" max="4126" width="12.28515625" style="46" customWidth="1"/>
    <col min="4127" max="4127" width="10.7109375" style="46" customWidth="1"/>
    <col min="4128" max="4128" width="7.85546875" style="46" customWidth="1"/>
    <col min="4129" max="4129" width="5.7109375" style="46" customWidth="1"/>
    <col min="4130" max="4130" width="3.28515625" style="46" customWidth="1"/>
    <col min="4131" max="4132" width="0" style="46" hidden="1" customWidth="1"/>
    <col min="4133" max="4359" width="9.140625" style="46"/>
    <col min="4360" max="4368" width="0" style="46" hidden="1" customWidth="1"/>
    <col min="4369" max="4369" width="18.85546875" style="46" customWidth="1"/>
    <col min="4370" max="4371" width="12.28515625" style="46" customWidth="1"/>
    <col min="4372" max="4372" width="13.28515625" style="46" customWidth="1"/>
    <col min="4373" max="4374" width="12.28515625" style="46" customWidth="1"/>
    <col min="4375" max="4375" width="12.7109375" style="46" customWidth="1"/>
    <col min="4376" max="4378" width="12.28515625" style="46" customWidth="1"/>
    <col min="4379" max="4379" width="12.85546875" style="46" customWidth="1"/>
    <col min="4380" max="4382" width="12.28515625" style="46" customWidth="1"/>
    <col min="4383" max="4383" width="10.7109375" style="46" customWidth="1"/>
    <col min="4384" max="4384" width="7.85546875" style="46" customWidth="1"/>
    <col min="4385" max="4385" width="5.7109375" style="46" customWidth="1"/>
    <col min="4386" max="4386" width="3.28515625" style="46" customWidth="1"/>
    <col min="4387" max="4388" width="0" style="46" hidden="1" customWidth="1"/>
    <col min="4389" max="4615" width="9.140625" style="46"/>
    <col min="4616" max="4624" width="0" style="46" hidden="1" customWidth="1"/>
    <col min="4625" max="4625" width="18.85546875" style="46" customWidth="1"/>
    <col min="4626" max="4627" width="12.28515625" style="46" customWidth="1"/>
    <col min="4628" max="4628" width="13.28515625" style="46" customWidth="1"/>
    <col min="4629" max="4630" width="12.28515625" style="46" customWidth="1"/>
    <col min="4631" max="4631" width="12.7109375" style="46" customWidth="1"/>
    <col min="4632" max="4634" width="12.28515625" style="46" customWidth="1"/>
    <col min="4635" max="4635" width="12.85546875" style="46" customWidth="1"/>
    <col min="4636" max="4638" width="12.28515625" style="46" customWidth="1"/>
    <col min="4639" max="4639" width="10.7109375" style="46" customWidth="1"/>
    <col min="4640" max="4640" width="7.85546875" style="46" customWidth="1"/>
    <col min="4641" max="4641" width="5.7109375" style="46" customWidth="1"/>
    <col min="4642" max="4642" width="3.28515625" style="46" customWidth="1"/>
    <col min="4643" max="4644" width="0" style="46" hidden="1" customWidth="1"/>
    <col min="4645" max="4871" width="9.140625" style="46"/>
    <col min="4872" max="4880" width="0" style="46" hidden="1" customWidth="1"/>
    <col min="4881" max="4881" width="18.85546875" style="46" customWidth="1"/>
    <col min="4882" max="4883" width="12.28515625" style="46" customWidth="1"/>
    <col min="4884" max="4884" width="13.28515625" style="46" customWidth="1"/>
    <col min="4885" max="4886" width="12.28515625" style="46" customWidth="1"/>
    <col min="4887" max="4887" width="12.7109375" style="46" customWidth="1"/>
    <col min="4888" max="4890" width="12.28515625" style="46" customWidth="1"/>
    <col min="4891" max="4891" width="12.85546875" style="46" customWidth="1"/>
    <col min="4892" max="4894" width="12.28515625" style="46" customWidth="1"/>
    <col min="4895" max="4895" width="10.7109375" style="46" customWidth="1"/>
    <col min="4896" max="4896" width="7.85546875" style="46" customWidth="1"/>
    <col min="4897" max="4897" width="5.7109375" style="46" customWidth="1"/>
    <col min="4898" max="4898" width="3.28515625" style="46" customWidth="1"/>
    <col min="4899" max="4900" width="0" style="46" hidden="1" customWidth="1"/>
    <col min="4901" max="5127" width="9.140625" style="46"/>
    <col min="5128" max="5136" width="0" style="46" hidden="1" customWidth="1"/>
    <col min="5137" max="5137" width="18.85546875" style="46" customWidth="1"/>
    <col min="5138" max="5139" width="12.28515625" style="46" customWidth="1"/>
    <col min="5140" max="5140" width="13.28515625" style="46" customWidth="1"/>
    <col min="5141" max="5142" width="12.28515625" style="46" customWidth="1"/>
    <col min="5143" max="5143" width="12.7109375" style="46" customWidth="1"/>
    <col min="5144" max="5146" width="12.28515625" style="46" customWidth="1"/>
    <col min="5147" max="5147" width="12.85546875" style="46" customWidth="1"/>
    <col min="5148" max="5150" width="12.28515625" style="46" customWidth="1"/>
    <col min="5151" max="5151" width="10.7109375" style="46" customWidth="1"/>
    <col min="5152" max="5152" width="7.85546875" style="46" customWidth="1"/>
    <col min="5153" max="5153" width="5.7109375" style="46" customWidth="1"/>
    <col min="5154" max="5154" width="3.28515625" style="46" customWidth="1"/>
    <col min="5155" max="5156" width="0" style="46" hidden="1" customWidth="1"/>
    <col min="5157" max="5383" width="9.140625" style="46"/>
    <col min="5384" max="5392" width="0" style="46" hidden="1" customWidth="1"/>
    <col min="5393" max="5393" width="18.85546875" style="46" customWidth="1"/>
    <col min="5394" max="5395" width="12.28515625" style="46" customWidth="1"/>
    <col min="5396" max="5396" width="13.28515625" style="46" customWidth="1"/>
    <col min="5397" max="5398" width="12.28515625" style="46" customWidth="1"/>
    <col min="5399" max="5399" width="12.7109375" style="46" customWidth="1"/>
    <col min="5400" max="5402" width="12.28515625" style="46" customWidth="1"/>
    <col min="5403" max="5403" width="12.85546875" style="46" customWidth="1"/>
    <col min="5404" max="5406" width="12.28515625" style="46" customWidth="1"/>
    <col min="5407" max="5407" width="10.7109375" style="46" customWidth="1"/>
    <col min="5408" max="5408" width="7.85546875" style="46" customWidth="1"/>
    <col min="5409" max="5409" width="5.7109375" style="46" customWidth="1"/>
    <col min="5410" max="5410" width="3.28515625" style="46" customWidth="1"/>
    <col min="5411" max="5412" width="0" style="46" hidden="1" customWidth="1"/>
    <col min="5413" max="5639" width="9.140625" style="46"/>
    <col min="5640" max="5648" width="0" style="46" hidden="1" customWidth="1"/>
    <col min="5649" max="5649" width="18.85546875" style="46" customWidth="1"/>
    <col min="5650" max="5651" width="12.28515625" style="46" customWidth="1"/>
    <col min="5652" max="5652" width="13.28515625" style="46" customWidth="1"/>
    <col min="5653" max="5654" width="12.28515625" style="46" customWidth="1"/>
    <col min="5655" max="5655" width="12.7109375" style="46" customWidth="1"/>
    <col min="5656" max="5658" width="12.28515625" style="46" customWidth="1"/>
    <col min="5659" max="5659" width="12.85546875" style="46" customWidth="1"/>
    <col min="5660" max="5662" width="12.28515625" style="46" customWidth="1"/>
    <col min="5663" max="5663" width="10.7109375" style="46" customWidth="1"/>
    <col min="5664" max="5664" width="7.85546875" style="46" customWidth="1"/>
    <col min="5665" max="5665" width="5.7109375" style="46" customWidth="1"/>
    <col min="5666" max="5666" width="3.28515625" style="46" customWidth="1"/>
    <col min="5667" max="5668" width="0" style="46" hidden="1" customWidth="1"/>
    <col min="5669" max="5895" width="9.140625" style="46"/>
    <col min="5896" max="5904" width="0" style="46" hidden="1" customWidth="1"/>
    <col min="5905" max="5905" width="18.85546875" style="46" customWidth="1"/>
    <col min="5906" max="5907" width="12.28515625" style="46" customWidth="1"/>
    <col min="5908" max="5908" width="13.28515625" style="46" customWidth="1"/>
    <col min="5909" max="5910" width="12.28515625" style="46" customWidth="1"/>
    <col min="5911" max="5911" width="12.7109375" style="46" customWidth="1"/>
    <col min="5912" max="5914" width="12.28515625" style="46" customWidth="1"/>
    <col min="5915" max="5915" width="12.85546875" style="46" customWidth="1"/>
    <col min="5916" max="5918" width="12.28515625" style="46" customWidth="1"/>
    <col min="5919" max="5919" width="10.7109375" style="46" customWidth="1"/>
    <col min="5920" max="5920" width="7.85546875" style="46" customWidth="1"/>
    <col min="5921" max="5921" width="5.7109375" style="46" customWidth="1"/>
    <col min="5922" max="5922" width="3.28515625" style="46" customWidth="1"/>
    <col min="5923" max="5924" width="0" style="46" hidden="1" customWidth="1"/>
    <col min="5925" max="6151" width="9.140625" style="46"/>
    <col min="6152" max="6160" width="0" style="46" hidden="1" customWidth="1"/>
    <col min="6161" max="6161" width="18.85546875" style="46" customWidth="1"/>
    <col min="6162" max="6163" width="12.28515625" style="46" customWidth="1"/>
    <col min="6164" max="6164" width="13.28515625" style="46" customWidth="1"/>
    <col min="6165" max="6166" width="12.28515625" style="46" customWidth="1"/>
    <col min="6167" max="6167" width="12.7109375" style="46" customWidth="1"/>
    <col min="6168" max="6170" width="12.28515625" style="46" customWidth="1"/>
    <col min="6171" max="6171" width="12.85546875" style="46" customWidth="1"/>
    <col min="6172" max="6174" width="12.28515625" style="46" customWidth="1"/>
    <col min="6175" max="6175" width="10.7109375" style="46" customWidth="1"/>
    <col min="6176" max="6176" width="7.85546875" style="46" customWidth="1"/>
    <col min="6177" max="6177" width="5.7109375" style="46" customWidth="1"/>
    <col min="6178" max="6178" width="3.28515625" style="46" customWidth="1"/>
    <col min="6179" max="6180" width="0" style="46" hidden="1" customWidth="1"/>
    <col min="6181" max="6407" width="9.140625" style="46"/>
    <col min="6408" max="6416" width="0" style="46" hidden="1" customWidth="1"/>
    <col min="6417" max="6417" width="18.85546875" style="46" customWidth="1"/>
    <col min="6418" max="6419" width="12.28515625" style="46" customWidth="1"/>
    <col min="6420" max="6420" width="13.28515625" style="46" customWidth="1"/>
    <col min="6421" max="6422" width="12.28515625" style="46" customWidth="1"/>
    <col min="6423" max="6423" width="12.7109375" style="46" customWidth="1"/>
    <col min="6424" max="6426" width="12.28515625" style="46" customWidth="1"/>
    <col min="6427" max="6427" width="12.85546875" style="46" customWidth="1"/>
    <col min="6428" max="6430" width="12.28515625" style="46" customWidth="1"/>
    <col min="6431" max="6431" width="10.7109375" style="46" customWidth="1"/>
    <col min="6432" max="6432" width="7.85546875" style="46" customWidth="1"/>
    <col min="6433" max="6433" width="5.7109375" style="46" customWidth="1"/>
    <col min="6434" max="6434" width="3.28515625" style="46" customWidth="1"/>
    <col min="6435" max="6436" width="0" style="46" hidden="1" customWidth="1"/>
    <col min="6437" max="6663" width="9.140625" style="46"/>
    <col min="6664" max="6672" width="0" style="46" hidden="1" customWidth="1"/>
    <col min="6673" max="6673" width="18.85546875" style="46" customWidth="1"/>
    <col min="6674" max="6675" width="12.28515625" style="46" customWidth="1"/>
    <col min="6676" max="6676" width="13.28515625" style="46" customWidth="1"/>
    <col min="6677" max="6678" width="12.28515625" style="46" customWidth="1"/>
    <col min="6679" max="6679" width="12.7109375" style="46" customWidth="1"/>
    <col min="6680" max="6682" width="12.28515625" style="46" customWidth="1"/>
    <col min="6683" max="6683" width="12.85546875" style="46" customWidth="1"/>
    <col min="6684" max="6686" width="12.28515625" style="46" customWidth="1"/>
    <col min="6687" max="6687" width="10.7109375" style="46" customWidth="1"/>
    <col min="6688" max="6688" width="7.85546875" style="46" customWidth="1"/>
    <col min="6689" max="6689" width="5.7109375" style="46" customWidth="1"/>
    <col min="6690" max="6690" width="3.28515625" style="46" customWidth="1"/>
    <col min="6691" max="6692" width="0" style="46" hidden="1" customWidth="1"/>
    <col min="6693" max="6919" width="9.140625" style="46"/>
    <col min="6920" max="6928" width="0" style="46" hidden="1" customWidth="1"/>
    <col min="6929" max="6929" width="18.85546875" style="46" customWidth="1"/>
    <col min="6930" max="6931" width="12.28515625" style="46" customWidth="1"/>
    <col min="6932" max="6932" width="13.28515625" style="46" customWidth="1"/>
    <col min="6933" max="6934" width="12.28515625" style="46" customWidth="1"/>
    <col min="6935" max="6935" width="12.7109375" style="46" customWidth="1"/>
    <col min="6936" max="6938" width="12.28515625" style="46" customWidth="1"/>
    <col min="6939" max="6939" width="12.85546875" style="46" customWidth="1"/>
    <col min="6940" max="6942" width="12.28515625" style="46" customWidth="1"/>
    <col min="6943" max="6943" width="10.7109375" style="46" customWidth="1"/>
    <col min="6944" max="6944" width="7.85546875" style="46" customWidth="1"/>
    <col min="6945" max="6945" width="5.7109375" style="46" customWidth="1"/>
    <col min="6946" max="6946" width="3.28515625" style="46" customWidth="1"/>
    <col min="6947" max="6948" width="0" style="46" hidden="1" customWidth="1"/>
    <col min="6949" max="7175" width="9.140625" style="46"/>
    <col min="7176" max="7184" width="0" style="46" hidden="1" customWidth="1"/>
    <col min="7185" max="7185" width="18.85546875" style="46" customWidth="1"/>
    <col min="7186" max="7187" width="12.28515625" style="46" customWidth="1"/>
    <col min="7188" max="7188" width="13.28515625" style="46" customWidth="1"/>
    <col min="7189" max="7190" width="12.28515625" style="46" customWidth="1"/>
    <col min="7191" max="7191" width="12.7109375" style="46" customWidth="1"/>
    <col min="7192" max="7194" width="12.28515625" style="46" customWidth="1"/>
    <col min="7195" max="7195" width="12.85546875" style="46" customWidth="1"/>
    <col min="7196" max="7198" width="12.28515625" style="46" customWidth="1"/>
    <col min="7199" max="7199" width="10.7109375" style="46" customWidth="1"/>
    <col min="7200" max="7200" width="7.85546875" style="46" customWidth="1"/>
    <col min="7201" max="7201" width="5.7109375" style="46" customWidth="1"/>
    <col min="7202" max="7202" width="3.28515625" style="46" customWidth="1"/>
    <col min="7203" max="7204" width="0" style="46" hidden="1" customWidth="1"/>
    <col min="7205" max="7431" width="9.140625" style="46"/>
    <col min="7432" max="7440" width="0" style="46" hidden="1" customWidth="1"/>
    <col min="7441" max="7441" width="18.85546875" style="46" customWidth="1"/>
    <col min="7442" max="7443" width="12.28515625" style="46" customWidth="1"/>
    <col min="7444" max="7444" width="13.28515625" style="46" customWidth="1"/>
    <col min="7445" max="7446" width="12.28515625" style="46" customWidth="1"/>
    <col min="7447" max="7447" width="12.7109375" style="46" customWidth="1"/>
    <col min="7448" max="7450" width="12.28515625" style="46" customWidth="1"/>
    <col min="7451" max="7451" width="12.85546875" style="46" customWidth="1"/>
    <col min="7452" max="7454" width="12.28515625" style="46" customWidth="1"/>
    <col min="7455" max="7455" width="10.7109375" style="46" customWidth="1"/>
    <col min="7456" max="7456" width="7.85546875" style="46" customWidth="1"/>
    <col min="7457" max="7457" width="5.7109375" style="46" customWidth="1"/>
    <col min="7458" max="7458" width="3.28515625" style="46" customWidth="1"/>
    <col min="7459" max="7460" width="0" style="46" hidden="1" customWidth="1"/>
    <col min="7461" max="7687" width="9.140625" style="46"/>
    <col min="7688" max="7696" width="0" style="46" hidden="1" customWidth="1"/>
    <col min="7697" max="7697" width="18.85546875" style="46" customWidth="1"/>
    <col min="7698" max="7699" width="12.28515625" style="46" customWidth="1"/>
    <col min="7700" max="7700" width="13.28515625" style="46" customWidth="1"/>
    <col min="7701" max="7702" width="12.28515625" style="46" customWidth="1"/>
    <col min="7703" max="7703" width="12.7109375" style="46" customWidth="1"/>
    <col min="7704" max="7706" width="12.28515625" style="46" customWidth="1"/>
    <col min="7707" max="7707" width="12.85546875" style="46" customWidth="1"/>
    <col min="7708" max="7710" width="12.28515625" style="46" customWidth="1"/>
    <col min="7711" max="7711" width="10.7109375" style="46" customWidth="1"/>
    <col min="7712" max="7712" width="7.85546875" style="46" customWidth="1"/>
    <col min="7713" max="7713" width="5.7109375" style="46" customWidth="1"/>
    <col min="7714" max="7714" width="3.28515625" style="46" customWidth="1"/>
    <col min="7715" max="7716" width="0" style="46" hidden="1" customWidth="1"/>
    <col min="7717" max="7943" width="9.140625" style="46"/>
    <col min="7944" max="7952" width="0" style="46" hidden="1" customWidth="1"/>
    <col min="7953" max="7953" width="18.85546875" style="46" customWidth="1"/>
    <col min="7954" max="7955" width="12.28515625" style="46" customWidth="1"/>
    <col min="7956" max="7956" width="13.28515625" style="46" customWidth="1"/>
    <col min="7957" max="7958" width="12.28515625" style="46" customWidth="1"/>
    <col min="7959" max="7959" width="12.7109375" style="46" customWidth="1"/>
    <col min="7960" max="7962" width="12.28515625" style="46" customWidth="1"/>
    <col min="7963" max="7963" width="12.85546875" style="46" customWidth="1"/>
    <col min="7964" max="7966" width="12.28515625" style="46" customWidth="1"/>
    <col min="7967" max="7967" width="10.7109375" style="46" customWidth="1"/>
    <col min="7968" max="7968" width="7.85546875" style="46" customWidth="1"/>
    <col min="7969" max="7969" width="5.7109375" style="46" customWidth="1"/>
    <col min="7970" max="7970" width="3.28515625" style="46" customWidth="1"/>
    <col min="7971" max="7972" width="0" style="46" hidden="1" customWidth="1"/>
    <col min="7973" max="8199" width="9.140625" style="46"/>
    <col min="8200" max="8208" width="0" style="46" hidden="1" customWidth="1"/>
    <col min="8209" max="8209" width="18.85546875" style="46" customWidth="1"/>
    <col min="8210" max="8211" width="12.28515625" style="46" customWidth="1"/>
    <col min="8212" max="8212" width="13.28515625" style="46" customWidth="1"/>
    <col min="8213" max="8214" width="12.28515625" style="46" customWidth="1"/>
    <col min="8215" max="8215" width="12.7109375" style="46" customWidth="1"/>
    <col min="8216" max="8218" width="12.28515625" style="46" customWidth="1"/>
    <col min="8219" max="8219" width="12.85546875" style="46" customWidth="1"/>
    <col min="8220" max="8222" width="12.28515625" style="46" customWidth="1"/>
    <col min="8223" max="8223" width="10.7109375" style="46" customWidth="1"/>
    <col min="8224" max="8224" width="7.85546875" style="46" customWidth="1"/>
    <col min="8225" max="8225" width="5.7109375" style="46" customWidth="1"/>
    <col min="8226" max="8226" width="3.28515625" style="46" customWidth="1"/>
    <col min="8227" max="8228" width="0" style="46" hidden="1" customWidth="1"/>
    <col min="8229" max="8455" width="9.140625" style="46"/>
    <col min="8456" max="8464" width="0" style="46" hidden="1" customWidth="1"/>
    <col min="8465" max="8465" width="18.85546875" style="46" customWidth="1"/>
    <col min="8466" max="8467" width="12.28515625" style="46" customWidth="1"/>
    <col min="8468" max="8468" width="13.28515625" style="46" customWidth="1"/>
    <col min="8469" max="8470" width="12.28515625" style="46" customWidth="1"/>
    <col min="8471" max="8471" width="12.7109375" style="46" customWidth="1"/>
    <col min="8472" max="8474" width="12.28515625" style="46" customWidth="1"/>
    <col min="8475" max="8475" width="12.85546875" style="46" customWidth="1"/>
    <col min="8476" max="8478" width="12.28515625" style="46" customWidth="1"/>
    <col min="8479" max="8479" width="10.7109375" style="46" customWidth="1"/>
    <col min="8480" max="8480" width="7.85546875" style="46" customWidth="1"/>
    <col min="8481" max="8481" width="5.7109375" style="46" customWidth="1"/>
    <col min="8482" max="8482" width="3.28515625" style="46" customWidth="1"/>
    <col min="8483" max="8484" width="0" style="46" hidden="1" customWidth="1"/>
    <col min="8485" max="8711" width="9.140625" style="46"/>
    <col min="8712" max="8720" width="0" style="46" hidden="1" customWidth="1"/>
    <col min="8721" max="8721" width="18.85546875" style="46" customWidth="1"/>
    <col min="8722" max="8723" width="12.28515625" style="46" customWidth="1"/>
    <col min="8724" max="8724" width="13.28515625" style="46" customWidth="1"/>
    <col min="8725" max="8726" width="12.28515625" style="46" customWidth="1"/>
    <col min="8727" max="8727" width="12.7109375" style="46" customWidth="1"/>
    <col min="8728" max="8730" width="12.28515625" style="46" customWidth="1"/>
    <col min="8731" max="8731" width="12.85546875" style="46" customWidth="1"/>
    <col min="8732" max="8734" width="12.28515625" style="46" customWidth="1"/>
    <col min="8735" max="8735" width="10.7109375" style="46" customWidth="1"/>
    <col min="8736" max="8736" width="7.85546875" style="46" customWidth="1"/>
    <col min="8737" max="8737" width="5.7109375" style="46" customWidth="1"/>
    <col min="8738" max="8738" width="3.28515625" style="46" customWidth="1"/>
    <col min="8739" max="8740" width="0" style="46" hidden="1" customWidth="1"/>
    <col min="8741" max="8967" width="9.140625" style="46"/>
    <col min="8968" max="8976" width="0" style="46" hidden="1" customWidth="1"/>
    <col min="8977" max="8977" width="18.85546875" style="46" customWidth="1"/>
    <col min="8978" max="8979" width="12.28515625" style="46" customWidth="1"/>
    <col min="8980" max="8980" width="13.28515625" style="46" customWidth="1"/>
    <col min="8981" max="8982" width="12.28515625" style="46" customWidth="1"/>
    <col min="8983" max="8983" width="12.7109375" style="46" customWidth="1"/>
    <col min="8984" max="8986" width="12.28515625" style="46" customWidth="1"/>
    <col min="8987" max="8987" width="12.85546875" style="46" customWidth="1"/>
    <col min="8988" max="8990" width="12.28515625" style="46" customWidth="1"/>
    <col min="8991" max="8991" width="10.7109375" style="46" customWidth="1"/>
    <col min="8992" max="8992" width="7.85546875" style="46" customWidth="1"/>
    <col min="8993" max="8993" width="5.7109375" style="46" customWidth="1"/>
    <col min="8994" max="8994" width="3.28515625" style="46" customWidth="1"/>
    <col min="8995" max="8996" width="0" style="46" hidden="1" customWidth="1"/>
    <col min="8997" max="9223" width="9.140625" style="46"/>
    <col min="9224" max="9232" width="0" style="46" hidden="1" customWidth="1"/>
    <col min="9233" max="9233" width="18.85546875" style="46" customWidth="1"/>
    <col min="9234" max="9235" width="12.28515625" style="46" customWidth="1"/>
    <col min="9236" max="9236" width="13.28515625" style="46" customWidth="1"/>
    <col min="9237" max="9238" width="12.28515625" style="46" customWidth="1"/>
    <col min="9239" max="9239" width="12.7109375" style="46" customWidth="1"/>
    <col min="9240" max="9242" width="12.28515625" style="46" customWidth="1"/>
    <col min="9243" max="9243" width="12.85546875" style="46" customWidth="1"/>
    <col min="9244" max="9246" width="12.28515625" style="46" customWidth="1"/>
    <col min="9247" max="9247" width="10.7109375" style="46" customWidth="1"/>
    <col min="9248" max="9248" width="7.85546875" style="46" customWidth="1"/>
    <col min="9249" max="9249" width="5.7109375" style="46" customWidth="1"/>
    <col min="9250" max="9250" width="3.28515625" style="46" customWidth="1"/>
    <col min="9251" max="9252" width="0" style="46" hidden="1" customWidth="1"/>
    <col min="9253" max="9479" width="9.140625" style="46"/>
    <col min="9480" max="9488" width="0" style="46" hidden="1" customWidth="1"/>
    <col min="9489" max="9489" width="18.85546875" style="46" customWidth="1"/>
    <col min="9490" max="9491" width="12.28515625" style="46" customWidth="1"/>
    <col min="9492" max="9492" width="13.28515625" style="46" customWidth="1"/>
    <col min="9493" max="9494" width="12.28515625" style="46" customWidth="1"/>
    <col min="9495" max="9495" width="12.7109375" style="46" customWidth="1"/>
    <col min="9496" max="9498" width="12.28515625" style="46" customWidth="1"/>
    <col min="9499" max="9499" width="12.85546875" style="46" customWidth="1"/>
    <col min="9500" max="9502" width="12.28515625" style="46" customWidth="1"/>
    <col min="9503" max="9503" width="10.7109375" style="46" customWidth="1"/>
    <col min="9504" max="9504" width="7.85546875" style="46" customWidth="1"/>
    <col min="9505" max="9505" width="5.7109375" style="46" customWidth="1"/>
    <col min="9506" max="9506" width="3.28515625" style="46" customWidth="1"/>
    <col min="9507" max="9508" width="0" style="46" hidden="1" customWidth="1"/>
    <col min="9509" max="9735" width="9.140625" style="46"/>
    <col min="9736" max="9744" width="0" style="46" hidden="1" customWidth="1"/>
    <col min="9745" max="9745" width="18.85546875" style="46" customWidth="1"/>
    <col min="9746" max="9747" width="12.28515625" style="46" customWidth="1"/>
    <col min="9748" max="9748" width="13.28515625" style="46" customWidth="1"/>
    <col min="9749" max="9750" width="12.28515625" style="46" customWidth="1"/>
    <col min="9751" max="9751" width="12.7109375" style="46" customWidth="1"/>
    <col min="9752" max="9754" width="12.28515625" style="46" customWidth="1"/>
    <col min="9755" max="9755" width="12.85546875" style="46" customWidth="1"/>
    <col min="9756" max="9758" width="12.28515625" style="46" customWidth="1"/>
    <col min="9759" max="9759" width="10.7109375" style="46" customWidth="1"/>
    <col min="9760" max="9760" width="7.85546875" style="46" customWidth="1"/>
    <col min="9761" max="9761" width="5.7109375" style="46" customWidth="1"/>
    <col min="9762" max="9762" width="3.28515625" style="46" customWidth="1"/>
    <col min="9763" max="9764" width="0" style="46" hidden="1" customWidth="1"/>
    <col min="9765" max="9991" width="9.140625" style="46"/>
    <col min="9992" max="10000" width="0" style="46" hidden="1" customWidth="1"/>
    <col min="10001" max="10001" width="18.85546875" style="46" customWidth="1"/>
    <col min="10002" max="10003" width="12.28515625" style="46" customWidth="1"/>
    <col min="10004" max="10004" width="13.28515625" style="46" customWidth="1"/>
    <col min="10005" max="10006" width="12.28515625" style="46" customWidth="1"/>
    <col min="10007" max="10007" width="12.7109375" style="46" customWidth="1"/>
    <col min="10008" max="10010" width="12.28515625" style="46" customWidth="1"/>
    <col min="10011" max="10011" width="12.85546875" style="46" customWidth="1"/>
    <col min="10012" max="10014" width="12.28515625" style="46" customWidth="1"/>
    <col min="10015" max="10015" width="10.7109375" style="46" customWidth="1"/>
    <col min="10016" max="10016" width="7.85546875" style="46" customWidth="1"/>
    <col min="10017" max="10017" width="5.7109375" style="46" customWidth="1"/>
    <col min="10018" max="10018" width="3.28515625" style="46" customWidth="1"/>
    <col min="10019" max="10020" width="0" style="46" hidden="1" customWidth="1"/>
    <col min="10021" max="10247" width="9.140625" style="46"/>
    <col min="10248" max="10256" width="0" style="46" hidden="1" customWidth="1"/>
    <col min="10257" max="10257" width="18.85546875" style="46" customWidth="1"/>
    <col min="10258" max="10259" width="12.28515625" style="46" customWidth="1"/>
    <col min="10260" max="10260" width="13.28515625" style="46" customWidth="1"/>
    <col min="10261" max="10262" width="12.28515625" style="46" customWidth="1"/>
    <col min="10263" max="10263" width="12.7109375" style="46" customWidth="1"/>
    <col min="10264" max="10266" width="12.28515625" style="46" customWidth="1"/>
    <col min="10267" max="10267" width="12.85546875" style="46" customWidth="1"/>
    <col min="10268" max="10270" width="12.28515625" style="46" customWidth="1"/>
    <col min="10271" max="10271" width="10.7109375" style="46" customWidth="1"/>
    <col min="10272" max="10272" width="7.85546875" style="46" customWidth="1"/>
    <col min="10273" max="10273" width="5.7109375" style="46" customWidth="1"/>
    <col min="10274" max="10274" width="3.28515625" style="46" customWidth="1"/>
    <col min="10275" max="10276" width="0" style="46" hidden="1" customWidth="1"/>
    <col min="10277" max="10503" width="9.140625" style="46"/>
    <col min="10504" max="10512" width="0" style="46" hidden="1" customWidth="1"/>
    <col min="10513" max="10513" width="18.85546875" style="46" customWidth="1"/>
    <col min="10514" max="10515" width="12.28515625" style="46" customWidth="1"/>
    <col min="10516" max="10516" width="13.28515625" style="46" customWidth="1"/>
    <col min="10517" max="10518" width="12.28515625" style="46" customWidth="1"/>
    <col min="10519" max="10519" width="12.7109375" style="46" customWidth="1"/>
    <col min="10520" max="10522" width="12.28515625" style="46" customWidth="1"/>
    <col min="10523" max="10523" width="12.85546875" style="46" customWidth="1"/>
    <col min="10524" max="10526" width="12.28515625" style="46" customWidth="1"/>
    <col min="10527" max="10527" width="10.7109375" style="46" customWidth="1"/>
    <col min="10528" max="10528" width="7.85546875" style="46" customWidth="1"/>
    <col min="10529" max="10529" width="5.7109375" style="46" customWidth="1"/>
    <col min="10530" max="10530" width="3.28515625" style="46" customWidth="1"/>
    <col min="10531" max="10532" width="0" style="46" hidden="1" customWidth="1"/>
    <col min="10533" max="10759" width="9.140625" style="46"/>
    <col min="10760" max="10768" width="0" style="46" hidden="1" customWidth="1"/>
    <col min="10769" max="10769" width="18.85546875" style="46" customWidth="1"/>
    <col min="10770" max="10771" width="12.28515625" style="46" customWidth="1"/>
    <col min="10772" max="10772" width="13.28515625" style="46" customWidth="1"/>
    <col min="10773" max="10774" width="12.28515625" style="46" customWidth="1"/>
    <col min="10775" max="10775" width="12.7109375" style="46" customWidth="1"/>
    <col min="10776" max="10778" width="12.28515625" style="46" customWidth="1"/>
    <col min="10779" max="10779" width="12.85546875" style="46" customWidth="1"/>
    <col min="10780" max="10782" width="12.28515625" style="46" customWidth="1"/>
    <col min="10783" max="10783" width="10.7109375" style="46" customWidth="1"/>
    <col min="10784" max="10784" width="7.85546875" style="46" customWidth="1"/>
    <col min="10785" max="10785" width="5.7109375" style="46" customWidth="1"/>
    <col min="10786" max="10786" width="3.28515625" style="46" customWidth="1"/>
    <col min="10787" max="10788" width="0" style="46" hidden="1" customWidth="1"/>
    <col min="10789" max="11015" width="9.140625" style="46"/>
    <col min="11016" max="11024" width="0" style="46" hidden="1" customWidth="1"/>
    <col min="11025" max="11025" width="18.85546875" style="46" customWidth="1"/>
    <col min="11026" max="11027" width="12.28515625" style="46" customWidth="1"/>
    <col min="11028" max="11028" width="13.28515625" style="46" customWidth="1"/>
    <col min="11029" max="11030" width="12.28515625" style="46" customWidth="1"/>
    <col min="11031" max="11031" width="12.7109375" style="46" customWidth="1"/>
    <col min="11032" max="11034" width="12.28515625" style="46" customWidth="1"/>
    <col min="11035" max="11035" width="12.85546875" style="46" customWidth="1"/>
    <col min="11036" max="11038" width="12.28515625" style="46" customWidth="1"/>
    <col min="11039" max="11039" width="10.7109375" style="46" customWidth="1"/>
    <col min="11040" max="11040" width="7.85546875" style="46" customWidth="1"/>
    <col min="11041" max="11041" width="5.7109375" style="46" customWidth="1"/>
    <col min="11042" max="11042" width="3.28515625" style="46" customWidth="1"/>
    <col min="11043" max="11044" width="0" style="46" hidden="1" customWidth="1"/>
    <col min="11045" max="11271" width="9.140625" style="46"/>
    <col min="11272" max="11280" width="0" style="46" hidden="1" customWidth="1"/>
    <col min="11281" max="11281" width="18.85546875" style="46" customWidth="1"/>
    <col min="11282" max="11283" width="12.28515625" style="46" customWidth="1"/>
    <col min="11284" max="11284" width="13.28515625" style="46" customWidth="1"/>
    <col min="11285" max="11286" width="12.28515625" style="46" customWidth="1"/>
    <col min="11287" max="11287" width="12.7109375" style="46" customWidth="1"/>
    <col min="11288" max="11290" width="12.28515625" style="46" customWidth="1"/>
    <col min="11291" max="11291" width="12.85546875" style="46" customWidth="1"/>
    <col min="11292" max="11294" width="12.28515625" style="46" customWidth="1"/>
    <col min="11295" max="11295" width="10.7109375" style="46" customWidth="1"/>
    <col min="11296" max="11296" width="7.85546875" style="46" customWidth="1"/>
    <col min="11297" max="11297" width="5.7109375" style="46" customWidth="1"/>
    <col min="11298" max="11298" width="3.28515625" style="46" customWidth="1"/>
    <col min="11299" max="11300" width="0" style="46" hidden="1" customWidth="1"/>
    <col min="11301" max="11527" width="9.140625" style="46"/>
    <col min="11528" max="11536" width="0" style="46" hidden="1" customWidth="1"/>
    <col min="11537" max="11537" width="18.85546875" style="46" customWidth="1"/>
    <col min="11538" max="11539" width="12.28515625" style="46" customWidth="1"/>
    <col min="11540" max="11540" width="13.28515625" style="46" customWidth="1"/>
    <col min="11541" max="11542" width="12.28515625" style="46" customWidth="1"/>
    <col min="11543" max="11543" width="12.7109375" style="46" customWidth="1"/>
    <col min="11544" max="11546" width="12.28515625" style="46" customWidth="1"/>
    <col min="11547" max="11547" width="12.85546875" style="46" customWidth="1"/>
    <col min="11548" max="11550" width="12.28515625" style="46" customWidth="1"/>
    <col min="11551" max="11551" width="10.7109375" style="46" customWidth="1"/>
    <col min="11552" max="11552" width="7.85546875" style="46" customWidth="1"/>
    <col min="11553" max="11553" width="5.7109375" style="46" customWidth="1"/>
    <col min="11554" max="11554" width="3.28515625" style="46" customWidth="1"/>
    <col min="11555" max="11556" width="0" style="46" hidden="1" customWidth="1"/>
    <col min="11557" max="11783" width="9.140625" style="46"/>
    <col min="11784" max="11792" width="0" style="46" hidden="1" customWidth="1"/>
    <col min="11793" max="11793" width="18.85546875" style="46" customWidth="1"/>
    <col min="11794" max="11795" width="12.28515625" style="46" customWidth="1"/>
    <col min="11796" max="11796" width="13.28515625" style="46" customWidth="1"/>
    <col min="11797" max="11798" width="12.28515625" style="46" customWidth="1"/>
    <col min="11799" max="11799" width="12.7109375" style="46" customWidth="1"/>
    <col min="11800" max="11802" width="12.28515625" style="46" customWidth="1"/>
    <col min="11803" max="11803" width="12.85546875" style="46" customWidth="1"/>
    <col min="11804" max="11806" width="12.28515625" style="46" customWidth="1"/>
    <col min="11807" max="11807" width="10.7109375" style="46" customWidth="1"/>
    <col min="11808" max="11808" width="7.85546875" style="46" customWidth="1"/>
    <col min="11809" max="11809" width="5.7109375" style="46" customWidth="1"/>
    <col min="11810" max="11810" width="3.28515625" style="46" customWidth="1"/>
    <col min="11811" max="11812" width="0" style="46" hidden="1" customWidth="1"/>
    <col min="11813" max="12039" width="9.140625" style="46"/>
    <col min="12040" max="12048" width="0" style="46" hidden="1" customWidth="1"/>
    <col min="12049" max="12049" width="18.85546875" style="46" customWidth="1"/>
    <col min="12050" max="12051" width="12.28515625" style="46" customWidth="1"/>
    <col min="12052" max="12052" width="13.28515625" style="46" customWidth="1"/>
    <col min="12053" max="12054" width="12.28515625" style="46" customWidth="1"/>
    <col min="12055" max="12055" width="12.7109375" style="46" customWidth="1"/>
    <col min="12056" max="12058" width="12.28515625" style="46" customWidth="1"/>
    <col min="12059" max="12059" width="12.85546875" style="46" customWidth="1"/>
    <col min="12060" max="12062" width="12.28515625" style="46" customWidth="1"/>
    <col min="12063" max="12063" width="10.7109375" style="46" customWidth="1"/>
    <col min="12064" max="12064" width="7.85546875" style="46" customWidth="1"/>
    <col min="12065" max="12065" width="5.7109375" style="46" customWidth="1"/>
    <col min="12066" max="12066" width="3.28515625" style="46" customWidth="1"/>
    <col min="12067" max="12068" width="0" style="46" hidden="1" customWidth="1"/>
    <col min="12069" max="12295" width="9.140625" style="46"/>
    <col min="12296" max="12304" width="0" style="46" hidden="1" customWidth="1"/>
    <col min="12305" max="12305" width="18.85546875" style="46" customWidth="1"/>
    <col min="12306" max="12307" width="12.28515625" style="46" customWidth="1"/>
    <col min="12308" max="12308" width="13.28515625" style="46" customWidth="1"/>
    <col min="12309" max="12310" width="12.28515625" style="46" customWidth="1"/>
    <col min="12311" max="12311" width="12.7109375" style="46" customWidth="1"/>
    <col min="12312" max="12314" width="12.28515625" style="46" customWidth="1"/>
    <col min="12315" max="12315" width="12.85546875" style="46" customWidth="1"/>
    <col min="12316" max="12318" width="12.28515625" style="46" customWidth="1"/>
    <col min="12319" max="12319" width="10.7109375" style="46" customWidth="1"/>
    <col min="12320" max="12320" width="7.85546875" style="46" customWidth="1"/>
    <col min="12321" max="12321" width="5.7109375" style="46" customWidth="1"/>
    <col min="12322" max="12322" width="3.28515625" style="46" customWidth="1"/>
    <col min="12323" max="12324" width="0" style="46" hidden="1" customWidth="1"/>
    <col min="12325" max="12551" width="9.140625" style="46"/>
    <col min="12552" max="12560" width="0" style="46" hidden="1" customWidth="1"/>
    <col min="12561" max="12561" width="18.85546875" style="46" customWidth="1"/>
    <col min="12562" max="12563" width="12.28515625" style="46" customWidth="1"/>
    <col min="12564" max="12564" width="13.28515625" style="46" customWidth="1"/>
    <col min="12565" max="12566" width="12.28515625" style="46" customWidth="1"/>
    <col min="12567" max="12567" width="12.7109375" style="46" customWidth="1"/>
    <col min="12568" max="12570" width="12.28515625" style="46" customWidth="1"/>
    <col min="12571" max="12571" width="12.85546875" style="46" customWidth="1"/>
    <col min="12572" max="12574" width="12.28515625" style="46" customWidth="1"/>
    <col min="12575" max="12575" width="10.7109375" style="46" customWidth="1"/>
    <col min="12576" max="12576" width="7.85546875" style="46" customWidth="1"/>
    <col min="12577" max="12577" width="5.7109375" style="46" customWidth="1"/>
    <col min="12578" max="12578" width="3.28515625" style="46" customWidth="1"/>
    <col min="12579" max="12580" width="0" style="46" hidden="1" customWidth="1"/>
    <col min="12581" max="12807" width="9.140625" style="46"/>
    <col min="12808" max="12816" width="0" style="46" hidden="1" customWidth="1"/>
    <col min="12817" max="12817" width="18.85546875" style="46" customWidth="1"/>
    <col min="12818" max="12819" width="12.28515625" style="46" customWidth="1"/>
    <col min="12820" max="12820" width="13.28515625" style="46" customWidth="1"/>
    <col min="12821" max="12822" width="12.28515625" style="46" customWidth="1"/>
    <col min="12823" max="12823" width="12.7109375" style="46" customWidth="1"/>
    <col min="12824" max="12826" width="12.28515625" style="46" customWidth="1"/>
    <col min="12827" max="12827" width="12.85546875" style="46" customWidth="1"/>
    <col min="12828" max="12830" width="12.28515625" style="46" customWidth="1"/>
    <col min="12831" max="12831" width="10.7109375" style="46" customWidth="1"/>
    <col min="12832" max="12832" width="7.85546875" style="46" customWidth="1"/>
    <col min="12833" max="12833" width="5.7109375" style="46" customWidth="1"/>
    <col min="12834" max="12834" width="3.28515625" style="46" customWidth="1"/>
    <col min="12835" max="12836" width="0" style="46" hidden="1" customWidth="1"/>
    <col min="12837" max="13063" width="9.140625" style="46"/>
    <col min="13064" max="13072" width="0" style="46" hidden="1" customWidth="1"/>
    <col min="13073" max="13073" width="18.85546875" style="46" customWidth="1"/>
    <col min="13074" max="13075" width="12.28515625" style="46" customWidth="1"/>
    <col min="13076" max="13076" width="13.28515625" style="46" customWidth="1"/>
    <col min="13077" max="13078" width="12.28515625" style="46" customWidth="1"/>
    <col min="13079" max="13079" width="12.7109375" style="46" customWidth="1"/>
    <col min="13080" max="13082" width="12.28515625" style="46" customWidth="1"/>
    <col min="13083" max="13083" width="12.85546875" style="46" customWidth="1"/>
    <col min="13084" max="13086" width="12.28515625" style="46" customWidth="1"/>
    <col min="13087" max="13087" width="10.7109375" style="46" customWidth="1"/>
    <col min="13088" max="13088" width="7.85546875" style="46" customWidth="1"/>
    <col min="13089" max="13089" width="5.7109375" style="46" customWidth="1"/>
    <col min="13090" max="13090" width="3.28515625" style="46" customWidth="1"/>
    <col min="13091" max="13092" width="0" style="46" hidden="1" customWidth="1"/>
    <col min="13093" max="13319" width="9.140625" style="46"/>
    <col min="13320" max="13328" width="0" style="46" hidden="1" customWidth="1"/>
    <col min="13329" max="13329" width="18.85546875" style="46" customWidth="1"/>
    <col min="13330" max="13331" width="12.28515625" style="46" customWidth="1"/>
    <col min="13332" max="13332" width="13.28515625" style="46" customWidth="1"/>
    <col min="13333" max="13334" width="12.28515625" style="46" customWidth="1"/>
    <col min="13335" max="13335" width="12.7109375" style="46" customWidth="1"/>
    <col min="13336" max="13338" width="12.28515625" style="46" customWidth="1"/>
    <col min="13339" max="13339" width="12.85546875" style="46" customWidth="1"/>
    <col min="13340" max="13342" width="12.28515625" style="46" customWidth="1"/>
    <col min="13343" max="13343" width="10.7109375" style="46" customWidth="1"/>
    <col min="13344" max="13344" width="7.85546875" style="46" customWidth="1"/>
    <col min="13345" max="13345" width="5.7109375" style="46" customWidth="1"/>
    <col min="13346" max="13346" width="3.28515625" style="46" customWidth="1"/>
    <col min="13347" max="13348" width="0" style="46" hidden="1" customWidth="1"/>
    <col min="13349" max="13575" width="9.140625" style="46"/>
    <col min="13576" max="13584" width="0" style="46" hidden="1" customWidth="1"/>
    <col min="13585" max="13585" width="18.85546875" style="46" customWidth="1"/>
    <col min="13586" max="13587" width="12.28515625" style="46" customWidth="1"/>
    <col min="13588" max="13588" width="13.28515625" style="46" customWidth="1"/>
    <col min="13589" max="13590" width="12.28515625" style="46" customWidth="1"/>
    <col min="13591" max="13591" width="12.7109375" style="46" customWidth="1"/>
    <col min="13592" max="13594" width="12.28515625" style="46" customWidth="1"/>
    <col min="13595" max="13595" width="12.85546875" style="46" customWidth="1"/>
    <col min="13596" max="13598" width="12.28515625" style="46" customWidth="1"/>
    <col min="13599" max="13599" width="10.7109375" style="46" customWidth="1"/>
    <col min="13600" max="13600" width="7.85546875" style="46" customWidth="1"/>
    <col min="13601" max="13601" width="5.7109375" style="46" customWidth="1"/>
    <col min="13602" max="13602" width="3.28515625" style="46" customWidth="1"/>
    <col min="13603" max="13604" width="0" style="46" hidden="1" customWidth="1"/>
    <col min="13605" max="13831" width="9.140625" style="46"/>
    <col min="13832" max="13840" width="0" style="46" hidden="1" customWidth="1"/>
    <col min="13841" max="13841" width="18.85546875" style="46" customWidth="1"/>
    <col min="13842" max="13843" width="12.28515625" style="46" customWidth="1"/>
    <col min="13844" max="13844" width="13.28515625" style="46" customWidth="1"/>
    <col min="13845" max="13846" width="12.28515625" style="46" customWidth="1"/>
    <col min="13847" max="13847" width="12.7109375" style="46" customWidth="1"/>
    <col min="13848" max="13850" width="12.28515625" style="46" customWidth="1"/>
    <col min="13851" max="13851" width="12.85546875" style="46" customWidth="1"/>
    <col min="13852" max="13854" width="12.28515625" style="46" customWidth="1"/>
    <col min="13855" max="13855" width="10.7109375" style="46" customWidth="1"/>
    <col min="13856" max="13856" width="7.85546875" style="46" customWidth="1"/>
    <col min="13857" max="13857" width="5.7109375" style="46" customWidth="1"/>
    <col min="13858" max="13858" width="3.28515625" style="46" customWidth="1"/>
    <col min="13859" max="13860" width="0" style="46" hidden="1" customWidth="1"/>
    <col min="13861" max="14087" width="9.140625" style="46"/>
    <col min="14088" max="14096" width="0" style="46" hidden="1" customWidth="1"/>
    <col min="14097" max="14097" width="18.85546875" style="46" customWidth="1"/>
    <col min="14098" max="14099" width="12.28515625" style="46" customWidth="1"/>
    <col min="14100" max="14100" width="13.28515625" style="46" customWidth="1"/>
    <col min="14101" max="14102" width="12.28515625" style="46" customWidth="1"/>
    <col min="14103" max="14103" width="12.7109375" style="46" customWidth="1"/>
    <col min="14104" max="14106" width="12.28515625" style="46" customWidth="1"/>
    <col min="14107" max="14107" width="12.85546875" style="46" customWidth="1"/>
    <col min="14108" max="14110" width="12.28515625" style="46" customWidth="1"/>
    <col min="14111" max="14111" width="10.7109375" style="46" customWidth="1"/>
    <col min="14112" max="14112" width="7.85546875" style="46" customWidth="1"/>
    <col min="14113" max="14113" width="5.7109375" style="46" customWidth="1"/>
    <col min="14114" max="14114" width="3.28515625" style="46" customWidth="1"/>
    <col min="14115" max="14116" width="0" style="46" hidden="1" customWidth="1"/>
    <col min="14117" max="14343" width="9.140625" style="46"/>
    <col min="14344" max="14352" width="0" style="46" hidden="1" customWidth="1"/>
    <col min="14353" max="14353" width="18.85546875" style="46" customWidth="1"/>
    <col min="14354" max="14355" width="12.28515625" style="46" customWidth="1"/>
    <col min="14356" max="14356" width="13.28515625" style="46" customWidth="1"/>
    <col min="14357" max="14358" width="12.28515625" style="46" customWidth="1"/>
    <col min="14359" max="14359" width="12.7109375" style="46" customWidth="1"/>
    <col min="14360" max="14362" width="12.28515625" style="46" customWidth="1"/>
    <col min="14363" max="14363" width="12.85546875" style="46" customWidth="1"/>
    <col min="14364" max="14366" width="12.28515625" style="46" customWidth="1"/>
    <col min="14367" max="14367" width="10.7109375" style="46" customWidth="1"/>
    <col min="14368" max="14368" width="7.85546875" style="46" customWidth="1"/>
    <col min="14369" max="14369" width="5.7109375" style="46" customWidth="1"/>
    <col min="14370" max="14370" width="3.28515625" style="46" customWidth="1"/>
    <col min="14371" max="14372" width="0" style="46" hidden="1" customWidth="1"/>
    <col min="14373" max="14599" width="9.140625" style="46"/>
    <col min="14600" max="14608" width="0" style="46" hidden="1" customWidth="1"/>
    <col min="14609" max="14609" width="18.85546875" style="46" customWidth="1"/>
    <col min="14610" max="14611" width="12.28515625" style="46" customWidth="1"/>
    <col min="14612" max="14612" width="13.28515625" style="46" customWidth="1"/>
    <col min="14613" max="14614" width="12.28515625" style="46" customWidth="1"/>
    <col min="14615" max="14615" width="12.7109375" style="46" customWidth="1"/>
    <col min="14616" max="14618" width="12.28515625" style="46" customWidth="1"/>
    <col min="14619" max="14619" width="12.85546875" style="46" customWidth="1"/>
    <col min="14620" max="14622" width="12.28515625" style="46" customWidth="1"/>
    <col min="14623" max="14623" width="10.7109375" style="46" customWidth="1"/>
    <col min="14624" max="14624" width="7.85546875" style="46" customWidth="1"/>
    <col min="14625" max="14625" width="5.7109375" style="46" customWidth="1"/>
    <col min="14626" max="14626" width="3.28515625" style="46" customWidth="1"/>
    <col min="14627" max="14628" width="0" style="46" hidden="1" customWidth="1"/>
    <col min="14629" max="14855" width="9.140625" style="46"/>
    <col min="14856" max="14864" width="0" style="46" hidden="1" customWidth="1"/>
    <col min="14865" max="14865" width="18.85546875" style="46" customWidth="1"/>
    <col min="14866" max="14867" width="12.28515625" style="46" customWidth="1"/>
    <col min="14868" max="14868" width="13.28515625" style="46" customWidth="1"/>
    <col min="14869" max="14870" width="12.28515625" style="46" customWidth="1"/>
    <col min="14871" max="14871" width="12.7109375" style="46" customWidth="1"/>
    <col min="14872" max="14874" width="12.28515625" style="46" customWidth="1"/>
    <col min="14875" max="14875" width="12.85546875" style="46" customWidth="1"/>
    <col min="14876" max="14878" width="12.28515625" style="46" customWidth="1"/>
    <col min="14879" max="14879" width="10.7109375" style="46" customWidth="1"/>
    <col min="14880" max="14880" width="7.85546875" style="46" customWidth="1"/>
    <col min="14881" max="14881" width="5.7109375" style="46" customWidth="1"/>
    <col min="14882" max="14882" width="3.28515625" style="46" customWidth="1"/>
    <col min="14883" max="14884" width="0" style="46" hidden="1" customWidth="1"/>
    <col min="14885" max="15111" width="9.140625" style="46"/>
    <col min="15112" max="15120" width="0" style="46" hidden="1" customWidth="1"/>
    <col min="15121" max="15121" width="18.85546875" style="46" customWidth="1"/>
    <col min="15122" max="15123" width="12.28515625" style="46" customWidth="1"/>
    <col min="15124" max="15124" width="13.28515625" style="46" customWidth="1"/>
    <col min="15125" max="15126" width="12.28515625" style="46" customWidth="1"/>
    <col min="15127" max="15127" width="12.7109375" style="46" customWidth="1"/>
    <col min="15128" max="15130" width="12.28515625" style="46" customWidth="1"/>
    <col min="15131" max="15131" width="12.85546875" style="46" customWidth="1"/>
    <col min="15132" max="15134" width="12.28515625" style="46" customWidth="1"/>
    <col min="15135" max="15135" width="10.7109375" style="46" customWidth="1"/>
    <col min="15136" max="15136" width="7.85546875" style="46" customWidth="1"/>
    <col min="15137" max="15137" width="5.7109375" style="46" customWidth="1"/>
    <col min="15138" max="15138" width="3.28515625" style="46" customWidth="1"/>
    <col min="15139" max="15140" width="0" style="46" hidden="1" customWidth="1"/>
    <col min="15141" max="15367" width="9.140625" style="46"/>
    <col min="15368" max="15376" width="0" style="46" hidden="1" customWidth="1"/>
    <col min="15377" max="15377" width="18.85546875" style="46" customWidth="1"/>
    <col min="15378" max="15379" width="12.28515625" style="46" customWidth="1"/>
    <col min="15380" max="15380" width="13.28515625" style="46" customWidth="1"/>
    <col min="15381" max="15382" width="12.28515625" style="46" customWidth="1"/>
    <col min="15383" max="15383" width="12.7109375" style="46" customWidth="1"/>
    <col min="15384" max="15386" width="12.28515625" style="46" customWidth="1"/>
    <col min="15387" max="15387" width="12.85546875" style="46" customWidth="1"/>
    <col min="15388" max="15390" width="12.28515625" style="46" customWidth="1"/>
    <col min="15391" max="15391" width="10.7109375" style="46" customWidth="1"/>
    <col min="15392" max="15392" width="7.85546875" style="46" customWidth="1"/>
    <col min="15393" max="15393" width="5.7109375" style="46" customWidth="1"/>
    <col min="15394" max="15394" width="3.28515625" style="46" customWidth="1"/>
    <col min="15395" max="15396" width="0" style="46" hidden="1" customWidth="1"/>
    <col min="15397" max="15623" width="9.140625" style="46"/>
    <col min="15624" max="15632" width="0" style="46" hidden="1" customWidth="1"/>
    <col min="15633" max="15633" width="18.85546875" style="46" customWidth="1"/>
    <col min="15634" max="15635" width="12.28515625" style="46" customWidth="1"/>
    <col min="15636" max="15636" width="13.28515625" style="46" customWidth="1"/>
    <col min="15637" max="15638" width="12.28515625" style="46" customWidth="1"/>
    <col min="15639" max="15639" width="12.7109375" style="46" customWidth="1"/>
    <col min="15640" max="15642" width="12.28515625" style="46" customWidth="1"/>
    <col min="15643" max="15643" width="12.85546875" style="46" customWidth="1"/>
    <col min="15644" max="15646" width="12.28515625" style="46" customWidth="1"/>
    <col min="15647" max="15647" width="10.7109375" style="46" customWidth="1"/>
    <col min="15648" max="15648" width="7.85546875" style="46" customWidth="1"/>
    <col min="15649" max="15649" width="5.7109375" style="46" customWidth="1"/>
    <col min="15650" max="15650" width="3.28515625" style="46" customWidth="1"/>
    <col min="15651" max="15652" width="0" style="46" hidden="1" customWidth="1"/>
    <col min="15653" max="15879" width="9.140625" style="46"/>
    <col min="15880" max="15888" width="0" style="46" hidden="1" customWidth="1"/>
    <col min="15889" max="15889" width="18.85546875" style="46" customWidth="1"/>
    <col min="15890" max="15891" width="12.28515625" style="46" customWidth="1"/>
    <col min="15892" max="15892" width="13.28515625" style="46" customWidth="1"/>
    <col min="15893" max="15894" width="12.28515625" style="46" customWidth="1"/>
    <col min="15895" max="15895" width="12.7109375" style="46" customWidth="1"/>
    <col min="15896" max="15898" width="12.28515625" style="46" customWidth="1"/>
    <col min="15899" max="15899" width="12.85546875" style="46" customWidth="1"/>
    <col min="15900" max="15902" width="12.28515625" style="46" customWidth="1"/>
    <col min="15903" max="15903" width="10.7109375" style="46" customWidth="1"/>
    <col min="15904" max="15904" width="7.85546875" style="46" customWidth="1"/>
    <col min="15905" max="15905" width="5.7109375" style="46" customWidth="1"/>
    <col min="15906" max="15906" width="3.28515625" style="46" customWidth="1"/>
    <col min="15907" max="15908" width="0" style="46" hidden="1" customWidth="1"/>
    <col min="15909" max="16135" width="9.140625" style="46"/>
    <col min="16136" max="16144" width="0" style="46" hidden="1" customWidth="1"/>
    <col min="16145" max="16145" width="18.85546875" style="46" customWidth="1"/>
    <col min="16146" max="16147" width="12.28515625" style="46" customWidth="1"/>
    <col min="16148" max="16148" width="13.28515625" style="46" customWidth="1"/>
    <col min="16149" max="16150" width="12.28515625" style="46" customWidth="1"/>
    <col min="16151" max="16151" width="12.7109375" style="46" customWidth="1"/>
    <col min="16152" max="16154" width="12.28515625" style="46" customWidth="1"/>
    <col min="16155" max="16155" width="12.85546875" style="46" customWidth="1"/>
    <col min="16156" max="16158" width="12.28515625" style="46" customWidth="1"/>
    <col min="16159" max="16159" width="10.7109375" style="46" customWidth="1"/>
    <col min="16160" max="16160" width="7.85546875" style="46" customWidth="1"/>
    <col min="16161" max="16161" width="5.7109375" style="46" customWidth="1"/>
    <col min="16162" max="16162" width="3.28515625" style="46" customWidth="1"/>
    <col min="16163" max="16164" width="0" style="46" hidden="1" customWidth="1"/>
    <col min="16165" max="16384" width="9.140625" style="46"/>
  </cols>
  <sheetData>
    <row r="1" spans="1:37" ht="15" customHeight="1" x14ac:dyDescent="0.25">
      <c r="A1" s="46" t="s">
        <v>123</v>
      </c>
      <c r="J1" s="116" t="s">
        <v>100</v>
      </c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08"/>
    </row>
    <row r="2" spans="1:37" ht="15" customHeight="1" x14ac:dyDescent="0.25">
      <c r="J2" s="116" t="s">
        <v>162</v>
      </c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08"/>
    </row>
    <row r="3" spans="1:37" x14ac:dyDescent="0.2"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9"/>
      <c r="AG3" s="49"/>
    </row>
    <row r="4" spans="1:37" ht="13.5" customHeight="1" x14ac:dyDescent="0.2">
      <c r="J4" s="117"/>
      <c r="K4" s="115" t="s">
        <v>105</v>
      </c>
      <c r="L4" s="115"/>
      <c r="M4" s="114" t="s">
        <v>102</v>
      </c>
      <c r="N4" s="114" t="s">
        <v>103</v>
      </c>
      <c r="O4" s="114" t="s">
        <v>104</v>
      </c>
      <c r="P4" s="114" t="s">
        <v>115</v>
      </c>
      <c r="Q4" s="114" t="s">
        <v>122</v>
      </c>
      <c r="R4" s="114" t="s">
        <v>124</v>
      </c>
      <c r="S4" s="114" t="s">
        <v>133</v>
      </c>
      <c r="T4" s="114" t="s">
        <v>135</v>
      </c>
      <c r="U4" s="114" t="s">
        <v>137</v>
      </c>
      <c r="V4" s="115" t="s">
        <v>155</v>
      </c>
      <c r="W4" s="115"/>
      <c r="X4" s="114" t="s">
        <v>142</v>
      </c>
      <c r="Y4" s="114" t="s">
        <v>143</v>
      </c>
      <c r="Z4" s="114" t="s">
        <v>146</v>
      </c>
      <c r="AA4" s="114" t="s">
        <v>149</v>
      </c>
      <c r="AB4" s="114" t="s">
        <v>152</v>
      </c>
      <c r="AC4" s="114" t="s">
        <v>156</v>
      </c>
      <c r="AD4" s="114" t="s">
        <v>160</v>
      </c>
      <c r="AE4" s="114" t="s">
        <v>163</v>
      </c>
      <c r="AF4" s="113" t="s">
        <v>107</v>
      </c>
      <c r="AG4" s="113"/>
      <c r="AH4" s="113"/>
      <c r="AI4" s="111" t="s">
        <v>134</v>
      </c>
      <c r="AJ4" s="112" t="s">
        <v>136</v>
      </c>
    </row>
    <row r="5" spans="1:37" x14ac:dyDescent="0.2">
      <c r="C5" s="46" t="s">
        <v>128</v>
      </c>
      <c r="D5" s="46" t="s">
        <v>127</v>
      </c>
      <c r="J5" s="117"/>
      <c r="K5" s="113" t="s">
        <v>5</v>
      </c>
      <c r="L5" s="114" t="s">
        <v>106</v>
      </c>
      <c r="M5" s="114"/>
      <c r="N5" s="114"/>
      <c r="O5" s="114"/>
      <c r="P5" s="114"/>
      <c r="Q5" s="114"/>
      <c r="R5" s="114"/>
      <c r="S5" s="114"/>
      <c r="T5" s="114"/>
      <c r="U5" s="114"/>
      <c r="V5" s="113" t="s">
        <v>5</v>
      </c>
      <c r="W5" s="114" t="s">
        <v>106</v>
      </c>
      <c r="X5" s="114"/>
      <c r="Y5" s="114"/>
      <c r="Z5" s="114"/>
      <c r="AA5" s="114"/>
      <c r="AB5" s="114"/>
      <c r="AC5" s="114"/>
      <c r="AD5" s="114"/>
      <c r="AE5" s="114"/>
      <c r="AF5" s="113" t="s">
        <v>164</v>
      </c>
      <c r="AG5" s="113"/>
      <c r="AH5" s="113"/>
      <c r="AI5" s="111"/>
      <c r="AJ5" s="112"/>
    </row>
    <row r="6" spans="1:37" x14ac:dyDescent="0.2">
      <c r="A6" s="46" t="s">
        <v>0</v>
      </c>
      <c r="C6" s="46" t="s">
        <v>126</v>
      </c>
      <c r="D6" s="46" t="s">
        <v>126</v>
      </c>
      <c r="E6" s="46" t="s">
        <v>1</v>
      </c>
      <c r="F6" s="46" t="s">
        <v>2</v>
      </c>
      <c r="H6" s="46" t="s">
        <v>3</v>
      </c>
      <c r="I6" s="46" t="s">
        <v>4</v>
      </c>
      <c r="J6" s="117"/>
      <c r="K6" s="113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3"/>
      <c r="W6" s="114"/>
      <c r="X6" s="114"/>
      <c r="Y6" s="114"/>
      <c r="Z6" s="114"/>
      <c r="AA6" s="114"/>
      <c r="AB6" s="114"/>
      <c r="AC6" s="114"/>
      <c r="AD6" s="114"/>
      <c r="AE6" s="114"/>
      <c r="AF6" s="107" t="s">
        <v>6</v>
      </c>
      <c r="AG6" s="107" t="s">
        <v>7</v>
      </c>
      <c r="AH6" s="107" t="s">
        <v>8</v>
      </c>
      <c r="AI6" s="111"/>
      <c r="AJ6" s="112"/>
    </row>
    <row r="7" spans="1:37" x14ac:dyDescent="0.2">
      <c r="J7" s="52"/>
      <c r="AH7" s="53"/>
    </row>
    <row r="8" spans="1:37" x14ac:dyDescent="0.2">
      <c r="J8" s="55" t="s">
        <v>9</v>
      </c>
      <c r="K8" s="56">
        <v>281424600</v>
      </c>
      <c r="L8" s="56">
        <v>281424600</v>
      </c>
      <c r="M8" s="56">
        <v>284968955</v>
      </c>
      <c r="N8" s="56">
        <v>287625193</v>
      </c>
      <c r="O8" s="56">
        <v>290107933</v>
      </c>
      <c r="P8" s="56">
        <v>292805298</v>
      </c>
      <c r="Q8" s="56">
        <v>295516599</v>
      </c>
      <c r="R8" s="56">
        <v>298379912</v>
      </c>
      <c r="S8" s="56">
        <v>301231207</v>
      </c>
      <c r="T8" s="56">
        <v>304093966</v>
      </c>
      <c r="U8" s="56">
        <v>306771529</v>
      </c>
      <c r="V8" s="56">
        <v>308745538</v>
      </c>
      <c r="W8" s="56">
        <v>308758105</v>
      </c>
      <c r="X8" s="56">
        <v>309321666</v>
      </c>
      <c r="Y8" s="56">
        <v>311556874</v>
      </c>
      <c r="Z8" s="56">
        <v>313830990</v>
      </c>
      <c r="AA8" s="56">
        <v>315993715</v>
      </c>
      <c r="AB8" s="56">
        <v>318301008</v>
      </c>
      <c r="AC8" s="56">
        <v>320635163</v>
      </c>
      <c r="AD8" s="56">
        <v>322941311</v>
      </c>
      <c r="AE8" s="56">
        <v>324985539</v>
      </c>
      <c r="AF8" s="57">
        <v>43560939</v>
      </c>
      <c r="AG8" s="58">
        <v>15.478724674388806</v>
      </c>
      <c r="AH8" s="53"/>
    </row>
    <row r="9" spans="1:37" x14ac:dyDescent="0.2">
      <c r="J9" s="55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56"/>
      <c r="AG9" s="49"/>
      <c r="AH9" s="53"/>
    </row>
    <row r="10" spans="1:37" x14ac:dyDescent="0.2">
      <c r="J10" s="55" t="s">
        <v>110</v>
      </c>
      <c r="K10" s="57">
        <v>19001780</v>
      </c>
      <c r="L10" s="57">
        <v>18977026</v>
      </c>
      <c r="M10" s="57">
        <v>19082838</v>
      </c>
      <c r="N10" s="57">
        <v>19137800</v>
      </c>
      <c r="O10" s="57">
        <v>19175939</v>
      </c>
      <c r="P10" s="57">
        <v>19171567</v>
      </c>
      <c r="Q10" s="57">
        <v>19132610</v>
      </c>
      <c r="R10" s="57">
        <v>19104631</v>
      </c>
      <c r="S10" s="57">
        <v>19132335</v>
      </c>
      <c r="T10" s="57">
        <v>19212436</v>
      </c>
      <c r="U10" s="57">
        <v>19307066</v>
      </c>
      <c r="V10" s="57">
        <v>19378102</v>
      </c>
      <c r="W10" s="57">
        <v>19378144</v>
      </c>
      <c r="X10" s="57">
        <v>19399878</v>
      </c>
      <c r="Y10" s="57">
        <v>19499241</v>
      </c>
      <c r="Z10" s="57">
        <v>19572932</v>
      </c>
      <c r="AA10" s="57">
        <v>19624447</v>
      </c>
      <c r="AB10" s="57">
        <v>19651049</v>
      </c>
      <c r="AC10" s="57">
        <v>19654666</v>
      </c>
      <c r="AD10" s="57">
        <v>19633428</v>
      </c>
      <c r="AE10" s="57">
        <v>19589572</v>
      </c>
      <c r="AF10" s="57">
        <v>612546</v>
      </c>
      <c r="AG10" s="58">
        <v>3.2278292710354086</v>
      </c>
      <c r="AH10" s="53"/>
    </row>
    <row r="11" spans="1:37" x14ac:dyDescent="0.2">
      <c r="J11" s="59"/>
      <c r="AH11" s="53"/>
    </row>
    <row r="12" spans="1:37" x14ac:dyDescent="0.2">
      <c r="J12" s="60" t="s">
        <v>111</v>
      </c>
      <c r="K12" s="61"/>
      <c r="AF12" s="76"/>
      <c r="AH12" s="53"/>
      <c r="AI12" s="63">
        <v>338.23613507089607</v>
      </c>
      <c r="AJ12" s="125">
        <v>0</v>
      </c>
    </row>
    <row r="13" spans="1:37" x14ac:dyDescent="0.2">
      <c r="B13" s="65">
        <v>1</v>
      </c>
      <c r="C13" s="65">
        <v>1</v>
      </c>
      <c r="D13" s="65">
        <v>2</v>
      </c>
      <c r="E13" s="65">
        <v>36001</v>
      </c>
      <c r="F13" s="65">
        <v>99</v>
      </c>
      <c r="H13" s="46" t="s">
        <v>10</v>
      </c>
      <c r="I13" s="46">
        <v>1</v>
      </c>
      <c r="J13" s="59" t="s">
        <v>11</v>
      </c>
      <c r="K13" s="66">
        <v>295106</v>
      </c>
      <c r="L13" s="126">
        <v>294601</v>
      </c>
      <c r="M13" s="126">
        <v>296232</v>
      </c>
      <c r="N13" s="126">
        <v>298283</v>
      </c>
      <c r="O13" s="126">
        <v>301085</v>
      </c>
      <c r="P13" s="126">
        <v>302173</v>
      </c>
      <c r="Q13" s="126">
        <v>302791</v>
      </c>
      <c r="R13" s="126">
        <v>303997</v>
      </c>
      <c r="S13" s="126">
        <v>303858</v>
      </c>
      <c r="T13" s="126">
        <v>303739</v>
      </c>
      <c r="U13" s="126">
        <v>304733</v>
      </c>
      <c r="V13" s="126">
        <v>304204</v>
      </c>
      <c r="W13" s="126">
        <v>304208</v>
      </c>
      <c r="X13" s="126">
        <v>304086</v>
      </c>
      <c r="Y13" s="126">
        <v>304596</v>
      </c>
      <c r="Z13" s="126">
        <v>305723</v>
      </c>
      <c r="AA13" s="126">
        <v>306589</v>
      </c>
      <c r="AB13" s="126">
        <v>307151</v>
      </c>
      <c r="AC13" s="126">
        <v>307433</v>
      </c>
      <c r="AD13">
        <v>307597</v>
      </c>
      <c r="AE13">
        <v>307717</v>
      </c>
      <c r="AF13" s="57">
        <v>13116</v>
      </c>
      <c r="AG13" s="63">
        <v>4.4521233804365909</v>
      </c>
      <c r="AH13" s="53"/>
    </row>
    <row r="14" spans="1:37" x14ac:dyDescent="0.2">
      <c r="B14" s="65">
        <v>1</v>
      </c>
      <c r="C14" s="65">
        <v>1</v>
      </c>
      <c r="D14" s="65">
        <v>1</v>
      </c>
      <c r="E14" s="65">
        <v>36003</v>
      </c>
      <c r="F14" s="65">
        <v>99</v>
      </c>
      <c r="H14" s="65" t="s">
        <v>12</v>
      </c>
      <c r="I14" s="46">
        <v>10</v>
      </c>
      <c r="J14" s="59" t="s">
        <v>13</v>
      </c>
      <c r="K14" s="66">
        <v>49819</v>
      </c>
      <c r="L14" s="126">
        <v>49881</v>
      </c>
      <c r="M14" s="126">
        <v>50079</v>
      </c>
      <c r="N14" s="126">
        <v>50014</v>
      </c>
      <c r="O14" s="126">
        <v>50165</v>
      </c>
      <c r="P14" s="126">
        <v>50311</v>
      </c>
      <c r="Q14" s="126">
        <v>49768</v>
      </c>
      <c r="R14" s="126">
        <v>49359</v>
      </c>
      <c r="S14" s="126">
        <v>49079</v>
      </c>
      <c r="T14" s="126">
        <v>49177</v>
      </c>
      <c r="U14" s="126">
        <v>48969</v>
      </c>
      <c r="V14" s="126">
        <v>48946</v>
      </c>
      <c r="W14" s="126">
        <v>48923</v>
      </c>
      <c r="X14" s="126">
        <v>48971</v>
      </c>
      <c r="Y14" s="126">
        <v>48800</v>
      </c>
      <c r="Z14" s="126">
        <v>48210</v>
      </c>
      <c r="AA14" s="126">
        <v>47900</v>
      </c>
      <c r="AB14" s="126">
        <v>47652</v>
      </c>
      <c r="AC14" s="126">
        <v>47334</v>
      </c>
      <c r="AD14">
        <v>47044</v>
      </c>
      <c r="AE14">
        <v>46639</v>
      </c>
      <c r="AF14" s="57">
        <v>-3242</v>
      </c>
      <c r="AG14" s="63">
        <v>-6.4994687355907059</v>
      </c>
      <c r="AH14" s="53"/>
      <c r="AI14" s="63">
        <v>523.44549202544567</v>
      </c>
      <c r="AJ14" s="125">
        <v>93.948655111561095</v>
      </c>
    </row>
    <row r="15" spans="1:37" x14ac:dyDescent="0.2">
      <c r="B15" s="65">
        <v>1</v>
      </c>
      <c r="C15" s="65">
        <v>2</v>
      </c>
      <c r="D15" s="65">
        <v>2</v>
      </c>
      <c r="E15" s="65">
        <v>36005</v>
      </c>
      <c r="F15" s="65">
        <v>70</v>
      </c>
      <c r="G15" s="65">
        <v>5600</v>
      </c>
      <c r="H15" s="65" t="s">
        <v>14</v>
      </c>
      <c r="I15" s="46">
        <v>7</v>
      </c>
      <c r="J15" s="59" t="s">
        <v>15</v>
      </c>
      <c r="K15" s="66">
        <v>1334319</v>
      </c>
      <c r="L15" s="126">
        <v>1332244</v>
      </c>
      <c r="M15" s="126">
        <v>1346555</v>
      </c>
      <c r="N15" s="126">
        <v>1358739</v>
      </c>
      <c r="O15" s="126">
        <v>1362373</v>
      </c>
      <c r="P15" s="126">
        <v>1358963</v>
      </c>
      <c r="Q15" s="126">
        <v>1351736</v>
      </c>
      <c r="R15" s="126">
        <v>1348164</v>
      </c>
      <c r="S15" s="126">
        <v>1354056</v>
      </c>
      <c r="T15" s="126">
        <v>1363488</v>
      </c>
      <c r="U15" s="126">
        <v>1376261</v>
      </c>
      <c r="V15" s="126">
        <v>1385108</v>
      </c>
      <c r="W15" s="126">
        <v>1384580</v>
      </c>
      <c r="X15" s="126">
        <v>1387298</v>
      </c>
      <c r="Y15" s="126">
        <v>1397335</v>
      </c>
      <c r="Z15" s="126">
        <v>1411496</v>
      </c>
      <c r="AA15" s="126">
        <v>1421928</v>
      </c>
      <c r="AB15" s="126">
        <v>1430942</v>
      </c>
      <c r="AC15" s="126">
        <v>1440005</v>
      </c>
      <c r="AD15">
        <v>1444417</v>
      </c>
      <c r="AE15">
        <v>1440625</v>
      </c>
      <c r="AF15" s="57">
        <v>108381</v>
      </c>
      <c r="AG15" s="63">
        <v>8.1352214759458477</v>
      </c>
      <c r="AH15" s="53"/>
      <c r="AI15" s="63">
        <v>1030.2196380832652</v>
      </c>
      <c r="AJ15" s="125">
        <v>1323.4925345985291</v>
      </c>
    </row>
    <row r="16" spans="1:37" x14ac:dyDescent="0.2">
      <c r="B16" s="65">
        <v>1</v>
      </c>
      <c r="C16" s="65">
        <v>1</v>
      </c>
      <c r="D16" s="65">
        <v>1</v>
      </c>
      <c r="E16" s="65">
        <v>36007</v>
      </c>
      <c r="F16" s="65">
        <v>99</v>
      </c>
      <c r="H16" s="46" t="s">
        <v>16</v>
      </c>
      <c r="I16" s="46">
        <v>9</v>
      </c>
      <c r="J16" s="59" t="s">
        <v>17</v>
      </c>
      <c r="K16" s="66">
        <v>200351</v>
      </c>
      <c r="L16" s="126">
        <v>200415</v>
      </c>
      <c r="M16" s="126">
        <v>200868</v>
      </c>
      <c r="N16" s="126">
        <v>201438</v>
      </c>
      <c r="O16" s="126">
        <v>201037</v>
      </c>
      <c r="P16" s="126">
        <v>200974</v>
      </c>
      <c r="Q16" s="126">
        <v>200477</v>
      </c>
      <c r="R16" s="126">
        <v>200905</v>
      </c>
      <c r="S16" s="126">
        <v>200877</v>
      </c>
      <c r="T16" s="126">
        <v>201029</v>
      </c>
      <c r="U16" s="126">
        <v>200935</v>
      </c>
      <c r="V16" s="126">
        <v>200600</v>
      </c>
      <c r="W16" s="126">
        <v>200675</v>
      </c>
      <c r="X16" s="126">
        <v>200481</v>
      </c>
      <c r="Y16" s="126">
        <v>199363</v>
      </c>
      <c r="Z16" s="126">
        <v>198667</v>
      </c>
      <c r="AA16" s="126">
        <v>197914</v>
      </c>
      <c r="AB16" s="126">
        <v>197251</v>
      </c>
      <c r="AC16" s="126">
        <v>195928</v>
      </c>
      <c r="AD16">
        <v>194498</v>
      </c>
      <c r="AE16">
        <v>193100</v>
      </c>
      <c r="AF16" s="57">
        <v>-7315</v>
      </c>
      <c r="AG16" s="63">
        <v>-3.6499264027143679</v>
      </c>
      <c r="AH16" s="53"/>
      <c r="AI16" s="63">
        <v>42.027050704482029</v>
      </c>
      <c r="AJ16" s="125">
        <v>4783.3239932432616</v>
      </c>
      <c r="AK16" s="76"/>
    </row>
    <row r="17" spans="2:37" x14ac:dyDescent="0.2">
      <c r="B17" s="65">
        <v>1</v>
      </c>
      <c r="C17" s="65">
        <v>1</v>
      </c>
      <c r="D17" s="65">
        <v>1</v>
      </c>
      <c r="E17" s="65">
        <v>36009</v>
      </c>
      <c r="F17" s="65">
        <v>99</v>
      </c>
      <c r="H17" s="65" t="s">
        <v>12</v>
      </c>
      <c r="I17" s="46">
        <v>10</v>
      </c>
      <c r="J17" s="59" t="s">
        <v>18</v>
      </c>
      <c r="K17" s="66">
        <v>83927</v>
      </c>
      <c r="L17" s="126">
        <v>83874</v>
      </c>
      <c r="M17" s="126">
        <v>83346</v>
      </c>
      <c r="N17" s="126">
        <v>83301</v>
      </c>
      <c r="O17" s="126">
        <v>83335</v>
      </c>
      <c r="P17" s="126">
        <v>82864</v>
      </c>
      <c r="Q17" s="126">
        <v>82039</v>
      </c>
      <c r="R17" s="126">
        <v>81342</v>
      </c>
      <c r="S17" s="126">
        <v>81056</v>
      </c>
      <c r="T17" s="126">
        <v>80761</v>
      </c>
      <c r="U17" s="126">
        <v>80491</v>
      </c>
      <c r="V17" s="126">
        <v>80317</v>
      </c>
      <c r="W17" s="126">
        <v>80337</v>
      </c>
      <c r="X17" s="126">
        <v>80218</v>
      </c>
      <c r="Y17" s="126">
        <v>79815</v>
      </c>
      <c r="Z17" s="126">
        <v>79348</v>
      </c>
      <c r="AA17" s="126">
        <v>78996</v>
      </c>
      <c r="AB17" s="126">
        <v>78677</v>
      </c>
      <c r="AC17" s="126">
        <v>77926</v>
      </c>
      <c r="AD17">
        <v>77658</v>
      </c>
      <c r="AE17">
        <v>77176</v>
      </c>
      <c r="AF17" s="57">
        <v>-6698</v>
      </c>
      <c r="AG17" s="63">
        <v>-7.985788206118702</v>
      </c>
      <c r="AH17" s="53"/>
      <c r="AI17" s="63">
        <v>706.82282234512286</v>
      </c>
      <c r="AJ17" s="125">
        <v>114.25918553683393</v>
      </c>
      <c r="AK17" s="76"/>
    </row>
    <row r="18" spans="2:37" x14ac:dyDescent="0.2">
      <c r="B18" s="65">
        <v>1</v>
      </c>
      <c r="C18" s="65">
        <v>1</v>
      </c>
      <c r="D18" s="65">
        <v>1</v>
      </c>
      <c r="E18" s="65">
        <v>36011</v>
      </c>
      <c r="F18" s="65">
        <v>99</v>
      </c>
      <c r="H18" s="65" t="s">
        <v>19</v>
      </c>
      <c r="I18" s="46">
        <v>2</v>
      </c>
      <c r="J18" s="59" t="s">
        <v>20</v>
      </c>
      <c r="K18" s="66">
        <v>81871</v>
      </c>
      <c r="L18" s="126">
        <v>81910</v>
      </c>
      <c r="M18" s="126">
        <v>81313</v>
      </c>
      <c r="N18" s="126">
        <v>81401</v>
      </c>
      <c r="O18" s="126">
        <v>81395</v>
      </c>
      <c r="P18" s="126">
        <v>81284</v>
      </c>
      <c r="Q18" s="126">
        <v>81104</v>
      </c>
      <c r="R18" s="126">
        <v>80892</v>
      </c>
      <c r="S18" s="126">
        <v>80629</v>
      </c>
      <c r="T18" s="126">
        <v>80482</v>
      </c>
      <c r="U18" s="126">
        <v>80172</v>
      </c>
      <c r="V18" s="126">
        <v>80026</v>
      </c>
      <c r="W18" s="126">
        <v>80008</v>
      </c>
      <c r="X18" s="126">
        <v>79895</v>
      </c>
      <c r="Y18" s="126">
        <v>79693</v>
      </c>
      <c r="Z18" s="126">
        <v>79505</v>
      </c>
      <c r="AA18" s="126">
        <v>79088</v>
      </c>
      <c r="AB18" s="126">
        <v>78762</v>
      </c>
      <c r="AC18" s="126">
        <v>78298</v>
      </c>
      <c r="AD18">
        <v>77674</v>
      </c>
      <c r="AE18">
        <v>77457</v>
      </c>
      <c r="AF18" s="57">
        <v>-4453</v>
      </c>
      <c r="AG18" s="63">
        <v>-5.4364546453424492</v>
      </c>
      <c r="AH18" s="53"/>
      <c r="AI18" s="63">
        <v>1309.8523105126355</v>
      </c>
      <c r="AJ18" s="125">
        <v>61.443568373370155</v>
      </c>
      <c r="AK18" s="76"/>
    </row>
    <row r="19" spans="2:37" x14ac:dyDescent="0.2">
      <c r="B19" s="65">
        <v>1</v>
      </c>
      <c r="C19" s="65">
        <v>1</v>
      </c>
      <c r="D19" s="65">
        <v>1</v>
      </c>
      <c r="E19" s="65">
        <v>36013</v>
      </c>
      <c r="F19" s="65">
        <v>99</v>
      </c>
      <c r="H19" s="65" t="s">
        <v>21</v>
      </c>
      <c r="I19" s="46">
        <v>10</v>
      </c>
      <c r="J19" s="59" t="s">
        <v>22</v>
      </c>
      <c r="K19" s="66">
        <v>139593</v>
      </c>
      <c r="L19" s="126">
        <v>139698</v>
      </c>
      <c r="M19" s="126">
        <v>138730</v>
      </c>
      <c r="N19" s="126">
        <v>138346</v>
      </c>
      <c r="O19" s="126">
        <v>137587</v>
      </c>
      <c r="P19" s="126">
        <v>137174</v>
      </c>
      <c r="Q19" s="126">
        <v>136139</v>
      </c>
      <c r="R19" s="126">
        <v>135640</v>
      </c>
      <c r="S19" s="126">
        <v>135481</v>
      </c>
      <c r="T19" s="126">
        <v>135229</v>
      </c>
      <c r="U19" s="126">
        <v>135197</v>
      </c>
      <c r="V19" s="126">
        <v>134905</v>
      </c>
      <c r="W19" s="126">
        <v>134907</v>
      </c>
      <c r="X19" s="126">
        <v>134725</v>
      </c>
      <c r="Y19" s="126">
        <v>134209</v>
      </c>
      <c r="Z19" s="126">
        <v>133304</v>
      </c>
      <c r="AA19" s="126">
        <v>132852</v>
      </c>
      <c r="AB19" s="126">
        <v>131751</v>
      </c>
      <c r="AC19" s="126">
        <v>130529</v>
      </c>
      <c r="AD19">
        <v>129206</v>
      </c>
      <c r="AE19">
        <v>128372</v>
      </c>
      <c r="AF19" s="57">
        <v>-11326</v>
      </c>
      <c r="AG19" s="63">
        <v>-8.1074890120116248</v>
      </c>
      <c r="AH19" s="53"/>
      <c r="AI19" s="63">
        <v>693.18487305732685</v>
      </c>
      <c r="AJ19" s="125">
        <v>195.0835992764321</v>
      </c>
      <c r="AK19" s="76"/>
    </row>
    <row r="20" spans="2:37" x14ac:dyDescent="0.2">
      <c r="B20" s="65">
        <v>1</v>
      </c>
      <c r="C20" s="65">
        <v>1</v>
      </c>
      <c r="D20" s="65">
        <v>1</v>
      </c>
      <c r="E20" s="65">
        <v>36015</v>
      </c>
      <c r="F20" s="65">
        <v>99</v>
      </c>
      <c r="H20" s="65" t="s">
        <v>23</v>
      </c>
      <c r="I20" s="46">
        <v>9</v>
      </c>
      <c r="J20" s="59" t="s">
        <v>24</v>
      </c>
      <c r="K20" s="66">
        <v>91094</v>
      </c>
      <c r="L20" s="126">
        <v>91119</v>
      </c>
      <c r="M20" s="126">
        <v>90780</v>
      </c>
      <c r="N20" s="126">
        <v>90613</v>
      </c>
      <c r="O20" s="126">
        <v>90154</v>
      </c>
      <c r="P20" s="126">
        <v>89777</v>
      </c>
      <c r="Q20" s="126">
        <v>88860</v>
      </c>
      <c r="R20" s="126">
        <v>88732</v>
      </c>
      <c r="S20" s="126">
        <v>88634</v>
      </c>
      <c r="T20" s="126">
        <v>88503</v>
      </c>
      <c r="U20" s="126">
        <v>88849</v>
      </c>
      <c r="V20" s="126">
        <v>88830</v>
      </c>
      <c r="W20" s="126">
        <v>88847</v>
      </c>
      <c r="X20" s="126">
        <v>88895</v>
      </c>
      <c r="Y20" s="126">
        <v>88899</v>
      </c>
      <c r="Z20" s="126">
        <v>89137</v>
      </c>
      <c r="AA20" s="126">
        <v>88199</v>
      </c>
      <c r="AB20" s="126">
        <v>87177</v>
      </c>
      <c r="AC20" s="126">
        <v>86705</v>
      </c>
      <c r="AD20">
        <v>85644</v>
      </c>
      <c r="AE20">
        <v>84736</v>
      </c>
      <c r="AF20" s="57">
        <v>-6383</v>
      </c>
      <c r="AG20" s="63">
        <v>-7.0051251659917257</v>
      </c>
      <c r="AH20" s="53"/>
      <c r="AI20" s="63">
        <v>1062.0475592937109</v>
      </c>
      <c r="AJ20" s="125">
        <v>83.332426335838278</v>
      </c>
      <c r="AK20" s="76"/>
    </row>
    <row r="21" spans="2:37" x14ac:dyDescent="0.2">
      <c r="B21" s="65">
        <v>1</v>
      </c>
      <c r="C21" s="65">
        <v>1</v>
      </c>
      <c r="D21" s="65">
        <v>1</v>
      </c>
      <c r="E21" s="65">
        <v>36017</v>
      </c>
      <c r="F21" s="65">
        <v>99</v>
      </c>
      <c r="H21" s="65" t="s">
        <v>12</v>
      </c>
      <c r="I21" s="46">
        <v>9</v>
      </c>
      <c r="J21" s="59" t="s">
        <v>25</v>
      </c>
      <c r="K21" s="66">
        <v>51325</v>
      </c>
      <c r="L21" s="126">
        <v>51356</v>
      </c>
      <c r="M21" s="126">
        <v>51109</v>
      </c>
      <c r="N21" s="126">
        <v>51205</v>
      </c>
      <c r="O21" s="126">
        <v>51393</v>
      </c>
      <c r="P21" s="126">
        <v>51297</v>
      </c>
      <c r="Q21" s="126">
        <v>51154</v>
      </c>
      <c r="R21" s="126">
        <v>51391</v>
      </c>
      <c r="S21" s="126">
        <v>51463</v>
      </c>
      <c r="T21" s="126">
        <v>51326</v>
      </c>
      <c r="U21" s="126">
        <v>50639</v>
      </c>
      <c r="V21" s="126">
        <v>50477</v>
      </c>
      <c r="W21" s="126">
        <v>50511</v>
      </c>
      <c r="X21" s="126">
        <v>50399</v>
      </c>
      <c r="Y21" s="126">
        <v>50182</v>
      </c>
      <c r="Z21" s="126">
        <v>49883</v>
      </c>
      <c r="AA21" s="126">
        <v>49477</v>
      </c>
      <c r="AB21" s="126">
        <v>49319</v>
      </c>
      <c r="AC21" s="126">
        <v>48772</v>
      </c>
      <c r="AD21">
        <v>48315</v>
      </c>
      <c r="AE21">
        <v>47805</v>
      </c>
      <c r="AF21" s="57">
        <v>-3551</v>
      </c>
      <c r="AG21" s="63">
        <v>-6.9144793208193782</v>
      </c>
      <c r="AH21" s="53"/>
      <c r="AI21" s="63">
        <v>408.16985522712844</v>
      </c>
      <c r="AJ21" s="125">
        <v>125.74666978147947</v>
      </c>
    </row>
    <row r="22" spans="2:37" x14ac:dyDescent="0.2">
      <c r="B22" s="65">
        <v>1</v>
      </c>
      <c r="C22" s="65">
        <v>1</v>
      </c>
      <c r="D22" s="65">
        <v>1</v>
      </c>
      <c r="E22" s="65">
        <v>36019</v>
      </c>
      <c r="F22" s="65">
        <v>99</v>
      </c>
      <c r="H22" s="65" t="s">
        <v>12</v>
      </c>
      <c r="I22" s="46">
        <v>8</v>
      </c>
      <c r="J22" s="59" t="s">
        <v>26</v>
      </c>
      <c r="K22" s="66">
        <v>79891</v>
      </c>
      <c r="L22" s="126">
        <v>79882</v>
      </c>
      <c r="M22" s="126">
        <v>80320</v>
      </c>
      <c r="N22" s="126">
        <v>80707</v>
      </c>
      <c r="O22" s="126">
        <v>81396</v>
      </c>
      <c r="P22" s="126">
        <v>81803</v>
      </c>
      <c r="Q22" s="126">
        <v>82233</v>
      </c>
      <c r="R22" s="126">
        <v>82547</v>
      </c>
      <c r="S22" s="126">
        <v>82556</v>
      </c>
      <c r="T22" s="126">
        <v>82401</v>
      </c>
      <c r="U22" s="126">
        <v>82280</v>
      </c>
      <c r="V22" s="126">
        <v>82128</v>
      </c>
      <c r="W22" s="126">
        <v>82131</v>
      </c>
      <c r="X22" s="126">
        <v>82096</v>
      </c>
      <c r="Y22" s="126">
        <v>81728</v>
      </c>
      <c r="Z22" s="126">
        <v>81714</v>
      </c>
      <c r="AA22" s="126">
        <v>81523</v>
      </c>
      <c r="AB22" s="126">
        <v>81463</v>
      </c>
      <c r="AC22" s="126">
        <v>80718</v>
      </c>
      <c r="AD22">
        <v>80500</v>
      </c>
      <c r="AE22">
        <v>80531</v>
      </c>
      <c r="AF22" s="57">
        <v>649</v>
      </c>
      <c r="AG22" s="63">
        <v>0.81244836133296616</v>
      </c>
      <c r="AH22" s="53"/>
      <c r="AI22" s="63">
        <v>894.35753833608499</v>
      </c>
      <c r="AJ22" s="125">
        <v>92.134293577156669</v>
      </c>
    </row>
    <row r="23" spans="2:37" x14ac:dyDescent="0.2">
      <c r="B23" s="65">
        <v>1</v>
      </c>
      <c r="C23" s="65">
        <v>1</v>
      </c>
      <c r="D23" s="65">
        <v>2</v>
      </c>
      <c r="E23" s="65">
        <v>36021</v>
      </c>
      <c r="F23" s="65">
        <v>99</v>
      </c>
      <c r="H23" s="65" t="s">
        <v>12</v>
      </c>
      <c r="I23" s="46">
        <v>1</v>
      </c>
      <c r="J23" s="59" t="s">
        <v>27</v>
      </c>
      <c r="K23" s="66">
        <v>63046</v>
      </c>
      <c r="L23" s="126">
        <v>63074</v>
      </c>
      <c r="M23" s="126">
        <v>62953</v>
      </c>
      <c r="N23" s="126">
        <v>63182</v>
      </c>
      <c r="O23" s="126">
        <v>63304</v>
      </c>
      <c r="P23" s="126">
        <v>63646</v>
      </c>
      <c r="Q23" s="126">
        <v>63717</v>
      </c>
      <c r="R23" s="126">
        <v>63427</v>
      </c>
      <c r="S23" s="126">
        <v>63430</v>
      </c>
      <c r="T23" s="126">
        <v>63253</v>
      </c>
      <c r="U23" s="126">
        <v>63023</v>
      </c>
      <c r="V23" s="126">
        <v>63096</v>
      </c>
      <c r="W23" s="126">
        <v>63066</v>
      </c>
      <c r="X23" s="126">
        <v>63036</v>
      </c>
      <c r="Y23" s="126">
        <v>62528</v>
      </c>
      <c r="Z23" s="126">
        <v>62449</v>
      </c>
      <c r="AA23" s="126">
        <v>62170</v>
      </c>
      <c r="AB23" s="126">
        <v>61942</v>
      </c>
      <c r="AC23" s="126">
        <v>61434</v>
      </c>
      <c r="AD23">
        <v>60835</v>
      </c>
      <c r="AE23">
        <v>60338</v>
      </c>
      <c r="AF23" s="57">
        <v>-2736</v>
      </c>
      <c r="AG23" s="63">
        <v>-4.3377619938484955</v>
      </c>
      <c r="AH23" s="53"/>
      <c r="AI23" s="63">
        <v>1038.9494847080373</v>
      </c>
      <c r="AJ23" s="125">
        <v>60.881689563352722</v>
      </c>
    </row>
    <row r="24" spans="2:37" x14ac:dyDescent="0.2">
      <c r="B24" s="65">
        <v>1</v>
      </c>
      <c r="C24" s="65">
        <v>1</v>
      </c>
      <c r="D24" s="65">
        <v>1</v>
      </c>
      <c r="E24" s="65">
        <v>36023</v>
      </c>
      <c r="F24" s="65">
        <v>99</v>
      </c>
      <c r="H24" s="65" t="s">
        <v>12</v>
      </c>
      <c r="I24" s="46">
        <v>2</v>
      </c>
      <c r="J24" s="59" t="s">
        <v>28</v>
      </c>
      <c r="K24" s="66">
        <v>48693</v>
      </c>
      <c r="L24" s="126">
        <v>48704</v>
      </c>
      <c r="M24" s="126">
        <v>48903</v>
      </c>
      <c r="N24" s="126">
        <v>48891</v>
      </c>
      <c r="O24" s="126">
        <v>49475</v>
      </c>
      <c r="P24" s="126">
        <v>49628</v>
      </c>
      <c r="Q24" s="126">
        <v>49330</v>
      </c>
      <c r="R24" s="126">
        <v>49449</v>
      </c>
      <c r="S24" s="126">
        <v>49624</v>
      </c>
      <c r="T24" s="126">
        <v>49537</v>
      </c>
      <c r="U24" s="126">
        <v>49358</v>
      </c>
      <c r="V24" s="126">
        <v>49336</v>
      </c>
      <c r="W24" s="126">
        <v>49290</v>
      </c>
      <c r="X24" s="126">
        <v>49279</v>
      </c>
      <c r="Y24" s="126">
        <v>49380</v>
      </c>
      <c r="Z24" s="126">
        <v>49023</v>
      </c>
      <c r="AA24" s="126">
        <v>48905</v>
      </c>
      <c r="AB24" s="126">
        <v>48740</v>
      </c>
      <c r="AC24" s="126">
        <v>48290</v>
      </c>
      <c r="AD24">
        <v>47915</v>
      </c>
      <c r="AE24">
        <v>47815</v>
      </c>
      <c r="AF24" s="57">
        <v>-889</v>
      </c>
      <c r="AG24" s="63">
        <v>-1.8253120893561106</v>
      </c>
      <c r="AH24" s="53"/>
      <c r="AI24" s="63">
        <v>635.73402077538583</v>
      </c>
      <c r="AJ24" s="125">
        <v>77.920951815007783</v>
      </c>
    </row>
    <row r="25" spans="2:37" x14ac:dyDescent="0.2">
      <c r="B25" s="65">
        <v>1</v>
      </c>
      <c r="C25" s="65">
        <v>1</v>
      </c>
      <c r="D25" s="65">
        <v>1</v>
      </c>
      <c r="E25" s="65">
        <v>36025</v>
      </c>
      <c r="F25" s="65">
        <v>99</v>
      </c>
      <c r="H25" s="65" t="s">
        <v>12</v>
      </c>
      <c r="I25" s="46">
        <v>9</v>
      </c>
      <c r="J25" s="59" t="s">
        <v>29</v>
      </c>
      <c r="K25" s="66">
        <v>47864</v>
      </c>
      <c r="L25" s="126">
        <v>47894</v>
      </c>
      <c r="M25" s="126">
        <v>47771</v>
      </c>
      <c r="N25" s="126">
        <v>47666</v>
      </c>
      <c r="O25" s="126">
        <v>47930</v>
      </c>
      <c r="P25" s="126">
        <v>48283</v>
      </c>
      <c r="Q25" s="126">
        <v>48377</v>
      </c>
      <c r="R25" s="126">
        <v>48271</v>
      </c>
      <c r="S25" s="126">
        <v>48450</v>
      </c>
      <c r="T25" s="126">
        <v>48363</v>
      </c>
      <c r="U25" s="126">
        <v>48182</v>
      </c>
      <c r="V25" s="126">
        <v>47980</v>
      </c>
      <c r="W25" s="126">
        <v>47962</v>
      </c>
      <c r="X25" s="126">
        <v>47888</v>
      </c>
      <c r="Y25" s="126">
        <v>47584</v>
      </c>
      <c r="Z25" s="126">
        <v>47215</v>
      </c>
      <c r="AA25" s="126">
        <v>46803</v>
      </c>
      <c r="AB25" s="126">
        <v>46562</v>
      </c>
      <c r="AC25" s="126">
        <v>45891</v>
      </c>
      <c r="AD25">
        <v>45393</v>
      </c>
      <c r="AE25">
        <v>45028</v>
      </c>
      <c r="AF25" s="57">
        <v>-2866</v>
      </c>
      <c r="AG25" s="63">
        <v>-5.9840481062346011</v>
      </c>
      <c r="AH25" s="53"/>
      <c r="AI25" s="63">
        <v>499.65153236231208</v>
      </c>
      <c r="AJ25" s="125">
        <v>96.793458775846531</v>
      </c>
    </row>
    <row r="26" spans="2:37" x14ac:dyDescent="0.2">
      <c r="B26" s="65">
        <v>1</v>
      </c>
      <c r="C26" s="65">
        <v>1</v>
      </c>
      <c r="D26" s="65">
        <v>2</v>
      </c>
      <c r="E26" s="65">
        <v>36027</v>
      </c>
      <c r="F26" s="65">
        <v>70</v>
      </c>
      <c r="G26" s="65">
        <v>2281</v>
      </c>
      <c r="H26" s="65" t="s">
        <v>14</v>
      </c>
      <c r="I26" s="46">
        <v>5</v>
      </c>
      <c r="J26" s="59" t="s">
        <v>30</v>
      </c>
      <c r="K26" s="66">
        <v>280914</v>
      </c>
      <c r="L26" s="126">
        <v>280032</v>
      </c>
      <c r="M26" s="126">
        <v>284712</v>
      </c>
      <c r="N26" s="126">
        <v>287700</v>
      </c>
      <c r="O26" s="126">
        <v>290781</v>
      </c>
      <c r="P26" s="126">
        <v>292859</v>
      </c>
      <c r="Q26" s="126">
        <v>294362</v>
      </c>
      <c r="R26" s="126">
        <v>294712</v>
      </c>
      <c r="S26" s="126">
        <v>295319</v>
      </c>
      <c r="T26" s="126">
        <v>296267</v>
      </c>
      <c r="U26" s="126">
        <v>296887</v>
      </c>
      <c r="V26" s="126">
        <v>297488</v>
      </c>
      <c r="W26" s="126">
        <v>297454</v>
      </c>
      <c r="X26" s="126">
        <v>297728</v>
      </c>
      <c r="Y26" s="126">
        <v>298133</v>
      </c>
      <c r="Z26" s="126">
        <v>297023</v>
      </c>
      <c r="AA26" s="126">
        <v>296268</v>
      </c>
      <c r="AB26" s="126">
        <v>295127</v>
      </c>
      <c r="AC26" s="126">
        <v>294039</v>
      </c>
      <c r="AD26">
        <v>293029</v>
      </c>
      <c r="AE26">
        <v>293545</v>
      </c>
      <c r="AF26" s="57">
        <v>13513</v>
      </c>
      <c r="AG26" s="63">
        <v>4.8255199405782196</v>
      </c>
      <c r="AH26" s="53"/>
      <c r="AI26" s="63">
        <v>1446.3726279812879</v>
      </c>
      <c r="AJ26" s="125">
        <v>204.83449027482072</v>
      </c>
    </row>
    <row r="27" spans="2:37" x14ac:dyDescent="0.2">
      <c r="B27" s="65">
        <v>1</v>
      </c>
      <c r="C27" s="65">
        <v>1</v>
      </c>
      <c r="D27" s="65">
        <v>1</v>
      </c>
      <c r="E27" s="65">
        <v>36029</v>
      </c>
      <c r="F27" s="65">
        <v>99</v>
      </c>
      <c r="H27" s="65" t="s">
        <v>31</v>
      </c>
      <c r="I27" s="46">
        <v>10</v>
      </c>
      <c r="J27" s="59" t="s">
        <v>32</v>
      </c>
      <c r="K27" s="66">
        <v>949440</v>
      </c>
      <c r="L27" s="126">
        <v>950227</v>
      </c>
      <c r="M27" s="126">
        <v>946515</v>
      </c>
      <c r="N27" s="126">
        <v>943551</v>
      </c>
      <c r="O27" s="126">
        <v>941846</v>
      </c>
      <c r="P27" s="126">
        <v>938333</v>
      </c>
      <c r="Q27" s="126">
        <v>931745</v>
      </c>
      <c r="R27" s="126">
        <v>925564</v>
      </c>
      <c r="S27" s="126">
        <v>921887</v>
      </c>
      <c r="T27" s="126">
        <v>920571</v>
      </c>
      <c r="U27" s="126">
        <v>919334</v>
      </c>
      <c r="V27" s="126">
        <v>919040</v>
      </c>
      <c r="W27" s="126">
        <v>919134</v>
      </c>
      <c r="X27" s="126">
        <v>919152</v>
      </c>
      <c r="Y27" s="126">
        <v>919843</v>
      </c>
      <c r="Z27" s="126">
        <v>919906</v>
      </c>
      <c r="AA27" s="126">
        <v>920869</v>
      </c>
      <c r="AB27" s="126">
        <v>921755</v>
      </c>
      <c r="AC27" s="126">
        <v>920644</v>
      </c>
      <c r="AD27">
        <v>918678</v>
      </c>
      <c r="AE27">
        <v>919034</v>
      </c>
      <c r="AF27" s="57">
        <v>-31193</v>
      </c>
      <c r="AG27" s="63">
        <v>-3.2826892942423234</v>
      </c>
      <c r="AH27" s="53"/>
      <c r="AI27" s="63">
        <v>801.59468576688391</v>
      </c>
      <c r="AJ27" s="125">
        <v>1148.4245296852132</v>
      </c>
    </row>
    <row r="28" spans="2:37" x14ac:dyDescent="0.2">
      <c r="B28" s="65">
        <v>1</v>
      </c>
      <c r="C28" s="65">
        <v>1</v>
      </c>
      <c r="D28" s="65">
        <v>1</v>
      </c>
      <c r="E28" s="65">
        <v>36031</v>
      </c>
      <c r="F28" s="65">
        <v>99</v>
      </c>
      <c r="H28" s="65" t="s">
        <v>12</v>
      </c>
      <c r="I28" s="46">
        <v>8</v>
      </c>
      <c r="J28" s="59" t="s">
        <v>33</v>
      </c>
      <c r="K28" s="66">
        <v>38911</v>
      </c>
      <c r="L28" s="126">
        <v>38893</v>
      </c>
      <c r="M28" s="126">
        <v>38893</v>
      </c>
      <c r="N28" s="126">
        <v>39195</v>
      </c>
      <c r="O28" s="126">
        <v>39334</v>
      </c>
      <c r="P28" s="126">
        <v>39295</v>
      </c>
      <c r="Q28" s="126">
        <v>39321</v>
      </c>
      <c r="R28" s="126">
        <v>39490</v>
      </c>
      <c r="S28" s="126">
        <v>39373</v>
      </c>
      <c r="T28" s="126">
        <v>39435</v>
      </c>
      <c r="U28" s="126">
        <v>39478</v>
      </c>
      <c r="V28" s="126">
        <v>39370</v>
      </c>
      <c r="W28" s="126">
        <v>39373</v>
      </c>
      <c r="X28" s="126">
        <v>39360</v>
      </c>
      <c r="Y28" s="126">
        <v>39271</v>
      </c>
      <c r="Z28" s="126">
        <v>38875</v>
      </c>
      <c r="AA28" s="126">
        <v>38601</v>
      </c>
      <c r="AB28" s="126">
        <v>38323</v>
      </c>
      <c r="AC28" s="126">
        <v>37965</v>
      </c>
      <c r="AD28">
        <v>37671</v>
      </c>
      <c r="AE28">
        <v>37487</v>
      </c>
      <c r="AF28" s="57">
        <v>-1406</v>
      </c>
      <c r="AG28" s="63">
        <v>-3.6150464093795796</v>
      </c>
      <c r="AH28" s="53"/>
      <c r="AI28" s="63">
        <v>1044.2102473061652</v>
      </c>
      <c r="AJ28" s="125">
        <v>37.765383074657336</v>
      </c>
    </row>
    <row r="29" spans="2:37" x14ac:dyDescent="0.2">
      <c r="B29" s="65">
        <v>1</v>
      </c>
      <c r="C29" s="65">
        <v>1</v>
      </c>
      <c r="D29" s="65">
        <v>1</v>
      </c>
      <c r="E29" s="65">
        <v>36033</v>
      </c>
      <c r="F29" s="65">
        <v>99</v>
      </c>
      <c r="H29" s="65" t="s">
        <v>12</v>
      </c>
      <c r="I29" s="46">
        <v>8</v>
      </c>
      <c r="J29" s="59" t="s">
        <v>34</v>
      </c>
      <c r="K29" s="66">
        <v>51044</v>
      </c>
      <c r="L29" s="126">
        <v>51110</v>
      </c>
      <c r="M29" s="126">
        <v>50925</v>
      </c>
      <c r="N29" s="126">
        <v>50924</v>
      </c>
      <c r="O29" s="126">
        <v>51228</v>
      </c>
      <c r="P29" s="126">
        <v>51197</v>
      </c>
      <c r="Q29" s="126">
        <v>51257</v>
      </c>
      <c r="R29" s="126">
        <v>51511</v>
      </c>
      <c r="S29" s="126">
        <v>51782</v>
      </c>
      <c r="T29" s="126">
        <v>51907</v>
      </c>
      <c r="U29" s="126">
        <v>51706</v>
      </c>
      <c r="V29" s="126">
        <v>51599</v>
      </c>
      <c r="W29" s="126">
        <v>51601</v>
      </c>
      <c r="X29" s="126">
        <v>51645</v>
      </c>
      <c r="Y29" s="126">
        <v>51545</v>
      </c>
      <c r="Z29" s="126">
        <v>51791</v>
      </c>
      <c r="AA29" s="126">
        <v>51212</v>
      </c>
      <c r="AB29" s="126">
        <v>51096</v>
      </c>
      <c r="AC29" s="126">
        <v>50540</v>
      </c>
      <c r="AD29">
        <v>51081</v>
      </c>
      <c r="AE29">
        <v>50465</v>
      </c>
      <c r="AF29" s="57">
        <v>-645</v>
      </c>
      <c r="AG29" s="63">
        <v>-1.2619839561729602</v>
      </c>
      <c r="AH29" s="53"/>
      <c r="AI29" s="63">
        <v>1796.8013264926324</v>
      </c>
      <c r="AJ29" s="125">
        <v>28.888558370180412</v>
      </c>
    </row>
    <row r="30" spans="2:37" x14ac:dyDescent="0.2">
      <c r="B30" s="65">
        <v>1</v>
      </c>
      <c r="C30" s="65">
        <v>1</v>
      </c>
      <c r="D30" s="65">
        <v>1</v>
      </c>
      <c r="E30" s="65">
        <v>36035</v>
      </c>
      <c r="F30" s="65">
        <v>99</v>
      </c>
      <c r="H30" s="65" t="s">
        <v>12</v>
      </c>
      <c r="I30" s="46">
        <v>6</v>
      </c>
      <c r="J30" s="59" t="s">
        <v>35</v>
      </c>
      <c r="K30" s="66">
        <v>54976</v>
      </c>
      <c r="L30" s="126">
        <v>55053</v>
      </c>
      <c r="M30" s="126">
        <v>54904</v>
      </c>
      <c r="N30" s="126">
        <v>54988</v>
      </c>
      <c r="O30" s="126">
        <v>55081</v>
      </c>
      <c r="P30" s="126">
        <v>55233</v>
      </c>
      <c r="Q30" s="126">
        <v>55301</v>
      </c>
      <c r="R30" s="126">
        <v>55328</v>
      </c>
      <c r="S30" s="126">
        <v>55489</v>
      </c>
      <c r="T30" s="126">
        <v>55584</v>
      </c>
      <c r="U30" s="126">
        <v>55558</v>
      </c>
      <c r="V30" s="126">
        <v>55531</v>
      </c>
      <c r="W30" s="126">
        <v>55513</v>
      </c>
      <c r="X30" s="126">
        <v>55455</v>
      </c>
      <c r="Y30" s="126">
        <v>55112</v>
      </c>
      <c r="Z30" s="126">
        <v>54845</v>
      </c>
      <c r="AA30" s="126">
        <v>54345</v>
      </c>
      <c r="AB30" s="126">
        <v>53932</v>
      </c>
      <c r="AC30" s="126">
        <v>53801</v>
      </c>
      <c r="AD30">
        <v>53610</v>
      </c>
      <c r="AE30">
        <v>53802</v>
      </c>
      <c r="AF30" s="57">
        <v>-1251</v>
      </c>
      <c r="AG30" s="63">
        <v>-2.2723557299329737</v>
      </c>
      <c r="AH30" s="53"/>
      <c r="AI30" s="63">
        <v>1631.4871439558792</v>
      </c>
      <c r="AJ30" s="125">
        <v>34.069529880097647</v>
      </c>
    </row>
    <row r="31" spans="2:37" x14ac:dyDescent="0.2">
      <c r="B31" s="65">
        <v>1</v>
      </c>
      <c r="C31" s="65">
        <v>1</v>
      </c>
      <c r="D31" s="65">
        <v>1</v>
      </c>
      <c r="E31" s="65">
        <v>36037</v>
      </c>
      <c r="F31" s="65">
        <v>99</v>
      </c>
      <c r="H31" s="65" t="s">
        <v>36</v>
      </c>
      <c r="I31" s="46">
        <v>3</v>
      </c>
      <c r="J31" s="59" t="s">
        <v>37</v>
      </c>
      <c r="K31" s="66">
        <v>60539</v>
      </c>
      <c r="L31" s="126">
        <v>60548</v>
      </c>
      <c r="M31" s="126">
        <v>60321</v>
      </c>
      <c r="N31" s="126">
        <v>60289</v>
      </c>
      <c r="O31" s="126">
        <v>60412</v>
      </c>
      <c r="P31" s="126">
        <v>60224</v>
      </c>
      <c r="Q31" s="126">
        <v>60068</v>
      </c>
      <c r="R31" s="126">
        <v>59919</v>
      </c>
      <c r="S31" s="126">
        <v>59930</v>
      </c>
      <c r="T31" s="126">
        <v>59895</v>
      </c>
      <c r="U31" s="126">
        <v>59932</v>
      </c>
      <c r="V31" s="126">
        <v>60079</v>
      </c>
      <c r="W31" s="126">
        <v>59934</v>
      </c>
      <c r="X31" s="126">
        <v>59928</v>
      </c>
      <c r="Y31" s="126">
        <v>59880</v>
      </c>
      <c r="Z31" s="126">
        <v>59672</v>
      </c>
      <c r="AA31" s="126">
        <v>59112</v>
      </c>
      <c r="AB31" s="126">
        <v>58725</v>
      </c>
      <c r="AC31" s="126">
        <v>58462</v>
      </c>
      <c r="AD31">
        <v>58013</v>
      </c>
      <c r="AE31">
        <v>57798</v>
      </c>
      <c r="AF31" s="57">
        <v>-2750</v>
      </c>
      <c r="AG31" s="63">
        <v>-4.541851093347427</v>
      </c>
      <c r="AH31" s="53"/>
      <c r="AI31" s="63">
        <v>496.16627567386411</v>
      </c>
      <c r="AJ31" s="125">
        <v>120.71558051512893</v>
      </c>
    </row>
    <row r="32" spans="2:37" x14ac:dyDescent="0.2">
      <c r="B32" s="65">
        <v>1</v>
      </c>
      <c r="C32" s="65">
        <v>1</v>
      </c>
      <c r="D32" s="65">
        <v>2</v>
      </c>
      <c r="E32" s="65">
        <v>36039</v>
      </c>
      <c r="F32" s="65">
        <v>99</v>
      </c>
      <c r="H32" s="65" t="s">
        <v>12</v>
      </c>
      <c r="I32" s="46">
        <v>1</v>
      </c>
      <c r="J32" s="59" t="s">
        <v>38</v>
      </c>
      <c r="K32" s="66">
        <v>47986</v>
      </c>
      <c r="L32" s="126">
        <v>48021</v>
      </c>
      <c r="M32" s="126">
        <v>47976</v>
      </c>
      <c r="N32" s="126">
        <v>48177</v>
      </c>
      <c r="O32" s="126">
        <v>48416</v>
      </c>
      <c r="P32" s="126">
        <v>48755</v>
      </c>
      <c r="Q32" s="126">
        <v>49142</v>
      </c>
      <c r="R32" s="126">
        <v>49513</v>
      </c>
      <c r="S32" s="126">
        <v>49537</v>
      </c>
      <c r="T32" s="126">
        <v>49467</v>
      </c>
      <c r="U32" s="126">
        <v>49372</v>
      </c>
      <c r="V32" s="126">
        <v>49221</v>
      </c>
      <c r="W32" s="126">
        <v>49214</v>
      </c>
      <c r="X32" s="126">
        <v>49139</v>
      </c>
      <c r="Y32" s="126">
        <v>48857</v>
      </c>
      <c r="Z32" s="126">
        <v>48587</v>
      </c>
      <c r="AA32" s="126">
        <v>48308</v>
      </c>
      <c r="AB32" s="126">
        <v>47964</v>
      </c>
      <c r="AC32" s="126">
        <v>47616</v>
      </c>
      <c r="AD32">
        <v>47494</v>
      </c>
      <c r="AE32">
        <v>47442</v>
      </c>
      <c r="AF32" s="57">
        <v>-579</v>
      </c>
      <c r="AG32" s="63">
        <v>-1.2057224964078217</v>
      </c>
      <c r="AH32" s="53"/>
      <c r="AI32" s="63">
        <v>494.1090703895153</v>
      </c>
      <c r="AJ32" s="125">
        <v>100.11352343927678</v>
      </c>
    </row>
    <row r="33" spans="2:36" x14ac:dyDescent="0.2">
      <c r="B33" s="65">
        <v>1</v>
      </c>
      <c r="C33" s="65">
        <v>1</v>
      </c>
      <c r="D33" s="65">
        <v>1</v>
      </c>
      <c r="E33" s="65">
        <v>36041</v>
      </c>
      <c r="F33" s="65">
        <v>99</v>
      </c>
      <c r="H33" s="65" t="s">
        <v>12</v>
      </c>
      <c r="I33" s="46">
        <v>6</v>
      </c>
      <c r="J33" s="59" t="s">
        <v>39</v>
      </c>
      <c r="K33" s="66">
        <v>5377</v>
      </c>
      <c r="L33" s="126">
        <v>5376</v>
      </c>
      <c r="M33" s="126">
        <v>5312</v>
      </c>
      <c r="N33" s="126">
        <v>5232</v>
      </c>
      <c r="O33" s="126">
        <v>5181</v>
      </c>
      <c r="P33" s="126">
        <v>5158</v>
      </c>
      <c r="Q33" s="126">
        <v>5093</v>
      </c>
      <c r="R33" s="126">
        <v>4987</v>
      </c>
      <c r="S33" s="126">
        <v>4969</v>
      </c>
      <c r="T33" s="126">
        <v>4893</v>
      </c>
      <c r="U33" s="126">
        <v>4858</v>
      </c>
      <c r="V33" s="126">
        <v>4836</v>
      </c>
      <c r="W33" s="126">
        <v>4841</v>
      </c>
      <c r="X33" s="126">
        <v>4851</v>
      </c>
      <c r="Y33" s="126">
        <v>4826</v>
      </c>
      <c r="Z33" s="126">
        <v>4803</v>
      </c>
      <c r="AA33" s="126">
        <v>4766</v>
      </c>
      <c r="AB33" s="126">
        <v>4700</v>
      </c>
      <c r="AC33" s="126">
        <v>4699</v>
      </c>
      <c r="AD33">
        <v>4556</v>
      </c>
      <c r="AE33">
        <v>4471</v>
      </c>
      <c r="AF33" s="57">
        <v>-905</v>
      </c>
      <c r="AG33" s="63">
        <v>-16.83407738095238</v>
      </c>
      <c r="AH33" s="53"/>
      <c r="AI33" s="63">
        <v>647.74601310894104</v>
      </c>
      <c r="AJ33" s="125">
        <v>7.5538867101866236</v>
      </c>
    </row>
    <row r="34" spans="2:36" x14ac:dyDescent="0.2">
      <c r="B34" s="65">
        <v>1</v>
      </c>
      <c r="C34" s="65">
        <v>1</v>
      </c>
      <c r="D34" s="65">
        <v>1</v>
      </c>
      <c r="E34" s="65">
        <v>36043</v>
      </c>
      <c r="F34" s="65">
        <v>99</v>
      </c>
      <c r="H34" s="65" t="s">
        <v>40</v>
      </c>
      <c r="I34" s="46">
        <v>6</v>
      </c>
      <c r="J34" s="59" t="s">
        <v>41</v>
      </c>
      <c r="K34" s="66">
        <v>64451</v>
      </c>
      <c r="L34" s="126">
        <v>64502</v>
      </c>
      <c r="M34" s="126">
        <v>64274</v>
      </c>
      <c r="N34" s="126">
        <v>63971</v>
      </c>
      <c r="O34" s="126">
        <v>64080</v>
      </c>
      <c r="P34" s="126">
        <v>64332</v>
      </c>
      <c r="Q34" s="126">
        <v>64292</v>
      </c>
      <c r="R34" s="126">
        <v>64029</v>
      </c>
      <c r="S34" s="126">
        <v>64343</v>
      </c>
      <c r="T34" s="126">
        <v>64404</v>
      </c>
      <c r="U34" s="126">
        <v>64381</v>
      </c>
      <c r="V34" s="126">
        <v>64519</v>
      </c>
      <c r="W34" s="126">
        <v>64469</v>
      </c>
      <c r="X34" s="126">
        <v>64470</v>
      </c>
      <c r="Y34" s="126">
        <v>64386</v>
      </c>
      <c r="Z34" s="126">
        <v>64227</v>
      </c>
      <c r="AA34" s="126">
        <v>63883</v>
      </c>
      <c r="AB34" s="126">
        <v>63384</v>
      </c>
      <c r="AC34" s="126">
        <v>62652</v>
      </c>
      <c r="AD34">
        <v>62436</v>
      </c>
      <c r="AE34">
        <v>62163</v>
      </c>
      <c r="AF34" s="57">
        <v>-2339</v>
      </c>
      <c r="AG34" s="63">
        <v>-3.626244147468296</v>
      </c>
      <c r="AH34" s="53"/>
      <c r="AI34" s="63">
        <v>1720.3933404324653</v>
      </c>
      <c r="AJ34" s="125">
        <v>37.435625032011799</v>
      </c>
    </row>
    <row r="35" spans="2:36" x14ac:dyDescent="0.2">
      <c r="B35" s="65">
        <v>1</v>
      </c>
      <c r="C35" s="65">
        <v>1</v>
      </c>
      <c r="D35" s="65">
        <v>1</v>
      </c>
      <c r="E35" s="65">
        <v>36045</v>
      </c>
      <c r="F35" s="65">
        <v>99</v>
      </c>
      <c r="H35" s="65" t="s">
        <v>12</v>
      </c>
      <c r="I35" s="46">
        <v>8</v>
      </c>
      <c r="J35" s="59" t="s">
        <v>42</v>
      </c>
      <c r="K35" s="66">
        <v>111790</v>
      </c>
      <c r="L35" s="126">
        <v>111716</v>
      </c>
      <c r="M35" s="126">
        <v>111422</v>
      </c>
      <c r="N35" s="126">
        <v>111112</v>
      </c>
      <c r="O35" s="126">
        <v>110246</v>
      </c>
      <c r="P35" s="126">
        <v>109924</v>
      </c>
      <c r="Q35" s="126">
        <v>113486</v>
      </c>
      <c r="R35" s="126">
        <v>113650</v>
      </c>
      <c r="S35" s="126">
        <v>115059</v>
      </c>
      <c r="T35" s="126">
        <v>115033</v>
      </c>
      <c r="U35" s="126">
        <v>115023</v>
      </c>
      <c r="V35" s="126">
        <v>116229</v>
      </c>
      <c r="W35" s="126">
        <v>116232</v>
      </c>
      <c r="X35" s="126">
        <v>116592</v>
      </c>
      <c r="Y35" s="126">
        <v>117752</v>
      </c>
      <c r="Z35" s="126">
        <v>120235</v>
      </c>
      <c r="AA35" s="126">
        <v>118490</v>
      </c>
      <c r="AB35" s="126">
        <v>117971</v>
      </c>
      <c r="AC35" s="126">
        <v>116371</v>
      </c>
      <c r="AD35">
        <v>112980</v>
      </c>
      <c r="AE35">
        <v>113157</v>
      </c>
      <c r="AF35" s="57">
        <v>1441</v>
      </c>
      <c r="AG35" s="63">
        <v>1.2898779046868847</v>
      </c>
      <c r="AH35" s="53"/>
      <c r="AI35" s="63">
        <v>1411.2498915052888</v>
      </c>
      <c r="AJ35" s="125">
        <v>81.511432307216509</v>
      </c>
    </row>
    <row r="36" spans="2:36" x14ac:dyDescent="0.2">
      <c r="B36" s="65">
        <v>1</v>
      </c>
      <c r="C36" s="65">
        <v>2</v>
      </c>
      <c r="D36" s="65">
        <v>2</v>
      </c>
      <c r="E36" s="65">
        <v>36047</v>
      </c>
      <c r="F36" s="65">
        <v>70</v>
      </c>
      <c r="G36" s="65">
        <v>5600</v>
      </c>
      <c r="H36" s="65" t="s">
        <v>14</v>
      </c>
      <c r="I36" s="46">
        <v>7</v>
      </c>
      <c r="J36" s="59" t="s">
        <v>43</v>
      </c>
      <c r="K36" s="66">
        <v>2467006</v>
      </c>
      <c r="L36" s="126">
        <v>2465689</v>
      </c>
      <c r="M36" s="126">
        <v>2477252</v>
      </c>
      <c r="N36" s="126">
        <v>2480559</v>
      </c>
      <c r="O36" s="126">
        <v>2472999</v>
      </c>
      <c r="P36" s="126">
        <v>2459094</v>
      </c>
      <c r="Q36" s="126">
        <v>2445809</v>
      </c>
      <c r="R36" s="126">
        <v>2436132</v>
      </c>
      <c r="S36" s="126">
        <v>2441324</v>
      </c>
      <c r="T36" s="126">
        <v>2460361</v>
      </c>
      <c r="U36" s="126">
        <v>2487751</v>
      </c>
      <c r="V36" s="126">
        <v>2504700</v>
      </c>
      <c r="W36" s="126">
        <v>2504721</v>
      </c>
      <c r="X36" s="126">
        <v>2509828</v>
      </c>
      <c r="Y36" s="126">
        <v>2540817</v>
      </c>
      <c r="Z36" s="126">
        <v>2568450</v>
      </c>
      <c r="AA36" s="126">
        <v>2587684</v>
      </c>
      <c r="AB36" s="126">
        <v>2601513</v>
      </c>
      <c r="AC36" s="126">
        <v>2608794</v>
      </c>
      <c r="AD36">
        <v>2608423</v>
      </c>
      <c r="AE36">
        <v>2594676</v>
      </c>
      <c r="AF36" s="57">
        <v>128987</v>
      </c>
      <c r="AG36" s="63">
        <v>5.2312761260645599</v>
      </c>
      <c r="AH36" s="53"/>
      <c r="AI36" s="63">
        <v>1272.2017580776435</v>
      </c>
      <c r="AJ36" s="125">
        <v>1933.9393177051734</v>
      </c>
    </row>
    <row r="37" spans="2:36" x14ac:dyDescent="0.2">
      <c r="B37" s="65">
        <v>1</v>
      </c>
      <c r="C37" s="65">
        <v>1</v>
      </c>
      <c r="D37" s="65">
        <v>1</v>
      </c>
      <c r="E37" s="65">
        <v>36049</v>
      </c>
      <c r="F37" s="65">
        <v>99</v>
      </c>
      <c r="H37" s="65" t="s">
        <v>12</v>
      </c>
      <c r="I37" s="46">
        <v>8</v>
      </c>
      <c r="J37" s="59" t="s">
        <v>44</v>
      </c>
      <c r="K37" s="66">
        <v>26989</v>
      </c>
      <c r="L37" s="126">
        <v>26946</v>
      </c>
      <c r="M37" s="126">
        <v>26951</v>
      </c>
      <c r="N37" s="126">
        <v>26618</v>
      </c>
      <c r="O37" s="126">
        <v>26692</v>
      </c>
      <c r="P37" s="126">
        <v>26661</v>
      </c>
      <c r="Q37" s="126">
        <v>26773</v>
      </c>
      <c r="R37" s="126">
        <v>27001</v>
      </c>
      <c r="S37" s="126">
        <v>27086</v>
      </c>
      <c r="T37" s="126">
        <v>26878</v>
      </c>
      <c r="U37" s="126">
        <v>27047</v>
      </c>
      <c r="V37" s="126">
        <v>27087</v>
      </c>
      <c r="W37" s="126">
        <v>27090</v>
      </c>
      <c r="X37" s="126">
        <v>27077</v>
      </c>
      <c r="Y37" s="126">
        <v>27027</v>
      </c>
      <c r="Z37" s="126">
        <v>27196</v>
      </c>
      <c r="AA37" s="126">
        <v>27098</v>
      </c>
      <c r="AB37" s="126">
        <v>27089</v>
      </c>
      <c r="AC37" s="126">
        <v>26827</v>
      </c>
      <c r="AD37">
        <v>26647</v>
      </c>
      <c r="AE37">
        <v>26605</v>
      </c>
      <c r="AF37" s="57">
        <v>-341</v>
      </c>
      <c r="AG37" s="63">
        <v>-1.2654939508646923</v>
      </c>
      <c r="AH37" s="53"/>
      <c r="AI37" s="63">
        <v>70.606049912200362</v>
      </c>
      <c r="AJ37" s="125">
        <v>380.67559413709137</v>
      </c>
    </row>
    <row r="38" spans="2:36" x14ac:dyDescent="0.2">
      <c r="B38" s="65">
        <v>1</v>
      </c>
      <c r="C38" s="65">
        <v>1</v>
      </c>
      <c r="D38" s="65">
        <v>1</v>
      </c>
      <c r="E38" s="65">
        <v>36051</v>
      </c>
      <c r="F38" s="65">
        <v>99</v>
      </c>
      <c r="H38" s="65" t="s">
        <v>36</v>
      </c>
      <c r="I38" s="46">
        <v>3</v>
      </c>
      <c r="J38" s="59" t="s">
        <v>45</v>
      </c>
      <c r="K38" s="66">
        <v>64705</v>
      </c>
      <c r="L38" s="126">
        <v>64631</v>
      </c>
      <c r="M38" s="126">
        <v>65088</v>
      </c>
      <c r="N38" s="126">
        <v>65118</v>
      </c>
      <c r="O38" s="126">
        <v>65130</v>
      </c>
      <c r="P38" s="126">
        <v>65484</v>
      </c>
      <c r="Q38" s="126">
        <v>65322</v>
      </c>
      <c r="R38" s="126">
        <v>65357</v>
      </c>
      <c r="S38" s="126">
        <v>65460</v>
      </c>
      <c r="T38" s="126">
        <v>65637</v>
      </c>
      <c r="U38" s="126">
        <v>65420</v>
      </c>
      <c r="V38" s="126">
        <v>65393</v>
      </c>
      <c r="W38" s="126">
        <v>65206</v>
      </c>
      <c r="X38" s="126">
        <v>65240</v>
      </c>
      <c r="Y38" s="126">
        <v>64849</v>
      </c>
      <c r="Z38" s="126">
        <v>64796</v>
      </c>
      <c r="AA38" s="126">
        <v>64627</v>
      </c>
      <c r="AB38" s="126">
        <v>64585</v>
      </c>
      <c r="AC38" s="126">
        <v>64344</v>
      </c>
      <c r="AD38">
        <v>64000</v>
      </c>
      <c r="AE38">
        <v>63483</v>
      </c>
      <c r="AF38" s="57">
        <v>-1148</v>
      </c>
      <c r="AG38" s="63">
        <v>-1.7762374092927542</v>
      </c>
      <c r="AH38" s="53"/>
      <c r="AI38" s="63">
        <v>1275.4233706874318</v>
      </c>
      <c r="AJ38" s="125">
        <v>51.462911460233599</v>
      </c>
    </row>
    <row r="39" spans="2:36" x14ac:dyDescent="0.2">
      <c r="B39" s="65">
        <v>1</v>
      </c>
      <c r="C39" s="65">
        <v>1</v>
      </c>
      <c r="D39" s="65">
        <v>1</v>
      </c>
      <c r="E39" s="65">
        <v>36053</v>
      </c>
      <c r="F39" s="65">
        <v>99</v>
      </c>
      <c r="H39" s="65" t="s">
        <v>19</v>
      </c>
      <c r="I39" s="46">
        <v>2</v>
      </c>
      <c r="J39" s="59" t="s">
        <v>46</v>
      </c>
      <c r="K39" s="66">
        <v>69450</v>
      </c>
      <c r="L39" s="126">
        <v>69420</v>
      </c>
      <c r="M39" s="126">
        <v>69852</v>
      </c>
      <c r="N39" s="126">
        <v>70261</v>
      </c>
      <c r="O39" s="126">
        <v>71010</v>
      </c>
      <c r="P39" s="126">
        <v>71397</v>
      </c>
      <c r="Q39" s="126">
        <v>71471</v>
      </c>
      <c r="R39" s="126">
        <v>72042</v>
      </c>
      <c r="S39" s="126">
        <v>72709</v>
      </c>
      <c r="T39" s="126">
        <v>73075</v>
      </c>
      <c r="U39" s="126">
        <v>73169</v>
      </c>
      <c r="V39" s="126">
        <v>73442</v>
      </c>
      <c r="W39" s="126">
        <v>73452</v>
      </c>
      <c r="X39" s="126">
        <v>73440</v>
      </c>
      <c r="Y39" s="126">
        <v>72887</v>
      </c>
      <c r="Z39" s="126">
        <v>72414</v>
      </c>
      <c r="AA39" s="126">
        <v>72457</v>
      </c>
      <c r="AB39" s="126">
        <v>72210</v>
      </c>
      <c r="AC39" s="126">
        <v>71636</v>
      </c>
      <c r="AD39">
        <v>71387</v>
      </c>
      <c r="AE39">
        <v>70942</v>
      </c>
      <c r="AF39" s="57">
        <v>1522</v>
      </c>
      <c r="AG39" s="63">
        <v>2.1924517430135406</v>
      </c>
      <c r="AH39" s="53"/>
      <c r="AI39" s="63">
        <v>632.12799016829422</v>
      </c>
      <c r="AJ39" s="125">
        <v>115.60158881834187</v>
      </c>
    </row>
    <row r="40" spans="2:36" x14ac:dyDescent="0.2">
      <c r="B40" s="65">
        <v>1</v>
      </c>
      <c r="C40" s="65">
        <v>1</v>
      </c>
      <c r="D40" s="65">
        <v>1</v>
      </c>
      <c r="E40" s="65">
        <v>36055</v>
      </c>
      <c r="F40" s="65">
        <v>99</v>
      </c>
      <c r="H40" s="65" t="s">
        <v>36</v>
      </c>
      <c r="I40" s="46">
        <v>3</v>
      </c>
      <c r="J40" s="59" t="s">
        <v>47</v>
      </c>
      <c r="K40" s="66">
        <v>738979</v>
      </c>
      <c r="L40" s="126">
        <v>735328</v>
      </c>
      <c r="M40" s="126">
        <v>739891</v>
      </c>
      <c r="N40" s="126">
        <v>741391</v>
      </c>
      <c r="O40" s="126">
        <v>741671</v>
      </c>
      <c r="P40" s="126">
        <v>741075</v>
      </c>
      <c r="Q40" s="126">
        <v>738506</v>
      </c>
      <c r="R40" s="126">
        <v>738329</v>
      </c>
      <c r="S40" s="126">
        <v>739249</v>
      </c>
      <c r="T40" s="126">
        <v>741018</v>
      </c>
      <c r="U40" s="126">
        <v>743386</v>
      </c>
      <c r="V40" s="126">
        <v>744344</v>
      </c>
      <c r="W40" s="126">
        <v>744394</v>
      </c>
      <c r="X40" s="126">
        <v>744580</v>
      </c>
      <c r="Y40" s="126">
        <v>746751</v>
      </c>
      <c r="Z40" s="126">
        <v>747344</v>
      </c>
      <c r="AA40" s="126">
        <v>748290</v>
      </c>
      <c r="AB40" s="126">
        <v>747364</v>
      </c>
      <c r="AC40" s="126">
        <v>745577</v>
      </c>
      <c r="AD40">
        <v>743770</v>
      </c>
      <c r="AE40">
        <v>742724</v>
      </c>
      <c r="AF40" s="57">
        <v>7396</v>
      </c>
      <c r="AG40" s="63">
        <v>1.0058096522912225</v>
      </c>
      <c r="AH40" s="53"/>
      <c r="AI40" s="63">
        <v>655.85591902356305</v>
      </c>
      <c r="AJ40" s="125">
        <v>1129.848764806798</v>
      </c>
    </row>
    <row r="41" spans="2:36" x14ac:dyDescent="0.2">
      <c r="B41" s="65">
        <v>1</v>
      </c>
      <c r="C41" s="65">
        <v>1</v>
      </c>
      <c r="D41" s="65">
        <v>1</v>
      </c>
      <c r="E41" s="65">
        <v>36057</v>
      </c>
      <c r="F41" s="65">
        <v>99</v>
      </c>
      <c r="H41" s="46" t="s">
        <v>10</v>
      </c>
      <c r="I41" s="46">
        <v>6</v>
      </c>
      <c r="J41" s="59" t="s">
        <v>48</v>
      </c>
      <c r="K41" s="66">
        <v>49605</v>
      </c>
      <c r="L41" s="126">
        <v>49637</v>
      </c>
      <c r="M41" s="126">
        <v>49472</v>
      </c>
      <c r="N41" s="126">
        <v>49298</v>
      </c>
      <c r="O41" s="126">
        <v>49449</v>
      </c>
      <c r="P41" s="126">
        <v>49460</v>
      </c>
      <c r="Q41" s="126">
        <v>49505</v>
      </c>
      <c r="R41" s="126">
        <v>49724</v>
      </c>
      <c r="S41" s="126">
        <v>49798</v>
      </c>
      <c r="T41" s="126">
        <v>49951</v>
      </c>
      <c r="U41" s="126">
        <v>50001</v>
      </c>
      <c r="V41" s="126">
        <v>50219</v>
      </c>
      <c r="W41" s="126">
        <v>50264</v>
      </c>
      <c r="X41" s="126">
        <v>50307</v>
      </c>
      <c r="Y41" s="126">
        <v>49911</v>
      </c>
      <c r="Z41" s="126">
        <v>49829</v>
      </c>
      <c r="AA41" s="126">
        <v>49743</v>
      </c>
      <c r="AB41" s="126">
        <v>49679</v>
      </c>
      <c r="AC41" s="126">
        <v>49564</v>
      </c>
      <c r="AD41">
        <v>49169</v>
      </c>
      <c r="AE41">
        <v>49163</v>
      </c>
      <c r="AF41" s="57">
        <v>-474</v>
      </c>
      <c r="AG41" s="63">
        <v>-0.95493281221669324</v>
      </c>
      <c r="AH41" s="53"/>
      <c r="AI41" s="63">
        <v>659.2939785821402</v>
      </c>
      <c r="AJ41" s="125">
        <v>75.764380720453829</v>
      </c>
    </row>
    <row r="42" spans="2:36" x14ac:dyDescent="0.2">
      <c r="B42" s="65">
        <v>1</v>
      </c>
      <c r="C42" s="65">
        <v>2</v>
      </c>
      <c r="D42" s="65">
        <v>2</v>
      </c>
      <c r="E42" s="65">
        <v>36059</v>
      </c>
      <c r="F42" s="65">
        <v>70</v>
      </c>
      <c r="G42" s="65">
        <v>5380</v>
      </c>
      <c r="H42" s="65" t="s">
        <v>14</v>
      </c>
      <c r="I42" s="46">
        <v>4</v>
      </c>
      <c r="J42" s="59" t="s">
        <v>49</v>
      </c>
      <c r="K42" s="66">
        <v>1336713</v>
      </c>
      <c r="L42" s="126">
        <v>1334625</v>
      </c>
      <c r="M42" s="126">
        <v>1337086</v>
      </c>
      <c r="N42" s="126">
        <v>1339572</v>
      </c>
      <c r="O42" s="126">
        <v>1339761</v>
      </c>
      <c r="P42" s="126">
        <v>1337964</v>
      </c>
      <c r="Q42" s="126">
        <v>1332318</v>
      </c>
      <c r="R42" s="126">
        <v>1324905</v>
      </c>
      <c r="S42" s="126">
        <v>1322048</v>
      </c>
      <c r="T42" s="126">
        <v>1325129</v>
      </c>
      <c r="U42" s="126">
        <v>1332088</v>
      </c>
      <c r="V42" s="126">
        <v>1339532</v>
      </c>
      <c r="W42" s="126">
        <v>1339880</v>
      </c>
      <c r="X42" s="126">
        <v>1341669</v>
      </c>
      <c r="Y42" s="126">
        <v>1346223</v>
      </c>
      <c r="Z42" s="126">
        <v>1349616</v>
      </c>
      <c r="AA42" s="126">
        <v>1352193</v>
      </c>
      <c r="AB42" s="126">
        <v>1354705</v>
      </c>
      <c r="AC42" s="126">
        <v>1354840</v>
      </c>
      <c r="AD42">
        <v>1355952</v>
      </c>
      <c r="AE42">
        <v>1357293</v>
      </c>
      <c r="AF42" s="57">
        <v>22668</v>
      </c>
      <c r="AG42" s="63">
        <v>1.6984546220848555</v>
      </c>
      <c r="AH42" s="53"/>
      <c r="AI42" s="63">
        <v>404.81536478161291</v>
      </c>
      <c r="AJ42" s="125">
        <v>3273.4157724346055</v>
      </c>
    </row>
    <row r="43" spans="2:36" x14ac:dyDescent="0.2">
      <c r="B43" s="65">
        <v>1</v>
      </c>
      <c r="C43" s="65">
        <v>2</v>
      </c>
      <c r="D43" s="65">
        <v>2</v>
      </c>
      <c r="E43" s="65">
        <v>36061</v>
      </c>
      <c r="F43" s="65">
        <v>70</v>
      </c>
      <c r="G43" s="65">
        <v>5600</v>
      </c>
      <c r="H43" s="65" t="s">
        <v>14</v>
      </c>
      <c r="I43" s="46">
        <v>7</v>
      </c>
      <c r="J43" s="59" t="s">
        <v>50</v>
      </c>
      <c r="K43" s="66">
        <v>1540547</v>
      </c>
      <c r="L43" s="126">
        <v>1538096</v>
      </c>
      <c r="M43" s="126">
        <v>1555729</v>
      </c>
      <c r="N43" s="126">
        <v>1555382</v>
      </c>
      <c r="O43" s="126">
        <v>1562154</v>
      </c>
      <c r="P43" s="126">
        <v>1569947</v>
      </c>
      <c r="Q43" s="126">
        <v>1573573</v>
      </c>
      <c r="R43" s="126">
        <v>1578171</v>
      </c>
      <c r="S43" s="126">
        <v>1581402</v>
      </c>
      <c r="T43" s="126">
        <v>1587022</v>
      </c>
      <c r="U43" s="126">
        <v>1583431</v>
      </c>
      <c r="V43" s="126">
        <v>1585873</v>
      </c>
      <c r="W43" s="126">
        <v>1586381</v>
      </c>
      <c r="X43" s="126">
        <v>1588767</v>
      </c>
      <c r="Y43" s="126">
        <v>1608293</v>
      </c>
      <c r="Z43" s="126">
        <v>1623911</v>
      </c>
      <c r="AA43" s="126">
        <v>1627491</v>
      </c>
      <c r="AB43" s="126">
        <v>1630678</v>
      </c>
      <c r="AC43" s="126">
        <v>1636063</v>
      </c>
      <c r="AD43">
        <v>1635443</v>
      </c>
      <c r="AE43">
        <v>1630698</v>
      </c>
      <c r="AF43" s="57">
        <v>92602</v>
      </c>
      <c r="AG43" s="63">
        <v>6.0205604851712762</v>
      </c>
      <c r="AH43" s="53"/>
      <c r="AI43" s="63">
        <v>286.69220938475388</v>
      </c>
      <c r="AJ43" s="125">
        <v>5535.6300173129048</v>
      </c>
    </row>
    <row r="44" spans="2:36" x14ac:dyDescent="0.2">
      <c r="B44" s="65">
        <v>1</v>
      </c>
      <c r="C44" s="65">
        <v>1</v>
      </c>
      <c r="D44" s="65">
        <v>1</v>
      </c>
      <c r="E44" s="65">
        <v>36063</v>
      </c>
      <c r="F44" s="65">
        <v>99</v>
      </c>
      <c r="H44" s="65" t="s">
        <v>31</v>
      </c>
      <c r="I44" s="46">
        <v>10</v>
      </c>
      <c r="J44" s="59" t="s">
        <v>51</v>
      </c>
      <c r="K44" s="66">
        <v>219620</v>
      </c>
      <c r="L44" s="126">
        <v>219795</v>
      </c>
      <c r="M44" s="126">
        <v>218552</v>
      </c>
      <c r="N44" s="126">
        <v>218127</v>
      </c>
      <c r="O44" s="126">
        <v>218072</v>
      </c>
      <c r="P44" s="126">
        <v>217737</v>
      </c>
      <c r="Q44" s="126">
        <v>216818</v>
      </c>
      <c r="R44" s="126">
        <v>216148</v>
      </c>
      <c r="S44" s="126">
        <v>215791</v>
      </c>
      <c r="T44" s="126">
        <v>215793</v>
      </c>
      <c r="U44" s="126">
        <v>216043</v>
      </c>
      <c r="V44" s="126">
        <v>216469</v>
      </c>
      <c r="W44" s="126">
        <v>216480</v>
      </c>
      <c r="X44" s="126">
        <v>216475</v>
      </c>
      <c r="Y44" s="126">
        <v>215719</v>
      </c>
      <c r="Z44" s="126">
        <v>214713</v>
      </c>
      <c r="AA44" s="126">
        <v>214105</v>
      </c>
      <c r="AB44" s="126">
        <v>213305</v>
      </c>
      <c r="AC44" s="126">
        <v>212358</v>
      </c>
      <c r="AD44">
        <v>211554</v>
      </c>
      <c r="AE44">
        <v>210848</v>
      </c>
      <c r="AF44" s="57">
        <v>-8947</v>
      </c>
      <c r="AG44" s="63">
        <v>-4.0706112513933439</v>
      </c>
      <c r="AH44" s="53"/>
      <c r="AI44" s="63">
        <v>22.963748866790116</v>
      </c>
      <c r="AJ44" s="125">
        <v>9397.1154819619678</v>
      </c>
    </row>
    <row r="45" spans="2:36" x14ac:dyDescent="0.2">
      <c r="B45" s="65">
        <v>1</v>
      </c>
      <c r="C45" s="65">
        <v>1</v>
      </c>
      <c r="D45" s="65">
        <v>1</v>
      </c>
      <c r="E45" s="65">
        <v>36065</v>
      </c>
      <c r="F45" s="65">
        <v>99</v>
      </c>
      <c r="H45" s="65" t="s">
        <v>40</v>
      </c>
      <c r="I45" s="46">
        <v>6</v>
      </c>
      <c r="J45" s="59" t="s">
        <v>52</v>
      </c>
      <c r="K45" s="66">
        <v>235146</v>
      </c>
      <c r="L45" s="126">
        <v>235516</v>
      </c>
      <c r="M45" s="126">
        <v>234247</v>
      </c>
      <c r="N45" s="126">
        <v>234078</v>
      </c>
      <c r="O45" s="126">
        <v>234243</v>
      </c>
      <c r="P45" s="126">
        <v>234654</v>
      </c>
      <c r="Q45" s="126">
        <v>234282</v>
      </c>
      <c r="R45" s="126">
        <v>234229</v>
      </c>
      <c r="S45" s="126">
        <v>234488</v>
      </c>
      <c r="T45" s="126">
        <v>234482</v>
      </c>
      <c r="U45" s="126">
        <v>234619</v>
      </c>
      <c r="V45" s="126">
        <v>234878</v>
      </c>
      <c r="W45" s="126">
        <v>234860</v>
      </c>
      <c r="X45" s="126">
        <v>234756</v>
      </c>
      <c r="Y45" s="126">
        <v>234218</v>
      </c>
      <c r="Z45" s="126">
        <v>233765</v>
      </c>
      <c r="AA45" s="126">
        <v>233347</v>
      </c>
      <c r="AB45" s="126">
        <v>232598</v>
      </c>
      <c r="AC45" s="126">
        <v>231264</v>
      </c>
      <c r="AD45">
        <v>230375</v>
      </c>
      <c r="AE45">
        <v>230011</v>
      </c>
      <c r="AF45" s="57">
        <v>-5505</v>
      </c>
      <c r="AG45" s="63">
        <v>-2.3374208121741198</v>
      </c>
      <c r="AH45" s="53"/>
      <c r="AI45" s="63">
        <v>522.94765303931911</v>
      </c>
      <c r="AJ45" s="125">
        <v>448.38522295150239</v>
      </c>
    </row>
    <row r="46" spans="2:36" x14ac:dyDescent="0.2">
      <c r="B46" s="65">
        <v>1</v>
      </c>
      <c r="C46" s="65">
        <v>1</v>
      </c>
      <c r="D46" s="65">
        <v>1</v>
      </c>
      <c r="E46" s="65">
        <v>36067</v>
      </c>
      <c r="F46" s="65">
        <v>99</v>
      </c>
      <c r="H46" s="65" t="s">
        <v>19</v>
      </c>
      <c r="I46" s="46">
        <v>2</v>
      </c>
      <c r="J46" s="59" t="s">
        <v>53</v>
      </c>
      <c r="K46" s="66">
        <v>458034</v>
      </c>
      <c r="L46" s="126">
        <v>458326</v>
      </c>
      <c r="M46" s="126">
        <v>458576</v>
      </c>
      <c r="N46" s="126">
        <v>459484</v>
      </c>
      <c r="O46" s="126">
        <v>460961</v>
      </c>
      <c r="P46" s="126">
        <v>461412</v>
      </c>
      <c r="Q46" s="126">
        <v>460910</v>
      </c>
      <c r="R46" s="126">
        <v>460925</v>
      </c>
      <c r="S46" s="126">
        <v>461287</v>
      </c>
      <c r="T46" s="126">
        <v>463472</v>
      </c>
      <c r="U46" s="126">
        <v>465633</v>
      </c>
      <c r="V46" s="126">
        <v>467026</v>
      </c>
      <c r="W46" s="126">
        <v>467067</v>
      </c>
      <c r="X46" s="126">
        <v>467533</v>
      </c>
      <c r="Y46" s="126">
        <v>467614</v>
      </c>
      <c r="Z46" s="126">
        <v>467030</v>
      </c>
      <c r="AA46" s="126">
        <v>468146</v>
      </c>
      <c r="AB46" s="126">
        <v>467285</v>
      </c>
      <c r="AC46" s="126">
        <v>466277</v>
      </c>
      <c r="AD46">
        <v>464109</v>
      </c>
      <c r="AE46">
        <v>461795</v>
      </c>
      <c r="AF46" s="57">
        <v>3469</v>
      </c>
      <c r="AG46" s="63">
        <v>0.75688483743012613</v>
      </c>
      <c r="AH46" s="53"/>
      <c r="AI46" s="63">
        <v>1212.7028105921727</v>
      </c>
      <c r="AJ46" s="125">
        <v>382.18102238394488</v>
      </c>
    </row>
    <row r="47" spans="2:36" x14ac:dyDescent="0.2">
      <c r="B47" s="65">
        <v>1</v>
      </c>
      <c r="C47" s="65">
        <v>1</v>
      </c>
      <c r="D47" s="65">
        <v>1</v>
      </c>
      <c r="E47" s="65">
        <v>36069</v>
      </c>
      <c r="F47" s="65">
        <v>99</v>
      </c>
      <c r="H47" s="65" t="s">
        <v>36</v>
      </c>
      <c r="I47" s="46">
        <v>3</v>
      </c>
      <c r="J47" s="59" t="s">
        <v>54</v>
      </c>
      <c r="K47" s="66">
        <v>100106</v>
      </c>
      <c r="L47" s="126">
        <v>100009</v>
      </c>
      <c r="M47" s="126">
        <v>100819</v>
      </c>
      <c r="N47" s="126">
        <v>101763</v>
      </c>
      <c r="O47" s="126">
        <v>102625</v>
      </c>
      <c r="P47" s="126">
        <v>103385</v>
      </c>
      <c r="Q47" s="126">
        <v>104259</v>
      </c>
      <c r="R47" s="126">
        <v>104644</v>
      </c>
      <c r="S47" s="126">
        <v>105216</v>
      </c>
      <c r="T47" s="126">
        <v>106302</v>
      </c>
      <c r="U47" s="126">
        <v>107214</v>
      </c>
      <c r="V47" s="126">
        <v>107931</v>
      </c>
      <c r="W47" s="126">
        <v>108099</v>
      </c>
      <c r="X47" s="126">
        <v>108176</v>
      </c>
      <c r="Y47" s="126">
        <v>108599</v>
      </c>
      <c r="Z47" s="126">
        <v>108611</v>
      </c>
      <c r="AA47" s="126">
        <v>109044</v>
      </c>
      <c r="AB47" s="126">
        <v>109334</v>
      </c>
      <c r="AC47" s="126">
        <v>109271</v>
      </c>
      <c r="AD47">
        <v>109229</v>
      </c>
      <c r="AE47">
        <v>109538</v>
      </c>
      <c r="AF47" s="57">
        <v>9529</v>
      </c>
      <c r="AG47" s="63">
        <v>9.528142467177954</v>
      </c>
      <c r="AH47" s="53"/>
      <c r="AI47" s="63">
        <v>780.29344498893431</v>
      </c>
      <c r="AJ47" s="125">
        <v>136.23336282353046</v>
      </c>
    </row>
    <row r="48" spans="2:36" x14ac:dyDescent="0.2">
      <c r="B48" s="65">
        <v>1</v>
      </c>
      <c r="C48" s="65">
        <v>1</v>
      </c>
      <c r="D48" s="65">
        <v>2</v>
      </c>
      <c r="E48" s="65">
        <v>36071</v>
      </c>
      <c r="F48" s="65">
        <v>70</v>
      </c>
      <c r="G48" s="65">
        <v>5660</v>
      </c>
      <c r="H48" s="65" t="s">
        <v>14</v>
      </c>
      <c r="I48" s="46">
        <v>5</v>
      </c>
      <c r="J48" s="59" t="s">
        <v>55</v>
      </c>
      <c r="K48" s="66">
        <v>342892</v>
      </c>
      <c r="L48" s="126">
        <v>341397</v>
      </c>
      <c r="M48" s="126">
        <v>347674</v>
      </c>
      <c r="N48" s="126">
        <v>352975</v>
      </c>
      <c r="O48" s="126">
        <v>358727</v>
      </c>
      <c r="P48" s="126">
        <v>362934</v>
      </c>
      <c r="Q48" s="126">
        <v>364522</v>
      </c>
      <c r="R48" s="126">
        <v>366908</v>
      </c>
      <c r="S48" s="126">
        <v>368464</v>
      </c>
      <c r="T48" s="126">
        <v>370201</v>
      </c>
      <c r="U48" s="126">
        <v>372079</v>
      </c>
      <c r="V48" s="126">
        <v>372813</v>
      </c>
      <c r="W48" s="126">
        <v>372826</v>
      </c>
      <c r="X48" s="126">
        <v>373445</v>
      </c>
      <c r="Y48" s="126">
        <v>374097</v>
      </c>
      <c r="Z48" s="126">
        <v>373699</v>
      </c>
      <c r="AA48" s="126">
        <v>374320</v>
      </c>
      <c r="AB48" s="126">
        <v>374845</v>
      </c>
      <c r="AC48" s="126">
        <v>375803</v>
      </c>
      <c r="AD48">
        <v>377799</v>
      </c>
      <c r="AE48">
        <v>379758</v>
      </c>
      <c r="AF48" s="57">
        <v>38361</v>
      </c>
      <c r="AG48" s="63">
        <v>11.236478352182356</v>
      </c>
      <c r="AH48" s="53"/>
      <c r="AI48" s="63">
        <v>644.38212532258842</v>
      </c>
      <c r="AJ48" s="125">
        <v>574.50538345499763</v>
      </c>
    </row>
    <row r="49" spans="2:36" x14ac:dyDescent="0.2">
      <c r="B49" s="65">
        <v>1</v>
      </c>
      <c r="C49" s="65">
        <v>1</v>
      </c>
      <c r="D49" s="65">
        <v>1</v>
      </c>
      <c r="E49" s="65">
        <v>36073</v>
      </c>
      <c r="F49" s="65">
        <v>99</v>
      </c>
      <c r="H49" s="65" t="s">
        <v>36</v>
      </c>
      <c r="I49" s="46">
        <v>3</v>
      </c>
      <c r="J49" s="59" t="s">
        <v>56</v>
      </c>
      <c r="K49" s="66">
        <v>44178</v>
      </c>
      <c r="L49" s="126">
        <v>44184</v>
      </c>
      <c r="M49" s="126">
        <v>43898</v>
      </c>
      <c r="N49" s="126">
        <v>43660</v>
      </c>
      <c r="O49" s="126">
        <v>43593</v>
      </c>
      <c r="P49" s="126">
        <v>43682</v>
      </c>
      <c r="Q49" s="126">
        <v>43475</v>
      </c>
      <c r="R49" s="126">
        <v>43420</v>
      </c>
      <c r="S49" s="126">
        <v>43342</v>
      </c>
      <c r="T49" s="126">
        <v>43254</v>
      </c>
      <c r="U49" s="126">
        <v>42975</v>
      </c>
      <c r="V49" s="126">
        <v>42883</v>
      </c>
      <c r="W49" s="126">
        <v>42890</v>
      </c>
      <c r="X49" s="126">
        <v>42851</v>
      </c>
      <c r="Y49" s="126">
        <v>42648</v>
      </c>
      <c r="Z49" s="126">
        <v>42391</v>
      </c>
      <c r="AA49" s="126">
        <v>42229</v>
      </c>
      <c r="AB49" s="126">
        <v>41861</v>
      </c>
      <c r="AC49" s="126">
        <v>41481</v>
      </c>
      <c r="AD49">
        <v>41247</v>
      </c>
      <c r="AE49">
        <v>40786</v>
      </c>
      <c r="AF49" s="57">
        <v>-3398</v>
      </c>
      <c r="AG49" s="63">
        <v>-7.6905667209849717</v>
      </c>
      <c r="AH49" s="53"/>
      <c r="AI49" s="63">
        <v>816.33764094659898</v>
      </c>
      <c r="AJ49" s="125">
        <v>52.985428859857606</v>
      </c>
    </row>
    <row r="50" spans="2:36" x14ac:dyDescent="0.2">
      <c r="B50" s="65">
        <v>1</v>
      </c>
      <c r="C50" s="65">
        <v>1</v>
      </c>
      <c r="D50" s="65">
        <v>1</v>
      </c>
      <c r="E50" s="65">
        <v>36075</v>
      </c>
      <c r="F50" s="65">
        <v>99</v>
      </c>
      <c r="H50" s="65" t="s">
        <v>19</v>
      </c>
      <c r="I50" s="46">
        <v>2</v>
      </c>
      <c r="J50" s="59" t="s">
        <v>57</v>
      </c>
      <c r="K50" s="66">
        <v>122477</v>
      </c>
      <c r="L50" s="126">
        <v>122387</v>
      </c>
      <c r="M50" s="126">
        <v>122269</v>
      </c>
      <c r="N50" s="126">
        <v>122496</v>
      </c>
      <c r="O50" s="126">
        <v>123120</v>
      </c>
      <c r="P50" s="126">
        <v>123340</v>
      </c>
      <c r="Q50" s="126">
        <v>122640</v>
      </c>
      <c r="R50" s="126">
        <v>122354</v>
      </c>
      <c r="S50" s="126">
        <v>122213</v>
      </c>
      <c r="T50" s="126">
        <v>122366</v>
      </c>
      <c r="U50" s="126">
        <v>122055</v>
      </c>
      <c r="V50" s="126">
        <v>122109</v>
      </c>
      <c r="W50" s="126">
        <v>122105</v>
      </c>
      <c r="X50" s="126">
        <v>122137</v>
      </c>
      <c r="Y50" s="126">
        <v>121981</v>
      </c>
      <c r="Z50" s="126">
        <v>121458</v>
      </c>
      <c r="AA50" s="126">
        <v>121170</v>
      </c>
      <c r="AB50" s="126">
        <v>120590</v>
      </c>
      <c r="AC50" s="126">
        <v>119735</v>
      </c>
      <c r="AD50">
        <v>118895</v>
      </c>
      <c r="AE50">
        <v>118427</v>
      </c>
      <c r="AF50" s="57">
        <v>-3960</v>
      </c>
      <c r="AG50" s="63">
        <v>-3.2356377719855867</v>
      </c>
      <c r="AH50" s="53"/>
      <c r="AI50" s="63">
        <v>391.39551380160833</v>
      </c>
      <c r="AJ50" s="125">
        <v>312.64027226951106</v>
      </c>
    </row>
    <row r="51" spans="2:36" x14ac:dyDescent="0.2">
      <c r="B51" s="65">
        <v>1</v>
      </c>
      <c r="C51" s="65">
        <v>1</v>
      </c>
      <c r="D51" s="65">
        <v>1</v>
      </c>
      <c r="E51" s="65">
        <v>36077</v>
      </c>
      <c r="F51" s="65">
        <v>99</v>
      </c>
      <c r="H51" s="65" t="s">
        <v>12</v>
      </c>
      <c r="I51" s="46">
        <v>9</v>
      </c>
      <c r="J51" s="59" t="s">
        <v>58</v>
      </c>
      <c r="K51" s="66">
        <v>61860</v>
      </c>
      <c r="L51" s="126">
        <v>61692</v>
      </c>
      <c r="M51" s="126">
        <v>61924</v>
      </c>
      <c r="N51" s="126">
        <v>62093</v>
      </c>
      <c r="O51" s="126">
        <v>62567</v>
      </c>
      <c r="P51" s="126">
        <v>62934</v>
      </c>
      <c r="Q51" s="126">
        <v>63069</v>
      </c>
      <c r="R51" s="126">
        <v>63032</v>
      </c>
      <c r="S51" s="126">
        <v>62914</v>
      </c>
      <c r="T51" s="126">
        <v>62561</v>
      </c>
      <c r="U51" s="126">
        <v>62280</v>
      </c>
      <c r="V51" s="126">
        <v>62259</v>
      </c>
      <c r="W51" s="126">
        <v>62278</v>
      </c>
      <c r="X51" s="126">
        <v>62259</v>
      </c>
      <c r="Y51" s="126">
        <v>61971</v>
      </c>
      <c r="Z51" s="126">
        <v>61747</v>
      </c>
      <c r="AA51" s="126">
        <v>61614</v>
      </c>
      <c r="AB51" s="126">
        <v>60950</v>
      </c>
      <c r="AC51" s="126">
        <v>60504</v>
      </c>
      <c r="AD51">
        <v>60132</v>
      </c>
      <c r="AE51">
        <v>59920</v>
      </c>
      <c r="AF51" s="57">
        <v>-1772</v>
      </c>
      <c r="AG51" s="63">
        <v>-2.8723335278480193</v>
      </c>
      <c r="AH51" s="53"/>
      <c r="AI51" s="63">
        <v>953.30195738358634</v>
      </c>
      <c r="AJ51" s="125">
        <v>65.625586431925186</v>
      </c>
    </row>
    <row r="52" spans="2:36" x14ac:dyDescent="0.2">
      <c r="B52" s="65">
        <v>1</v>
      </c>
      <c r="C52" s="65">
        <v>2</v>
      </c>
      <c r="D52" s="65">
        <v>2</v>
      </c>
      <c r="E52" s="65">
        <v>36079</v>
      </c>
      <c r="F52" s="65">
        <v>70</v>
      </c>
      <c r="G52" s="65">
        <v>5600</v>
      </c>
      <c r="H52" s="65" t="s">
        <v>14</v>
      </c>
      <c r="I52" s="46">
        <v>5</v>
      </c>
      <c r="J52" s="59" t="s">
        <v>59</v>
      </c>
      <c r="K52" s="66">
        <v>96049</v>
      </c>
      <c r="L52" s="126">
        <v>95731</v>
      </c>
      <c r="M52" s="126">
        <v>97055</v>
      </c>
      <c r="N52" s="126">
        <v>98263</v>
      </c>
      <c r="O52" s="126">
        <v>98964</v>
      </c>
      <c r="P52" s="126">
        <v>99468</v>
      </c>
      <c r="Q52" s="126">
        <v>99575</v>
      </c>
      <c r="R52" s="126">
        <v>99357</v>
      </c>
      <c r="S52" s="126">
        <v>99454</v>
      </c>
      <c r="T52" s="126">
        <v>99537</v>
      </c>
      <c r="U52" s="126">
        <v>99666</v>
      </c>
      <c r="V52" s="126">
        <v>99710</v>
      </c>
      <c r="W52" s="126">
        <v>99654</v>
      </c>
      <c r="X52" s="126">
        <v>99667</v>
      </c>
      <c r="Y52" s="126">
        <v>99827</v>
      </c>
      <c r="Z52" s="126">
        <v>99625</v>
      </c>
      <c r="AA52" s="126">
        <v>99572</v>
      </c>
      <c r="AB52" s="126">
        <v>99438</v>
      </c>
      <c r="AC52" s="126">
        <v>99185</v>
      </c>
      <c r="AD52">
        <v>98761</v>
      </c>
      <c r="AE52">
        <v>98856</v>
      </c>
      <c r="AF52" s="57">
        <v>3125</v>
      </c>
      <c r="AG52" s="63">
        <v>3.2643553289947875</v>
      </c>
      <c r="AH52" s="53"/>
      <c r="AI52" s="63">
        <v>1002.7950893980976</v>
      </c>
      <c r="AJ52" s="125">
        <v>99.259560654355184</v>
      </c>
    </row>
    <row r="53" spans="2:36" x14ac:dyDescent="0.2">
      <c r="B53" s="65">
        <v>1</v>
      </c>
      <c r="C53" s="65">
        <v>2</v>
      </c>
      <c r="D53" s="65">
        <v>2</v>
      </c>
      <c r="E53" s="65">
        <v>36081</v>
      </c>
      <c r="F53" s="65">
        <v>70</v>
      </c>
      <c r="G53" s="65">
        <v>5600</v>
      </c>
      <c r="H53" s="65" t="s">
        <v>14</v>
      </c>
      <c r="I53" s="46">
        <v>7</v>
      </c>
      <c r="J53" s="59" t="s">
        <v>60</v>
      </c>
      <c r="K53" s="66">
        <v>2230501</v>
      </c>
      <c r="L53" s="126">
        <v>2229394</v>
      </c>
      <c r="M53" s="126">
        <v>2231316</v>
      </c>
      <c r="N53" s="126">
        <v>2224507</v>
      </c>
      <c r="O53" s="126">
        <v>2214608</v>
      </c>
      <c r="P53" s="126">
        <v>2198516</v>
      </c>
      <c r="Q53" s="126">
        <v>2185222</v>
      </c>
      <c r="R53" s="126">
        <v>2173862</v>
      </c>
      <c r="S53" s="126">
        <v>2177351</v>
      </c>
      <c r="T53" s="126">
        <v>2193623</v>
      </c>
      <c r="U53" s="126">
        <v>2217166</v>
      </c>
      <c r="V53" s="126">
        <v>2230722</v>
      </c>
      <c r="W53" s="126">
        <v>2230619</v>
      </c>
      <c r="X53" s="126">
        <v>2234701</v>
      </c>
      <c r="Y53" s="126">
        <v>2255482</v>
      </c>
      <c r="Z53" s="126">
        <v>2272222</v>
      </c>
      <c r="AA53" s="126">
        <v>2287185</v>
      </c>
      <c r="AB53" s="126">
        <v>2298736</v>
      </c>
      <c r="AC53" s="126">
        <v>2305838</v>
      </c>
      <c r="AD53">
        <v>2306830</v>
      </c>
      <c r="AE53">
        <v>2295808</v>
      </c>
      <c r="AF53" s="57">
        <v>66414</v>
      </c>
      <c r="AG53" s="63">
        <v>2.979015822236895</v>
      </c>
      <c r="AH53" s="53"/>
      <c r="AI53" s="63">
        <v>231.28290941888534</v>
      </c>
      <c r="AJ53" s="125">
        <v>9484.5875361548879</v>
      </c>
    </row>
    <row r="54" spans="2:36" x14ac:dyDescent="0.2">
      <c r="B54" s="65">
        <v>1</v>
      </c>
      <c r="C54" s="65">
        <v>1</v>
      </c>
      <c r="D54" s="65">
        <v>2</v>
      </c>
      <c r="E54" s="65">
        <v>36083</v>
      </c>
      <c r="F54" s="65">
        <v>99</v>
      </c>
      <c r="H54" s="46" t="s">
        <v>10</v>
      </c>
      <c r="I54" s="46">
        <v>1</v>
      </c>
      <c r="J54" s="59" t="s">
        <v>61</v>
      </c>
      <c r="K54" s="66">
        <v>152684</v>
      </c>
      <c r="L54" s="126">
        <v>152553</v>
      </c>
      <c r="M54" s="126">
        <v>152700</v>
      </c>
      <c r="N54" s="126">
        <v>153040</v>
      </c>
      <c r="O54" s="126">
        <v>154201</v>
      </c>
      <c r="P54" s="126">
        <v>155523</v>
      </c>
      <c r="Q54" s="126">
        <v>156104</v>
      </c>
      <c r="R54" s="126">
        <v>157312</v>
      </c>
      <c r="S54" s="126">
        <v>158243</v>
      </c>
      <c r="T54" s="126">
        <v>159011</v>
      </c>
      <c r="U54" s="126">
        <v>159150</v>
      </c>
      <c r="V54" s="126">
        <v>159429</v>
      </c>
      <c r="W54" s="126">
        <v>159433</v>
      </c>
      <c r="X54" s="126">
        <v>159340</v>
      </c>
      <c r="Y54" s="126">
        <v>159589</v>
      </c>
      <c r="Z54" s="126">
        <v>159437</v>
      </c>
      <c r="AA54" s="126">
        <v>159545</v>
      </c>
      <c r="AB54" s="126">
        <v>159666</v>
      </c>
      <c r="AC54" s="126">
        <v>159436</v>
      </c>
      <c r="AD54">
        <v>159294</v>
      </c>
      <c r="AE54">
        <v>159200</v>
      </c>
      <c r="AF54" s="57">
        <v>6647</v>
      </c>
      <c r="AG54" s="63">
        <v>4.3571742279732293</v>
      </c>
      <c r="AH54" s="53"/>
      <c r="AI54" s="63">
        <v>109.2352053368587</v>
      </c>
      <c r="AJ54" s="125">
        <v>1455.6753888056794</v>
      </c>
    </row>
    <row r="55" spans="2:36" x14ac:dyDescent="0.2">
      <c r="B55" s="65">
        <v>1</v>
      </c>
      <c r="C55" s="65">
        <v>2</v>
      </c>
      <c r="D55" s="65">
        <v>2</v>
      </c>
      <c r="E55" s="65">
        <v>36085</v>
      </c>
      <c r="F55" s="65">
        <v>70</v>
      </c>
      <c r="G55" s="65">
        <v>5600</v>
      </c>
      <c r="H55" s="65" t="s">
        <v>14</v>
      </c>
      <c r="I55" s="46">
        <v>7</v>
      </c>
      <c r="J55" s="59" t="s">
        <v>62</v>
      </c>
      <c r="K55" s="66">
        <v>445235</v>
      </c>
      <c r="L55" s="126">
        <v>443762</v>
      </c>
      <c r="M55" s="126">
        <v>448961</v>
      </c>
      <c r="N55" s="126">
        <v>452813</v>
      </c>
      <c r="O55" s="126">
        <v>455939</v>
      </c>
      <c r="P55" s="126">
        <v>456846</v>
      </c>
      <c r="Q55" s="126">
        <v>457028</v>
      </c>
      <c r="R55" s="126">
        <v>457577</v>
      </c>
      <c r="S55" s="126">
        <v>459642</v>
      </c>
      <c r="T55" s="126">
        <v>463701</v>
      </c>
      <c r="U55" s="126">
        <v>466965</v>
      </c>
      <c r="V55" s="126">
        <v>468730</v>
      </c>
      <c r="W55" s="126">
        <v>468730</v>
      </c>
      <c r="X55" s="126">
        <v>469615</v>
      </c>
      <c r="Y55" s="126">
        <v>471021</v>
      </c>
      <c r="Z55" s="126">
        <v>470614</v>
      </c>
      <c r="AA55" s="126">
        <v>471803</v>
      </c>
      <c r="AB55" s="126">
        <v>471937</v>
      </c>
      <c r="AC55" s="126">
        <v>472349</v>
      </c>
      <c r="AD55">
        <v>474040</v>
      </c>
      <c r="AE55">
        <v>475671</v>
      </c>
      <c r="AF55" s="57">
        <v>31909</v>
      </c>
      <c r="AG55" s="63">
        <v>7.19056611426846</v>
      </c>
      <c r="AH55" s="53"/>
      <c r="AI55" s="63">
        <v>653.96422068364791</v>
      </c>
      <c r="AJ55" s="125">
        <v>709.06172743709351</v>
      </c>
    </row>
    <row r="56" spans="2:36" x14ac:dyDescent="0.2">
      <c r="B56" s="65">
        <v>1</v>
      </c>
      <c r="C56" s="65">
        <v>2</v>
      </c>
      <c r="D56" s="65">
        <v>2</v>
      </c>
      <c r="E56" s="65">
        <v>36087</v>
      </c>
      <c r="F56" s="65">
        <v>70</v>
      </c>
      <c r="G56" s="65">
        <v>5600</v>
      </c>
      <c r="H56" s="65" t="s">
        <v>14</v>
      </c>
      <c r="I56" s="46">
        <v>5</v>
      </c>
      <c r="J56" s="59" t="s">
        <v>63</v>
      </c>
      <c r="K56" s="66">
        <v>287720</v>
      </c>
      <c r="L56" s="126">
        <v>286794</v>
      </c>
      <c r="M56" s="126">
        <v>290613</v>
      </c>
      <c r="N56" s="126">
        <v>293728</v>
      </c>
      <c r="O56" s="126">
        <v>296224</v>
      </c>
      <c r="P56" s="126">
        <v>297562</v>
      </c>
      <c r="Q56" s="126">
        <v>298737</v>
      </c>
      <c r="R56" s="126">
        <v>299390</v>
      </c>
      <c r="S56" s="126">
        <v>301668</v>
      </c>
      <c r="T56" s="126">
        <v>305413</v>
      </c>
      <c r="U56" s="126">
        <v>308652</v>
      </c>
      <c r="V56" s="126">
        <v>311687</v>
      </c>
      <c r="W56" s="126">
        <v>311691</v>
      </c>
      <c r="X56" s="126">
        <v>312499</v>
      </c>
      <c r="Y56" s="126">
        <v>315452</v>
      </c>
      <c r="Z56" s="126">
        <v>317196</v>
      </c>
      <c r="AA56" s="126">
        <v>319284</v>
      </c>
      <c r="AB56" s="126">
        <v>321119</v>
      </c>
      <c r="AC56" s="126">
        <v>322919</v>
      </c>
      <c r="AD56">
        <v>323258</v>
      </c>
      <c r="AE56">
        <v>324622</v>
      </c>
      <c r="AF56" s="57">
        <v>37828</v>
      </c>
      <c r="AG56" s="63">
        <v>13.189955159452429</v>
      </c>
      <c r="AH56" s="53"/>
      <c r="AI56" s="63">
        <v>58.478676735181786</v>
      </c>
      <c r="AJ56" s="125">
        <v>5222.6386958625935</v>
      </c>
    </row>
    <row r="57" spans="2:36" x14ac:dyDescent="0.2">
      <c r="B57" s="65">
        <v>1</v>
      </c>
      <c r="C57" s="65">
        <v>1</v>
      </c>
      <c r="D57" s="65">
        <v>1</v>
      </c>
      <c r="E57" s="46">
        <v>36089</v>
      </c>
      <c r="F57" s="65">
        <v>99</v>
      </c>
      <c r="H57" s="46" t="s">
        <v>12</v>
      </c>
      <c r="I57" s="46">
        <v>8</v>
      </c>
      <c r="J57" s="59" t="s">
        <v>101</v>
      </c>
      <c r="K57" s="66">
        <v>111864</v>
      </c>
      <c r="L57" s="126">
        <v>111922</v>
      </c>
      <c r="M57" s="126">
        <v>111497</v>
      </c>
      <c r="N57" s="126">
        <v>111292</v>
      </c>
      <c r="O57" s="126">
        <v>111329</v>
      </c>
      <c r="P57" s="126">
        <v>111468</v>
      </c>
      <c r="Q57" s="126">
        <v>111606</v>
      </c>
      <c r="R57" s="126">
        <v>111556</v>
      </c>
      <c r="S57" s="126">
        <v>111586</v>
      </c>
      <c r="T57" s="126">
        <v>111684</v>
      </c>
      <c r="U57" s="126">
        <v>112169</v>
      </c>
      <c r="V57" s="126">
        <v>111944</v>
      </c>
      <c r="W57" s="126">
        <v>111940</v>
      </c>
      <c r="X57" s="126">
        <v>111812</v>
      </c>
      <c r="Y57" s="126">
        <v>112277</v>
      </c>
      <c r="Z57" s="126">
        <v>112355</v>
      </c>
      <c r="AA57" s="126">
        <v>111931</v>
      </c>
      <c r="AB57" s="126">
        <v>111437</v>
      </c>
      <c r="AC57" s="126">
        <v>110348</v>
      </c>
      <c r="AD57">
        <v>109449</v>
      </c>
      <c r="AE57">
        <v>108699</v>
      </c>
      <c r="AF57" s="57">
        <v>-3223</v>
      </c>
      <c r="AG57" s="63">
        <v>-2.8796840656886045</v>
      </c>
      <c r="AH57" s="53"/>
      <c r="AI57" s="63">
        <v>174.21853653376002</v>
      </c>
      <c r="AJ57" s="125">
        <v>641.05692897011511</v>
      </c>
    </row>
    <row r="58" spans="2:36" x14ac:dyDescent="0.2">
      <c r="B58" s="65">
        <v>1</v>
      </c>
      <c r="C58" s="65">
        <v>1</v>
      </c>
      <c r="D58" s="65">
        <v>1</v>
      </c>
      <c r="E58" s="65">
        <v>36091</v>
      </c>
      <c r="F58" s="65">
        <v>99</v>
      </c>
      <c r="H58" s="46" t="s">
        <v>10</v>
      </c>
      <c r="I58" s="46">
        <v>1</v>
      </c>
      <c r="J58" s="59" t="s">
        <v>64</v>
      </c>
      <c r="K58" s="66">
        <v>201514</v>
      </c>
      <c r="L58" s="126">
        <v>200626</v>
      </c>
      <c r="M58" s="126">
        <v>203974</v>
      </c>
      <c r="N58" s="126">
        <v>206446</v>
      </c>
      <c r="O58" s="126">
        <v>209410</v>
      </c>
      <c r="P58" s="126">
        <v>211478</v>
      </c>
      <c r="Q58" s="126">
        <v>212975</v>
      </c>
      <c r="R58" s="126">
        <v>214627</v>
      </c>
      <c r="S58" s="126">
        <v>215798</v>
      </c>
      <c r="T58" s="126">
        <v>217282</v>
      </c>
      <c r="U58" s="126">
        <v>218652</v>
      </c>
      <c r="V58" s="126">
        <v>219607</v>
      </c>
      <c r="W58" s="126">
        <v>219598</v>
      </c>
      <c r="X58" s="126">
        <v>220109</v>
      </c>
      <c r="Y58" s="126">
        <v>221111</v>
      </c>
      <c r="Z58" s="126">
        <v>222483</v>
      </c>
      <c r="AA58" s="126">
        <v>224087</v>
      </c>
      <c r="AB58" s="126">
        <v>224513</v>
      </c>
      <c r="AC58" s="126">
        <v>226078</v>
      </c>
      <c r="AD58">
        <v>227122</v>
      </c>
      <c r="AE58">
        <v>229276</v>
      </c>
      <c r="AF58" s="57">
        <v>28650</v>
      </c>
      <c r="AG58" s="63">
        <v>14.280302652697058</v>
      </c>
      <c r="AH58" s="53"/>
      <c r="AI58" s="63">
        <v>2685.5970278626774</v>
      </c>
      <c r="AJ58" s="125">
        <v>80.906404700977461</v>
      </c>
    </row>
    <row r="59" spans="2:36" x14ac:dyDescent="0.2">
      <c r="B59" s="65">
        <v>1</v>
      </c>
      <c r="C59" s="65">
        <v>1</v>
      </c>
      <c r="D59" s="65">
        <v>1</v>
      </c>
      <c r="E59" s="65">
        <v>36093</v>
      </c>
      <c r="F59" s="65">
        <v>99</v>
      </c>
      <c r="H59" s="46" t="s">
        <v>10</v>
      </c>
      <c r="I59" s="46">
        <v>1</v>
      </c>
      <c r="J59" s="59" t="s">
        <v>65</v>
      </c>
      <c r="K59" s="66">
        <v>146581</v>
      </c>
      <c r="L59" s="126">
        <v>146652</v>
      </c>
      <c r="M59" s="126">
        <v>146334</v>
      </c>
      <c r="N59" s="126">
        <v>147199</v>
      </c>
      <c r="O59" s="126">
        <v>147891</v>
      </c>
      <c r="P59" s="126">
        <v>148900</v>
      </c>
      <c r="Q59" s="126">
        <v>150200</v>
      </c>
      <c r="R59" s="126">
        <v>151768</v>
      </c>
      <c r="S59" s="126">
        <v>152275</v>
      </c>
      <c r="T59" s="126">
        <v>153360</v>
      </c>
      <c r="U59" s="126">
        <v>154050</v>
      </c>
      <c r="V59" s="126">
        <v>154727</v>
      </c>
      <c r="W59" s="126">
        <v>154751</v>
      </c>
      <c r="X59" s="126">
        <v>154861</v>
      </c>
      <c r="Y59" s="126">
        <v>154864</v>
      </c>
      <c r="Z59" s="126">
        <v>155016</v>
      </c>
      <c r="AA59" s="126">
        <v>154944</v>
      </c>
      <c r="AB59" s="126">
        <v>155016</v>
      </c>
      <c r="AC59" s="126">
        <v>154733</v>
      </c>
      <c r="AD59">
        <v>154475</v>
      </c>
      <c r="AE59">
        <v>154710</v>
      </c>
      <c r="AF59" s="57">
        <v>8058</v>
      </c>
      <c r="AG59" s="63">
        <v>5.4946403731282221</v>
      </c>
      <c r="AH59" s="53"/>
      <c r="AI59" s="63">
        <v>811.84420198085854</v>
      </c>
      <c r="AJ59" s="125">
        <v>188.90323984061155</v>
      </c>
    </row>
    <row r="60" spans="2:36" x14ac:dyDescent="0.2">
      <c r="B60" s="65">
        <v>1</v>
      </c>
      <c r="C60" s="65">
        <v>1</v>
      </c>
      <c r="D60" s="65">
        <v>1</v>
      </c>
      <c r="E60" s="65">
        <v>36095</v>
      </c>
      <c r="F60" s="65">
        <v>99</v>
      </c>
      <c r="H60" s="46" t="s">
        <v>10</v>
      </c>
      <c r="I60" s="46">
        <v>6</v>
      </c>
      <c r="J60" s="59" t="s">
        <v>66</v>
      </c>
      <c r="K60" s="66">
        <v>31514</v>
      </c>
      <c r="L60" s="126">
        <v>31488</v>
      </c>
      <c r="M60" s="126">
        <v>31794</v>
      </c>
      <c r="N60" s="126">
        <v>31785</v>
      </c>
      <c r="O60" s="126">
        <v>32032</v>
      </c>
      <c r="P60" s="126">
        <v>32310</v>
      </c>
      <c r="Q60" s="126">
        <v>32534</v>
      </c>
      <c r="R60" s="126">
        <v>32661</v>
      </c>
      <c r="S60" s="126">
        <v>32894</v>
      </c>
      <c r="T60" s="126">
        <v>32890</v>
      </c>
      <c r="U60" s="126">
        <v>32776</v>
      </c>
      <c r="V60" s="126">
        <v>32749</v>
      </c>
      <c r="W60" s="126">
        <v>32723</v>
      </c>
      <c r="X60" s="126">
        <v>32686</v>
      </c>
      <c r="Y60" s="126">
        <v>32618</v>
      </c>
      <c r="Z60" s="126">
        <v>32039</v>
      </c>
      <c r="AA60" s="126">
        <v>31900</v>
      </c>
      <c r="AB60" s="126">
        <v>31767</v>
      </c>
      <c r="AC60" s="126">
        <v>31405</v>
      </c>
      <c r="AD60">
        <v>31304</v>
      </c>
      <c r="AE60">
        <v>31255</v>
      </c>
      <c r="AF60" s="57">
        <v>-233</v>
      </c>
      <c r="AG60" s="63">
        <v>-0.73996443089430897</v>
      </c>
      <c r="AH60" s="53"/>
      <c r="AI60" s="63">
        <v>206.10278194339125</v>
      </c>
      <c r="AJ60" s="125">
        <v>159.58057280873413</v>
      </c>
    </row>
    <row r="61" spans="2:36" x14ac:dyDescent="0.2">
      <c r="B61" s="65">
        <v>1</v>
      </c>
      <c r="C61" s="65">
        <v>1</v>
      </c>
      <c r="D61" s="65">
        <v>1</v>
      </c>
      <c r="E61" s="65">
        <v>36097</v>
      </c>
      <c r="F61" s="65">
        <v>99</v>
      </c>
      <c r="H61" s="65" t="s">
        <v>12</v>
      </c>
      <c r="I61" s="46">
        <v>9</v>
      </c>
      <c r="J61" s="59" t="s">
        <v>67</v>
      </c>
      <c r="K61" s="66">
        <v>19232</v>
      </c>
      <c r="L61" s="126">
        <v>19188</v>
      </c>
      <c r="M61" s="126">
        <v>19175</v>
      </c>
      <c r="N61" s="126">
        <v>19179</v>
      </c>
      <c r="O61" s="126">
        <v>19151</v>
      </c>
      <c r="P61" s="126">
        <v>19034</v>
      </c>
      <c r="Q61" s="126">
        <v>18880</v>
      </c>
      <c r="R61" s="126">
        <v>18752</v>
      </c>
      <c r="S61" s="126">
        <v>18707</v>
      </c>
      <c r="T61" s="126">
        <v>18644</v>
      </c>
      <c r="U61" s="126">
        <v>18398</v>
      </c>
      <c r="V61" s="126">
        <v>18343</v>
      </c>
      <c r="W61" s="126">
        <v>18362</v>
      </c>
      <c r="X61" s="126">
        <v>18334</v>
      </c>
      <c r="Y61" s="126">
        <v>18413</v>
      </c>
      <c r="Z61" s="126">
        <v>18498</v>
      </c>
      <c r="AA61" s="126">
        <v>18382</v>
      </c>
      <c r="AB61" s="126">
        <v>18176</v>
      </c>
      <c r="AC61" s="126">
        <v>18027</v>
      </c>
      <c r="AD61">
        <v>17967</v>
      </c>
      <c r="AE61">
        <v>17913</v>
      </c>
      <c r="AF61" s="57">
        <v>-1275</v>
      </c>
      <c r="AG61" s="63">
        <v>-6.6447779862414009</v>
      </c>
      <c r="AH61" s="53"/>
      <c r="AI61" s="63">
        <v>622.02192751472205</v>
      </c>
      <c r="AJ61" s="125">
        <v>29.973219874244275</v>
      </c>
    </row>
    <row r="62" spans="2:36" x14ac:dyDescent="0.2">
      <c r="B62" s="65">
        <v>1</v>
      </c>
      <c r="C62" s="65">
        <v>1</v>
      </c>
      <c r="D62" s="65">
        <v>1</v>
      </c>
      <c r="E62" s="65">
        <v>36099</v>
      </c>
      <c r="F62" s="65">
        <v>99</v>
      </c>
      <c r="H62" s="65" t="s">
        <v>12</v>
      </c>
      <c r="I62" s="46">
        <v>3</v>
      </c>
      <c r="J62" s="59" t="s">
        <v>68</v>
      </c>
      <c r="K62" s="66">
        <v>33343</v>
      </c>
      <c r="L62" s="126">
        <v>33319</v>
      </c>
      <c r="M62" s="126">
        <v>34764</v>
      </c>
      <c r="N62" s="126">
        <v>35046</v>
      </c>
      <c r="O62" s="126">
        <v>35212</v>
      </c>
      <c r="P62" s="126">
        <v>35312</v>
      </c>
      <c r="Q62" s="126">
        <v>35177</v>
      </c>
      <c r="R62" s="126">
        <v>35223</v>
      </c>
      <c r="S62" s="126">
        <v>35469</v>
      </c>
      <c r="T62" s="126">
        <v>35370</v>
      </c>
      <c r="U62" s="126">
        <v>35286</v>
      </c>
      <c r="V62" s="126">
        <v>35251</v>
      </c>
      <c r="W62" s="126">
        <v>35248</v>
      </c>
      <c r="X62" s="126">
        <v>35266</v>
      </c>
      <c r="Y62" s="126">
        <v>35380</v>
      </c>
      <c r="Z62" s="126">
        <v>35388</v>
      </c>
      <c r="AA62" s="126">
        <v>35250</v>
      </c>
      <c r="AB62" s="126">
        <v>34879</v>
      </c>
      <c r="AC62" s="126">
        <v>34801</v>
      </c>
      <c r="AD62">
        <v>34710</v>
      </c>
      <c r="AE62">
        <v>34246</v>
      </c>
      <c r="AF62" s="57">
        <v>927</v>
      </c>
      <c r="AG62" s="63">
        <v>2.7821963444281042</v>
      </c>
      <c r="AH62" s="53"/>
      <c r="AI62" s="63">
        <v>328.70740906907679</v>
      </c>
      <c r="AJ62" s="125">
        <v>107.60329406681281</v>
      </c>
    </row>
    <row r="63" spans="2:36" x14ac:dyDescent="0.2">
      <c r="B63" s="65">
        <v>1</v>
      </c>
      <c r="C63" s="65">
        <v>1</v>
      </c>
      <c r="D63" s="65">
        <v>1</v>
      </c>
      <c r="E63" s="65">
        <v>36101</v>
      </c>
      <c r="F63" s="65">
        <v>99</v>
      </c>
      <c r="H63" s="65" t="s">
        <v>12</v>
      </c>
      <c r="I63" s="46">
        <v>9</v>
      </c>
      <c r="J63" s="59" t="s">
        <v>69</v>
      </c>
      <c r="K63" s="66">
        <v>98764</v>
      </c>
      <c r="L63" s="126">
        <v>98681</v>
      </c>
      <c r="M63" s="126">
        <v>99216</v>
      </c>
      <c r="N63" s="126">
        <v>99583</v>
      </c>
      <c r="O63" s="126">
        <v>99191</v>
      </c>
      <c r="P63" s="126">
        <v>98983</v>
      </c>
      <c r="Q63" s="126">
        <v>98868</v>
      </c>
      <c r="R63" s="126">
        <v>98473</v>
      </c>
      <c r="S63" s="126">
        <v>98541</v>
      </c>
      <c r="T63" s="126">
        <v>98726</v>
      </c>
      <c r="U63" s="126">
        <v>98949</v>
      </c>
      <c r="V63" s="126">
        <v>98990</v>
      </c>
      <c r="W63" s="126">
        <v>98982</v>
      </c>
      <c r="X63" s="126">
        <v>99005</v>
      </c>
      <c r="Y63" s="126">
        <v>99148</v>
      </c>
      <c r="Z63" s="126">
        <v>98925</v>
      </c>
      <c r="AA63" s="126">
        <v>98843</v>
      </c>
      <c r="AB63" s="126">
        <v>98165</v>
      </c>
      <c r="AC63" s="126">
        <v>97551</v>
      </c>
      <c r="AD63">
        <v>96958</v>
      </c>
      <c r="AE63">
        <v>96360</v>
      </c>
      <c r="AF63" s="57">
        <v>-2321</v>
      </c>
      <c r="AG63" s="63">
        <v>-2.3520231858209786</v>
      </c>
      <c r="AH63" s="53"/>
      <c r="AI63" s="63">
        <v>324.91295172023962</v>
      </c>
      <c r="AJ63" s="125">
        <v>303.85369212676454</v>
      </c>
    </row>
    <row r="64" spans="2:36" x14ac:dyDescent="0.2">
      <c r="B64" s="65">
        <v>1</v>
      </c>
      <c r="C64" s="65">
        <v>2</v>
      </c>
      <c r="D64" s="65">
        <v>2</v>
      </c>
      <c r="E64" s="65">
        <v>36103</v>
      </c>
      <c r="F64" s="65">
        <v>70</v>
      </c>
      <c r="G64" s="65">
        <v>5380</v>
      </c>
      <c r="H64" s="65" t="s">
        <v>14</v>
      </c>
      <c r="I64" s="46">
        <v>4</v>
      </c>
      <c r="J64" s="59" t="s">
        <v>70</v>
      </c>
      <c r="K64" s="66">
        <v>1424081</v>
      </c>
      <c r="L64" s="126">
        <v>1419379</v>
      </c>
      <c r="M64" s="126">
        <v>1442488</v>
      </c>
      <c r="N64" s="126">
        <v>1456745</v>
      </c>
      <c r="O64" s="126">
        <v>1470849</v>
      </c>
      <c r="P64" s="126">
        <v>1478215</v>
      </c>
      <c r="Q64" s="126">
        <v>1477687</v>
      </c>
      <c r="R64" s="126">
        <v>1475626</v>
      </c>
      <c r="S64" s="126">
        <v>1475255</v>
      </c>
      <c r="T64" s="126">
        <v>1480218</v>
      </c>
      <c r="U64" s="126">
        <v>1487206</v>
      </c>
      <c r="V64" s="126">
        <v>1493350</v>
      </c>
      <c r="W64" s="126">
        <v>1493116</v>
      </c>
      <c r="X64" s="126">
        <v>1494339</v>
      </c>
      <c r="Y64" s="126">
        <v>1498892</v>
      </c>
      <c r="Z64" s="126">
        <v>1496982</v>
      </c>
      <c r="AA64" s="126">
        <v>1497346</v>
      </c>
      <c r="AB64" s="126">
        <v>1495525</v>
      </c>
      <c r="AC64" s="126">
        <v>1491967</v>
      </c>
      <c r="AD64">
        <v>1486406</v>
      </c>
      <c r="AE64">
        <v>1483358</v>
      </c>
      <c r="AF64" s="57">
        <v>63979</v>
      </c>
      <c r="AG64" s="63">
        <v>4.5075346331036314</v>
      </c>
      <c r="AH64" s="53"/>
      <c r="AI64" s="63">
        <v>1392.6424728608781</v>
      </c>
      <c r="AJ64" s="125">
        <v>1062.8844293102861</v>
      </c>
    </row>
    <row r="65" spans="2:36" x14ac:dyDescent="0.2">
      <c r="B65" s="65">
        <v>1</v>
      </c>
      <c r="C65" s="65">
        <v>1</v>
      </c>
      <c r="D65" s="65">
        <v>2</v>
      </c>
      <c r="E65" s="65">
        <v>36105</v>
      </c>
      <c r="F65" s="65">
        <v>99</v>
      </c>
      <c r="H65" s="65" t="s">
        <v>12</v>
      </c>
      <c r="I65" s="46">
        <v>5</v>
      </c>
      <c r="J65" s="59" t="s">
        <v>71</v>
      </c>
      <c r="K65" s="66">
        <v>74134</v>
      </c>
      <c r="L65" s="126">
        <v>73885</v>
      </c>
      <c r="M65" s="126">
        <v>74143</v>
      </c>
      <c r="N65" s="126">
        <v>74452</v>
      </c>
      <c r="O65" s="126">
        <v>75447</v>
      </c>
      <c r="P65" s="126">
        <v>76265</v>
      </c>
      <c r="Q65" s="126">
        <v>76780</v>
      </c>
      <c r="R65" s="126">
        <v>77231</v>
      </c>
      <c r="S65" s="126">
        <v>77991</v>
      </c>
      <c r="T65" s="126">
        <v>77755</v>
      </c>
      <c r="U65" s="126">
        <v>77647</v>
      </c>
      <c r="V65" s="126">
        <v>77547</v>
      </c>
      <c r="W65" s="126">
        <v>77501</v>
      </c>
      <c r="X65" s="126">
        <v>77476</v>
      </c>
      <c r="Y65" s="126">
        <v>77053</v>
      </c>
      <c r="Z65" s="126">
        <v>76931</v>
      </c>
      <c r="AA65" s="126">
        <v>76945</v>
      </c>
      <c r="AB65" s="126">
        <v>75634</v>
      </c>
      <c r="AC65" s="126">
        <v>74832</v>
      </c>
      <c r="AD65">
        <v>74922</v>
      </c>
      <c r="AE65">
        <v>74994</v>
      </c>
      <c r="AF65" s="57">
        <v>1109</v>
      </c>
      <c r="AG65" s="63">
        <v>1.5009812546525005</v>
      </c>
      <c r="AH65" s="53"/>
      <c r="AI65" s="63">
        <v>912.1980329638593</v>
      </c>
      <c r="AJ65" s="125">
        <v>85.239166485991106</v>
      </c>
    </row>
    <row r="66" spans="2:36" x14ac:dyDescent="0.2">
      <c r="B66" s="65">
        <v>1</v>
      </c>
      <c r="C66" s="65">
        <v>1</v>
      </c>
      <c r="D66" s="65">
        <v>1</v>
      </c>
      <c r="E66" s="65">
        <v>36107</v>
      </c>
      <c r="F66" s="65">
        <v>99</v>
      </c>
      <c r="H66" s="46" t="s">
        <v>16</v>
      </c>
      <c r="I66" s="46">
        <v>9</v>
      </c>
      <c r="J66" s="59" t="s">
        <v>72</v>
      </c>
      <c r="K66" s="66">
        <v>51838</v>
      </c>
      <c r="L66" s="126">
        <v>51883</v>
      </c>
      <c r="M66" s="126">
        <v>51712</v>
      </c>
      <c r="N66" s="126">
        <v>51992</v>
      </c>
      <c r="O66" s="126">
        <v>51895</v>
      </c>
      <c r="P66" s="126">
        <v>51631</v>
      </c>
      <c r="Q66" s="126">
        <v>51611</v>
      </c>
      <c r="R66" s="126">
        <v>51536</v>
      </c>
      <c r="S66" s="126">
        <v>51565</v>
      </c>
      <c r="T66" s="126">
        <v>51498</v>
      </c>
      <c r="U66" s="126">
        <v>51236</v>
      </c>
      <c r="V66" s="126">
        <v>51125</v>
      </c>
      <c r="W66" s="126">
        <v>51049</v>
      </c>
      <c r="X66" s="126">
        <v>51008</v>
      </c>
      <c r="Y66" s="126">
        <v>50875</v>
      </c>
      <c r="Z66" s="126">
        <v>50278</v>
      </c>
      <c r="AA66" s="126">
        <v>50103</v>
      </c>
      <c r="AB66" s="126">
        <v>49824</v>
      </c>
      <c r="AC66" s="126">
        <v>49355</v>
      </c>
      <c r="AD66">
        <v>48824</v>
      </c>
      <c r="AE66">
        <v>48609</v>
      </c>
      <c r="AF66" s="57">
        <v>-3274</v>
      </c>
      <c r="AG66" s="63">
        <v>-6.3103521384653929</v>
      </c>
      <c r="AH66" s="53"/>
      <c r="AI66" s="63">
        <v>969.71461373566206</v>
      </c>
      <c r="AJ66" s="125">
        <v>53.106346207996843</v>
      </c>
    </row>
    <row r="67" spans="2:36" x14ac:dyDescent="0.2">
      <c r="B67" s="65">
        <v>1</v>
      </c>
      <c r="C67" s="65">
        <v>1</v>
      </c>
      <c r="D67" s="65">
        <v>1</v>
      </c>
      <c r="E67" s="65">
        <v>36109</v>
      </c>
      <c r="F67" s="65">
        <v>99</v>
      </c>
      <c r="H67" s="65" t="s">
        <v>12</v>
      </c>
      <c r="I67" s="46">
        <v>9</v>
      </c>
      <c r="J67" s="59" t="s">
        <v>73</v>
      </c>
      <c r="K67" s="66">
        <v>96608</v>
      </c>
      <c r="L67" s="126">
        <v>96487</v>
      </c>
      <c r="M67" s="126">
        <v>97458</v>
      </c>
      <c r="N67" s="126">
        <v>98227</v>
      </c>
      <c r="O67" s="126">
        <v>99049</v>
      </c>
      <c r="P67" s="126">
        <v>99531</v>
      </c>
      <c r="Q67" s="126">
        <v>99433</v>
      </c>
      <c r="R67" s="126">
        <v>99651</v>
      </c>
      <c r="S67" s="126">
        <v>99910</v>
      </c>
      <c r="T67" s="126">
        <v>100383</v>
      </c>
      <c r="U67" s="126">
        <v>101497</v>
      </c>
      <c r="V67" s="126">
        <v>101564</v>
      </c>
      <c r="W67" s="126">
        <v>101592</v>
      </c>
      <c r="X67" s="126">
        <v>101740</v>
      </c>
      <c r="Y67" s="126">
        <v>101821</v>
      </c>
      <c r="Z67" s="126">
        <v>102726</v>
      </c>
      <c r="AA67" s="126">
        <v>103553</v>
      </c>
      <c r="AB67" s="126">
        <v>103391</v>
      </c>
      <c r="AC67" s="126">
        <v>103006</v>
      </c>
      <c r="AD67">
        <v>102942</v>
      </c>
      <c r="AE67">
        <v>102664</v>
      </c>
      <c r="AF67" s="57">
        <v>6177</v>
      </c>
      <c r="AG67" s="63">
        <v>6.4018987013794604</v>
      </c>
      <c r="AH67" s="53"/>
      <c r="AI67" s="63">
        <v>518.69210513716666</v>
      </c>
      <c r="AJ67" s="125">
        <v>193.5309965310808</v>
      </c>
    </row>
    <row r="68" spans="2:36" x14ac:dyDescent="0.2">
      <c r="B68" s="65">
        <v>1</v>
      </c>
      <c r="C68" s="65">
        <v>1</v>
      </c>
      <c r="D68" s="65">
        <v>2</v>
      </c>
      <c r="E68" s="65">
        <v>36111</v>
      </c>
      <c r="F68" s="65">
        <v>99</v>
      </c>
      <c r="H68" s="65" t="s">
        <v>12</v>
      </c>
      <c r="I68" s="46">
        <v>5</v>
      </c>
      <c r="J68" s="59" t="s">
        <v>74</v>
      </c>
      <c r="K68" s="66">
        <v>177810</v>
      </c>
      <c r="L68" s="126">
        <v>177726</v>
      </c>
      <c r="M68" s="126">
        <v>178440</v>
      </c>
      <c r="N68" s="126">
        <v>180128</v>
      </c>
      <c r="O68" s="126">
        <v>180942</v>
      </c>
      <c r="P68" s="126">
        <v>181847</v>
      </c>
      <c r="Q68" s="126">
        <v>182438</v>
      </c>
      <c r="R68" s="126">
        <v>182845</v>
      </c>
      <c r="S68" s="126">
        <v>182818</v>
      </c>
      <c r="T68" s="126">
        <v>183174</v>
      </c>
      <c r="U68" s="126">
        <v>182638</v>
      </c>
      <c r="V68" s="126">
        <v>182493</v>
      </c>
      <c r="W68" s="126">
        <v>182519</v>
      </c>
      <c r="X68" s="126">
        <v>182418</v>
      </c>
      <c r="Y68" s="126">
        <v>182448</v>
      </c>
      <c r="Z68" s="126">
        <v>181538</v>
      </c>
      <c r="AA68" s="126">
        <v>180698</v>
      </c>
      <c r="AB68" s="126">
        <v>180400</v>
      </c>
      <c r="AC68" s="126">
        <v>179658</v>
      </c>
      <c r="AD68">
        <v>179042</v>
      </c>
      <c r="AE68">
        <v>178635</v>
      </c>
      <c r="AF68" s="57">
        <v>909</v>
      </c>
      <c r="AG68" s="63">
        <v>0.51146146315114271</v>
      </c>
      <c r="AH68" s="53"/>
      <c r="AI68" s="63">
        <v>476.05109483132742</v>
      </c>
      <c r="AJ68" s="125">
        <v>384.77802485655769</v>
      </c>
    </row>
    <row r="69" spans="2:36" x14ac:dyDescent="0.2">
      <c r="B69" s="65">
        <v>1</v>
      </c>
      <c r="C69" s="65">
        <v>1</v>
      </c>
      <c r="D69" s="65">
        <v>1</v>
      </c>
      <c r="E69" s="65">
        <v>36113</v>
      </c>
      <c r="F69" s="65">
        <v>99</v>
      </c>
      <c r="H69" s="65" t="s">
        <v>75</v>
      </c>
      <c r="I69" s="46">
        <v>1</v>
      </c>
      <c r="J69" s="59" t="s">
        <v>76</v>
      </c>
      <c r="K69" s="66">
        <v>63273</v>
      </c>
      <c r="L69" s="126">
        <v>63263</v>
      </c>
      <c r="M69" s="126">
        <v>63406</v>
      </c>
      <c r="N69" s="126">
        <v>63774</v>
      </c>
      <c r="O69" s="126">
        <v>64323</v>
      </c>
      <c r="P69" s="126">
        <v>64576</v>
      </c>
      <c r="Q69" s="126">
        <v>65206</v>
      </c>
      <c r="R69" s="126">
        <v>65554</v>
      </c>
      <c r="S69" s="126">
        <v>65740</v>
      </c>
      <c r="T69" s="126">
        <v>65848</v>
      </c>
      <c r="U69" s="126">
        <v>65694</v>
      </c>
      <c r="V69" s="126">
        <v>65707</v>
      </c>
      <c r="W69" s="126">
        <v>65692</v>
      </c>
      <c r="X69" s="126">
        <v>65665</v>
      </c>
      <c r="Y69" s="126">
        <v>65736</v>
      </c>
      <c r="Z69" s="126">
        <v>65417</v>
      </c>
      <c r="AA69" s="126">
        <v>65083</v>
      </c>
      <c r="AB69" s="126">
        <v>64866</v>
      </c>
      <c r="AC69" s="126">
        <v>64420</v>
      </c>
      <c r="AD69">
        <v>64438</v>
      </c>
      <c r="AE69">
        <v>64365</v>
      </c>
      <c r="AF69" s="57">
        <v>1102</v>
      </c>
      <c r="AG69" s="63">
        <v>1.7419344640627221</v>
      </c>
      <c r="AH69" s="53"/>
      <c r="AI69" s="63">
        <v>1126.4772330991495</v>
      </c>
      <c r="AJ69" s="125">
        <v>58.454798787934521</v>
      </c>
    </row>
    <row r="70" spans="2:36" x14ac:dyDescent="0.2">
      <c r="B70" s="65">
        <v>1</v>
      </c>
      <c r="C70" s="65">
        <v>1</v>
      </c>
      <c r="D70" s="65">
        <v>1</v>
      </c>
      <c r="E70" s="65">
        <v>36115</v>
      </c>
      <c r="F70" s="65">
        <v>99</v>
      </c>
      <c r="H70" s="65" t="s">
        <v>75</v>
      </c>
      <c r="I70" s="46">
        <v>1</v>
      </c>
      <c r="J70" s="59" t="s">
        <v>77</v>
      </c>
      <c r="K70" s="66">
        <v>60977</v>
      </c>
      <c r="L70" s="126">
        <v>61032</v>
      </c>
      <c r="M70" s="126">
        <v>61142</v>
      </c>
      <c r="N70" s="126">
        <v>61152</v>
      </c>
      <c r="O70" s="126">
        <v>61621</v>
      </c>
      <c r="P70" s="126">
        <v>62278</v>
      </c>
      <c r="Q70" s="126">
        <v>62468</v>
      </c>
      <c r="R70" s="126">
        <v>62771</v>
      </c>
      <c r="S70" s="126">
        <v>63054</v>
      </c>
      <c r="T70" s="126">
        <v>63252</v>
      </c>
      <c r="U70" s="126">
        <v>63077</v>
      </c>
      <c r="V70" s="126">
        <v>63216</v>
      </c>
      <c r="W70" s="126">
        <v>63254</v>
      </c>
      <c r="X70" s="126">
        <v>63356</v>
      </c>
      <c r="Y70" s="126">
        <v>63091</v>
      </c>
      <c r="Z70" s="126">
        <v>63003</v>
      </c>
      <c r="AA70" s="126">
        <v>62765</v>
      </c>
      <c r="AB70" s="126">
        <v>62475</v>
      </c>
      <c r="AC70" s="126">
        <v>62246</v>
      </c>
      <c r="AD70">
        <v>61795</v>
      </c>
      <c r="AE70">
        <v>61559</v>
      </c>
      <c r="AF70" s="57">
        <v>527</v>
      </c>
      <c r="AG70" s="63">
        <v>0.863481452352864</v>
      </c>
      <c r="AH70" s="53"/>
      <c r="AI70" s="63">
        <v>869.29171602339466</v>
      </c>
      <c r="AJ70" s="125">
        <v>72.762685798213383</v>
      </c>
    </row>
    <row r="71" spans="2:36" x14ac:dyDescent="0.2">
      <c r="B71" s="65">
        <v>1</v>
      </c>
      <c r="C71" s="65">
        <v>1</v>
      </c>
      <c r="D71" s="65">
        <v>1</v>
      </c>
      <c r="E71" s="65">
        <v>36117</v>
      </c>
      <c r="F71" s="65">
        <v>99</v>
      </c>
      <c r="H71" s="65" t="s">
        <v>36</v>
      </c>
      <c r="I71" s="46">
        <v>3</v>
      </c>
      <c r="J71" s="59" t="s">
        <v>78</v>
      </c>
      <c r="K71" s="66">
        <v>93791</v>
      </c>
      <c r="L71" s="126">
        <v>93779</v>
      </c>
      <c r="M71" s="126">
        <v>93794</v>
      </c>
      <c r="N71" s="126">
        <v>93735</v>
      </c>
      <c r="O71" s="126">
        <v>94001</v>
      </c>
      <c r="P71" s="126">
        <v>93860</v>
      </c>
      <c r="Q71" s="126">
        <v>93727</v>
      </c>
      <c r="R71" s="126">
        <v>93595</v>
      </c>
      <c r="S71" s="126">
        <v>93539</v>
      </c>
      <c r="T71" s="126">
        <v>93739</v>
      </c>
      <c r="U71" s="126">
        <v>93643</v>
      </c>
      <c r="V71" s="126">
        <v>93772</v>
      </c>
      <c r="W71" s="126">
        <v>93751</v>
      </c>
      <c r="X71" s="126">
        <v>93751</v>
      </c>
      <c r="Y71" s="126">
        <v>93256</v>
      </c>
      <c r="Z71" s="126">
        <v>93029</v>
      </c>
      <c r="AA71" s="126">
        <v>92339</v>
      </c>
      <c r="AB71" s="126">
        <v>91801</v>
      </c>
      <c r="AC71" s="126">
        <v>91291</v>
      </c>
      <c r="AD71">
        <v>90758</v>
      </c>
      <c r="AE71">
        <v>90429</v>
      </c>
      <c r="AF71" s="57">
        <v>-3350</v>
      </c>
      <c r="AG71" s="63">
        <v>-3.5722283240384312</v>
      </c>
      <c r="AH71" s="53"/>
      <c r="AI71" s="63">
        <v>835.43777847619367</v>
      </c>
      <c r="AJ71" s="125">
        <v>112.20344879660138</v>
      </c>
    </row>
    <row r="72" spans="2:36" x14ac:dyDescent="0.2">
      <c r="B72" s="65">
        <v>1</v>
      </c>
      <c r="C72" s="65">
        <v>2</v>
      </c>
      <c r="D72" s="65">
        <v>2</v>
      </c>
      <c r="E72" s="65">
        <v>36119</v>
      </c>
      <c r="F72" s="65">
        <v>70</v>
      </c>
      <c r="G72" s="65">
        <v>5600</v>
      </c>
      <c r="H72" s="65" t="s">
        <v>14</v>
      </c>
      <c r="I72" s="46">
        <v>5</v>
      </c>
      <c r="J72" s="59" t="s">
        <v>79</v>
      </c>
      <c r="K72" s="66">
        <v>925511</v>
      </c>
      <c r="L72" s="126">
        <v>923621</v>
      </c>
      <c r="M72" s="126">
        <v>931577</v>
      </c>
      <c r="N72" s="126">
        <v>935219</v>
      </c>
      <c r="O72" s="126">
        <v>935799</v>
      </c>
      <c r="P72" s="126">
        <v>935457</v>
      </c>
      <c r="Q72" s="126">
        <v>933401</v>
      </c>
      <c r="R72" s="126">
        <v>931426</v>
      </c>
      <c r="S72" s="126">
        <v>933414</v>
      </c>
      <c r="T72" s="126">
        <v>937449</v>
      </c>
      <c r="U72" s="126">
        <v>944201</v>
      </c>
      <c r="V72" s="126">
        <v>949113</v>
      </c>
      <c r="W72" s="126">
        <v>949218</v>
      </c>
      <c r="X72" s="126">
        <v>950601</v>
      </c>
      <c r="Y72" s="126">
        <v>956262</v>
      </c>
      <c r="Z72" s="126">
        <v>959585</v>
      </c>
      <c r="AA72" s="126">
        <v>964567</v>
      </c>
      <c r="AB72" s="126">
        <v>967044</v>
      </c>
      <c r="AC72" s="126">
        <v>968773</v>
      </c>
      <c r="AD72">
        <v>970267</v>
      </c>
      <c r="AE72">
        <v>969689</v>
      </c>
      <c r="AF72" s="57">
        <v>46068</v>
      </c>
      <c r="AG72" s="63">
        <v>4.9877601310494244</v>
      </c>
      <c r="AH72" s="53"/>
      <c r="AI72" s="63">
        <v>604.21351025564593</v>
      </c>
      <c r="AJ72" s="125">
        <v>1551.5194282950747</v>
      </c>
    </row>
    <row r="73" spans="2:36" x14ac:dyDescent="0.2">
      <c r="B73" s="65">
        <v>1</v>
      </c>
      <c r="C73" s="65">
        <v>1</v>
      </c>
      <c r="D73" s="65">
        <v>1</v>
      </c>
      <c r="E73" s="65">
        <v>36121</v>
      </c>
      <c r="F73" s="65">
        <v>99</v>
      </c>
      <c r="H73" s="65" t="s">
        <v>12</v>
      </c>
      <c r="I73" s="46">
        <v>3</v>
      </c>
      <c r="J73" s="59" t="s">
        <v>80</v>
      </c>
      <c r="K73" s="66">
        <v>43399</v>
      </c>
      <c r="L73" s="126">
        <v>43462</v>
      </c>
      <c r="M73" s="126">
        <v>43061</v>
      </c>
      <c r="N73" s="126">
        <v>43007</v>
      </c>
      <c r="O73" s="126">
        <v>42955</v>
      </c>
      <c r="P73" s="126">
        <v>42852</v>
      </c>
      <c r="Q73" s="126">
        <v>42780</v>
      </c>
      <c r="R73" s="126">
        <v>42673</v>
      </c>
      <c r="S73" s="126">
        <v>42515</v>
      </c>
      <c r="T73" s="126">
        <v>42281</v>
      </c>
      <c r="U73" s="126">
        <v>42236</v>
      </c>
      <c r="V73" s="126">
        <v>42155</v>
      </c>
      <c r="W73" s="126">
        <v>42154</v>
      </c>
      <c r="X73" s="126">
        <v>42126</v>
      </c>
      <c r="Y73" s="126">
        <v>41849</v>
      </c>
      <c r="Z73" s="126">
        <v>41700</v>
      </c>
      <c r="AA73" s="126">
        <v>41359</v>
      </c>
      <c r="AB73" s="126">
        <v>41134</v>
      </c>
      <c r="AC73" s="126">
        <v>40930</v>
      </c>
      <c r="AD73">
        <v>40432</v>
      </c>
      <c r="AE73">
        <v>40282</v>
      </c>
      <c r="AF73" s="57">
        <v>-3180</v>
      </c>
      <c r="AG73" s="63">
        <v>-7.3167364594358286</v>
      </c>
      <c r="AH73" s="53"/>
      <c r="AI73" s="63">
        <v>432.82442119422944</v>
      </c>
      <c r="AJ73" s="125">
        <v>97.686262441800736</v>
      </c>
    </row>
    <row r="74" spans="2:36" x14ac:dyDescent="0.2">
      <c r="B74" s="65">
        <v>1</v>
      </c>
      <c r="C74" s="65">
        <v>1</v>
      </c>
      <c r="D74" s="65">
        <v>1</v>
      </c>
      <c r="E74" s="65">
        <v>36123</v>
      </c>
      <c r="F74" s="65">
        <v>99</v>
      </c>
      <c r="H74" s="65" t="s">
        <v>12</v>
      </c>
      <c r="I74" s="46">
        <v>3</v>
      </c>
      <c r="J74" s="59" t="s">
        <v>81</v>
      </c>
      <c r="K74" s="66">
        <v>24723</v>
      </c>
      <c r="L74" s="126">
        <v>24591</v>
      </c>
      <c r="M74" s="126">
        <v>24725</v>
      </c>
      <c r="N74" s="126">
        <v>24688</v>
      </c>
      <c r="O74" s="126">
        <v>24898</v>
      </c>
      <c r="P74" s="126">
        <v>25008</v>
      </c>
      <c r="Q74" s="126">
        <v>25129</v>
      </c>
      <c r="R74" s="126">
        <v>25025</v>
      </c>
      <c r="S74" s="126">
        <v>25234</v>
      </c>
      <c r="T74" s="126">
        <v>25352</v>
      </c>
      <c r="U74" s="126">
        <v>25303</v>
      </c>
      <c r="V74" s="126">
        <v>25348</v>
      </c>
      <c r="W74" s="126">
        <v>25364</v>
      </c>
      <c r="X74" s="126">
        <v>25376</v>
      </c>
      <c r="Y74" s="126">
        <v>25454</v>
      </c>
      <c r="Z74" s="126">
        <v>25337</v>
      </c>
      <c r="AA74" s="126">
        <v>25207</v>
      </c>
      <c r="AB74" s="126">
        <v>25149</v>
      </c>
      <c r="AC74" s="126">
        <v>25128</v>
      </c>
      <c r="AD74">
        <v>25059</v>
      </c>
      <c r="AE74">
        <v>25002</v>
      </c>
      <c r="AF74" s="57">
        <v>411</v>
      </c>
      <c r="AG74" s="63">
        <v>1.6713431743320728</v>
      </c>
      <c r="AH74" s="53"/>
      <c r="AI74" s="63">
        <v>592.91416137835392</v>
      </c>
      <c r="AJ74" s="125">
        <v>42.758297324293842</v>
      </c>
    </row>
    <row r="75" spans="2:36" ht="15" x14ac:dyDescent="0.25">
      <c r="B75" s="65"/>
      <c r="C75" s="65"/>
      <c r="D75" s="65"/>
      <c r="E75" s="65"/>
      <c r="F75" s="65"/>
      <c r="H75" s="65"/>
      <c r="J75" s="59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72"/>
      <c r="AG75" s="63"/>
      <c r="AH75" s="53"/>
    </row>
    <row r="76" spans="2:36" ht="20.25" customHeight="1" x14ac:dyDescent="0.2">
      <c r="B76" s="65"/>
      <c r="C76" s="65"/>
      <c r="D76" s="65"/>
      <c r="E76" s="65"/>
      <c r="F76" s="65"/>
      <c r="H76" s="65"/>
      <c r="J76" s="60" t="s">
        <v>112</v>
      </c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7"/>
      <c r="AH76" s="53"/>
    </row>
    <row r="77" spans="2:36" ht="24.75" customHeight="1" x14ac:dyDescent="0.2">
      <c r="B77" s="65"/>
      <c r="C77" s="65"/>
      <c r="D77" s="65"/>
      <c r="E77" s="65"/>
      <c r="F77" s="65"/>
      <c r="H77" s="65"/>
      <c r="J77" s="59" t="s">
        <v>99</v>
      </c>
      <c r="K77" s="76">
        <v>827399</v>
      </c>
      <c r="L77" s="76">
        <v>825920</v>
      </c>
      <c r="M77" s="76">
        <v>831034</v>
      </c>
      <c r="N77" s="76">
        <v>836753</v>
      </c>
      <c r="O77" s="76">
        <v>844619</v>
      </c>
      <c r="P77" s="76">
        <v>850384</v>
      </c>
      <c r="Q77" s="76">
        <v>854604</v>
      </c>
      <c r="R77" s="76">
        <v>860365</v>
      </c>
      <c r="S77" s="76">
        <v>863068</v>
      </c>
      <c r="T77" s="76">
        <v>866282</v>
      </c>
      <c r="U77" s="76">
        <v>869361</v>
      </c>
      <c r="V77" s="76">
        <v>870716</v>
      </c>
      <c r="W77" s="76">
        <v>870713</v>
      </c>
      <c r="X77" s="76">
        <v>871082</v>
      </c>
      <c r="Y77" s="76">
        <v>872778</v>
      </c>
      <c r="Z77" s="76">
        <v>874698</v>
      </c>
      <c r="AA77" s="76">
        <v>877065</v>
      </c>
      <c r="AB77" s="76">
        <v>878113</v>
      </c>
      <c r="AC77" s="76">
        <v>879085</v>
      </c>
      <c r="AD77" s="76">
        <v>879792</v>
      </c>
      <c r="AE77" s="76">
        <v>882158</v>
      </c>
      <c r="AF77" s="57">
        <v>56238</v>
      </c>
      <c r="AG77" s="63">
        <v>6.8091340565672214</v>
      </c>
      <c r="AH77" s="53"/>
    </row>
    <row r="78" spans="2:36" x14ac:dyDescent="0.2">
      <c r="B78" s="65"/>
      <c r="C78" s="65"/>
      <c r="D78" s="65"/>
      <c r="E78" s="65"/>
      <c r="F78" s="65"/>
      <c r="H78" s="65"/>
      <c r="J78" s="59" t="s">
        <v>82</v>
      </c>
      <c r="K78" s="76">
        <v>252189</v>
      </c>
      <c r="L78" s="76">
        <v>252298</v>
      </c>
      <c r="M78" s="76">
        <v>252580</v>
      </c>
      <c r="N78" s="76">
        <v>253430</v>
      </c>
      <c r="O78" s="76">
        <v>252932</v>
      </c>
      <c r="P78" s="76">
        <v>252605</v>
      </c>
      <c r="Q78" s="76">
        <v>252088</v>
      </c>
      <c r="R78" s="76">
        <v>252441</v>
      </c>
      <c r="S78" s="76">
        <v>252442</v>
      </c>
      <c r="T78" s="76">
        <v>252527</v>
      </c>
      <c r="U78" s="76">
        <v>252171</v>
      </c>
      <c r="V78" s="76">
        <v>251725</v>
      </c>
      <c r="W78" s="76">
        <v>251724</v>
      </c>
      <c r="X78" s="76">
        <v>251489</v>
      </c>
      <c r="Y78" s="76">
        <v>250238</v>
      </c>
      <c r="Z78" s="76">
        <v>248945</v>
      </c>
      <c r="AA78" s="76">
        <v>248017</v>
      </c>
      <c r="AB78" s="76">
        <v>247075</v>
      </c>
      <c r="AC78" s="76">
        <v>245283</v>
      </c>
      <c r="AD78" s="76">
        <v>243322</v>
      </c>
      <c r="AE78" s="76">
        <v>241709</v>
      </c>
      <c r="AF78" s="57">
        <v>-10589</v>
      </c>
      <c r="AG78" s="63">
        <v>-4.1970209831231324</v>
      </c>
      <c r="AH78" s="53"/>
    </row>
    <row r="79" spans="2:36" x14ac:dyDescent="0.2">
      <c r="B79" s="65"/>
      <c r="C79" s="65"/>
      <c r="D79" s="65"/>
      <c r="E79" s="65"/>
      <c r="F79" s="65"/>
      <c r="H79" s="65"/>
      <c r="J79" s="59" t="s">
        <v>119</v>
      </c>
      <c r="K79" s="76">
        <v>1169060</v>
      </c>
      <c r="L79" s="76">
        <v>1170022</v>
      </c>
      <c r="M79" s="76">
        <v>1165067</v>
      </c>
      <c r="N79" s="76">
        <v>1161678</v>
      </c>
      <c r="O79" s="76">
        <v>1159918</v>
      </c>
      <c r="P79" s="76">
        <v>1156070</v>
      </c>
      <c r="Q79" s="76">
        <v>1148563</v>
      </c>
      <c r="R79" s="76">
        <v>1141712</v>
      </c>
      <c r="S79" s="76">
        <v>1137678</v>
      </c>
      <c r="T79" s="76">
        <v>1136364</v>
      </c>
      <c r="U79" s="76">
        <v>1135377</v>
      </c>
      <c r="V79" s="76">
        <v>1135509</v>
      </c>
      <c r="W79" s="76">
        <v>1135614</v>
      </c>
      <c r="X79" s="76">
        <v>1135627</v>
      </c>
      <c r="Y79" s="76">
        <v>1135562</v>
      </c>
      <c r="Z79" s="76">
        <v>1134619</v>
      </c>
      <c r="AA79" s="76">
        <v>1134974</v>
      </c>
      <c r="AB79" s="76">
        <v>1135060</v>
      </c>
      <c r="AC79" s="76">
        <v>1133002</v>
      </c>
      <c r="AD79" s="76">
        <v>1130232</v>
      </c>
      <c r="AE79" s="76">
        <v>1129882</v>
      </c>
      <c r="AF79" s="57">
        <v>-40140</v>
      </c>
      <c r="AG79" s="63">
        <v>-3.4307047217915563</v>
      </c>
      <c r="AH79" s="53"/>
    </row>
    <row r="80" spans="2:36" x14ac:dyDescent="0.2">
      <c r="B80" s="65"/>
      <c r="C80" s="65"/>
      <c r="D80" s="65"/>
      <c r="E80" s="65"/>
      <c r="F80" s="65"/>
      <c r="H80" s="65"/>
      <c r="J80" s="59" t="s">
        <v>83</v>
      </c>
      <c r="K80" s="76">
        <v>91094</v>
      </c>
      <c r="L80" s="76">
        <v>91119</v>
      </c>
      <c r="M80" s="76">
        <v>90780</v>
      </c>
      <c r="N80" s="76">
        <v>90613</v>
      </c>
      <c r="O80" s="76">
        <v>90154</v>
      </c>
      <c r="P80" s="76">
        <v>89777</v>
      </c>
      <c r="Q80" s="76">
        <v>88860</v>
      </c>
      <c r="R80" s="76">
        <v>88732</v>
      </c>
      <c r="S80" s="76">
        <v>88634</v>
      </c>
      <c r="T80" s="76">
        <v>88503</v>
      </c>
      <c r="U80" s="76">
        <v>88849</v>
      </c>
      <c r="V80" s="76">
        <v>88830</v>
      </c>
      <c r="W80" s="76">
        <v>88847</v>
      </c>
      <c r="X80" s="76">
        <v>88895</v>
      </c>
      <c r="Y80" s="76">
        <v>88899</v>
      </c>
      <c r="Z80" s="76">
        <v>89137</v>
      </c>
      <c r="AA80" s="76">
        <v>88199</v>
      </c>
      <c r="AB80" s="76">
        <v>87177</v>
      </c>
      <c r="AC80" s="76">
        <v>86705</v>
      </c>
      <c r="AD80" s="76">
        <v>85644</v>
      </c>
      <c r="AE80" s="76">
        <v>84736</v>
      </c>
      <c r="AF80" s="57">
        <v>-6383</v>
      </c>
      <c r="AG80" s="63">
        <v>-7.0051251659917257</v>
      </c>
      <c r="AH80" s="53"/>
    </row>
    <row r="81" spans="2:36" x14ac:dyDescent="0.2">
      <c r="B81" s="65"/>
      <c r="C81" s="65"/>
      <c r="D81" s="65"/>
      <c r="E81" s="65"/>
      <c r="F81" s="65"/>
      <c r="H81" s="65"/>
      <c r="J81" s="59" t="s">
        <v>84</v>
      </c>
      <c r="K81" s="76">
        <v>124250</v>
      </c>
      <c r="L81" s="76">
        <v>124295</v>
      </c>
      <c r="M81" s="76">
        <v>124548</v>
      </c>
      <c r="N81" s="76">
        <v>124926</v>
      </c>
      <c r="O81" s="76">
        <v>125944</v>
      </c>
      <c r="P81" s="76">
        <v>126854</v>
      </c>
      <c r="Q81" s="76">
        <v>127674</v>
      </c>
      <c r="R81" s="76">
        <v>128325</v>
      </c>
      <c r="S81" s="76">
        <v>128794</v>
      </c>
      <c r="T81" s="76">
        <v>129100</v>
      </c>
      <c r="U81" s="76">
        <v>128771</v>
      </c>
      <c r="V81" s="76">
        <v>128923</v>
      </c>
      <c r="W81" s="76">
        <v>128946</v>
      </c>
      <c r="X81" s="76">
        <v>129021</v>
      </c>
      <c r="Y81" s="76">
        <v>128827</v>
      </c>
      <c r="Z81" s="76">
        <v>128420</v>
      </c>
      <c r="AA81" s="76">
        <v>127848</v>
      </c>
      <c r="AB81" s="76">
        <v>127341</v>
      </c>
      <c r="AC81" s="76">
        <v>126666</v>
      </c>
      <c r="AD81" s="76">
        <v>126233</v>
      </c>
      <c r="AE81" s="76">
        <v>125924</v>
      </c>
      <c r="AF81" s="57">
        <v>1629</v>
      </c>
      <c r="AG81" s="63">
        <v>1.31059173739893</v>
      </c>
      <c r="AH81" s="53"/>
    </row>
    <row r="82" spans="2:36" x14ac:dyDescent="0.2">
      <c r="B82" s="65"/>
      <c r="C82" s="65"/>
      <c r="D82" s="65"/>
      <c r="E82" s="65"/>
      <c r="F82" s="65"/>
      <c r="H82" s="65"/>
      <c r="J82" s="59" t="s">
        <v>116</v>
      </c>
      <c r="K82" s="76">
        <v>96608</v>
      </c>
      <c r="L82" s="76">
        <v>96487</v>
      </c>
      <c r="M82" s="76">
        <v>97458</v>
      </c>
      <c r="N82" s="76">
        <v>98227</v>
      </c>
      <c r="O82" s="76">
        <v>99049</v>
      </c>
      <c r="P82" s="76">
        <v>99531</v>
      </c>
      <c r="Q82" s="76">
        <v>99433</v>
      </c>
      <c r="R82" s="76">
        <v>99651</v>
      </c>
      <c r="S82" s="76">
        <v>99910</v>
      </c>
      <c r="T82" s="76">
        <v>100383</v>
      </c>
      <c r="U82" s="76">
        <v>101497</v>
      </c>
      <c r="V82" s="76">
        <v>101564</v>
      </c>
      <c r="W82" s="76">
        <v>101592</v>
      </c>
      <c r="X82" s="76">
        <v>101740</v>
      </c>
      <c r="Y82" s="76">
        <v>101821</v>
      </c>
      <c r="Z82" s="76">
        <v>102726</v>
      </c>
      <c r="AA82" s="76">
        <v>103553</v>
      </c>
      <c r="AB82" s="76">
        <v>103391</v>
      </c>
      <c r="AC82" s="76">
        <v>103006</v>
      </c>
      <c r="AD82" s="76">
        <v>102942</v>
      </c>
      <c r="AE82" s="76">
        <v>102664</v>
      </c>
      <c r="AF82" s="57">
        <v>6177</v>
      </c>
      <c r="AG82" s="63">
        <v>6.4018987013794604</v>
      </c>
      <c r="AH82" s="53"/>
    </row>
    <row r="83" spans="2:36" x14ac:dyDescent="0.2">
      <c r="B83" s="65"/>
      <c r="C83" s="65"/>
      <c r="D83" s="65"/>
      <c r="E83" s="65"/>
      <c r="F83" s="65"/>
      <c r="H83" s="65"/>
      <c r="J83" s="59" t="s">
        <v>117</v>
      </c>
      <c r="K83" s="76">
        <v>177810</v>
      </c>
      <c r="L83" s="76">
        <v>177726</v>
      </c>
      <c r="M83" s="76">
        <v>178440</v>
      </c>
      <c r="N83" s="76">
        <v>180128</v>
      </c>
      <c r="O83" s="76">
        <v>180942</v>
      </c>
      <c r="P83" s="76">
        <v>181847</v>
      </c>
      <c r="Q83" s="76">
        <v>182438</v>
      </c>
      <c r="R83" s="76">
        <v>182845</v>
      </c>
      <c r="S83" s="76">
        <v>182818</v>
      </c>
      <c r="T83" s="76">
        <v>183174</v>
      </c>
      <c r="U83" s="76">
        <v>182638</v>
      </c>
      <c r="V83" s="76">
        <v>182493</v>
      </c>
      <c r="W83" s="76">
        <v>182519</v>
      </c>
      <c r="X83" s="76">
        <v>182418</v>
      </c>
      <c r="Y83" s="76">
        <v>182448</v>
      </c>
      <c r="Z83" s="76">
        <v>181538</v>
      </c>
      <c r="AA83" s="76">
        <v>180698</v>
      </c>
      <c r="AB83" s="76">
        <v>180400</v>
      </c>
      <c r="AC83" s="76">
        <v>179658</v>
      </c>
      <c r="AD83" s="76">
        <v>179042</v>
      </c>
      <c r="AE83" s="76">
        <v>178635</v>
      </c>
      <c r="AF83" s="57">
        <v>909</v>
      </c>
      <c r="AG83" s="63">
        <v>0.51146146315114271</v>
      </c>
      <c r="AH83" s="53"/>
    </row>
    <row r="84" spans="2:36" x14ac:dyDescent="0.2">
      <c r="B84" s="65"/>
      <c r="C84" s="65"/>
      <c r="D84" s="65"/>
      <c r="E84" s="65"/>
      <c r="F84" s="65"/>
      <c r="H84" s="65"/>
      <c r="J84" s="59" t="s">
        <v>85</v>
      </c>
      <c r="K84" s="76">
        <v>2760794</v>
      </c>
      <c r="L84" s="76">
        <v>2754004</v>
      </c>
      <c r="M84" s="76">
        <v>2779574</v>
      </c>
      <c r="N84" s="76">
        <v>2796317</v>
      </c>
      <c r="O84" s="76">
        <v>2810610</v>
      </c>
      <c r="P84" s="76">
        <v>2816179</v>
      </c>
      <c r="Q84" s="76">
        <v>2810005</v>
      </c>
      <c r="R84" s="76">
        <v>2800531</v>
      </c>
      <c r="S84" s="76">
        <v>2797303</v>
      </c>
      <c r="T84" s="76">
        <v>2805347</v>
      </c>
      <c r="U84" s="76">
        <v>2819294</v>
      </c>
      <c r="V84" s="76">
        <v>2832882</v>
      </c>
      <c r="W84" s="76">
        <v>2832996</v>
      </c>
      <c r="X84" s="76">
        <v>2836008</v>
      </c>
      <c r="Y84" s="76">
        <v>2845115</v>
      </c>
      <c r="Z84" s="76">
        <v>2846598</v>
      </c>
      <c r="AA84" s="76">
        <v>2849539</v>
      </c>
      <c r="AB84" s="76">
        <v>2850230</v>
      </c>
      <c r="AC84" s="76">
        <v>2846807</v>
      </c>
      <c r="AD84" s="76">
        <v>2842358</v>
      </c>
      <c r="AE84" s="76">
        <v>2840651</v>
      </c>
      <c r="AF84" s="57">
        <v>86647</v>
      </c>
      <c r="AG84" s="63">
        <v>3.1462191049831443</v>
      </c>
      <c r="AH84" s="53"/>
    </row>
    <row r="85" spans="2:36" ht="14.25" x14ac:dyDescent="0.2">
      <c r="B85" s="65"/>
      <c r="C85" s="65"/>
      <c r="D85" s="65"/>
      <c r="E85" s="65"/>
      <c r="F85" s="65"/>
      <c r="H85" s="65"/>
      <c r="J85" s="59" t="s">
        <v>121</v>
      </c>
      <c r="K85" s="76">
        <v>8017608</v>
      </c>
      <c r="L85" s="76">
        <v>8009185</v>
      </c>
      <c r="M85" s="76">
        <v>8059813</v>
      </c>
      <c r="N85" s="76">
        <v>8072000</v>
      </c>
      <c r="O85" s="76">
        <v>8068073</v>
      </c>
      <c r="P85" s="76">
        <v>8043366</v>
      </c>
      <c r="Q85" s="76">
        <v>8013368</v>
      </c>
      <c r="R85" s="76">
        <v>7993906</v>
      </c>
      <c r="S85" s="76">
        <v>8013775</v>
      </c>
      <c r="T85" s="76">
        <v>8068195</v>
      </c>
      <c r="U85" s="76">
        <v>8131574</v>
      </c>
      <c r="V85" s="76">
        <v>8175133</v>
      </c>
      <c r="W85" s="76">
        <v>8175031</v>
      </c>
      <c r="X85" s="76">
        <v>8190209</v>
      </c>
      <c r="Y85" s="76">
        <v>8272948</v>
      </c>
      <c r="Z85" s="76">
        <v>8346693</v>
      </c>
      <c r="AA85" s="76">
        <v>8396091</v>
      </c>
      <c r="AB85" s="76">
        <v>8433806</v>
      </c>
      <c r="AC85" s="76">
        <v>8463049</v>
      </c>
      <c r="AD85" s="76">
        <v>8469153</v>
      </c>
      <c r="AE85" s="76">
        <v>8437478</v>
      </c>
      <c r="AF85" s="57">
        <v>428293</v>
      </c>
      <c r="AG85" s="63">
        <v>5.3475228752987976</v>
      </c>
      <c r="AH85" s="53"/>
    </row>
    <row r="86" spans="2:36" x14ac:dyDescent="0.2">
      <c r="B86" s="65"/>
      <c r="C86" s="65"/>
      <c r="D86" s="65"/>
      <c r="E86" s="65"/>
      <c r="F86" s="65"/>
      <c r="H86" s="65"/>
      <c r="J86" s="59" t="s">
        <v>118</v>
      </c>
      <c r="K86" s="76">
        <v>623806</v>
      </c>
      <c r="L86" s="76">
        <v>621429</v>
      </c>
      <c r="M86" s="76">
        <v>632386</v>
      </c>
      <c r="N86" s="76">
        <v>640675</v>
      </c>
      <c r="O86" s="76">
        <v>649508</v>
      </c>
      <c r="P86" s="76">
        <v>655793</v>
      </c>
      <c r="Q86" s="76">
        <v>658884</v>
      </c>
      <c r="R86" s="76">
        <v>661620</v>
      </c>
      <c r="S86" s="76">
        <v>663783</v>
      </c>
      <c r="T86" s="76">
        <v>666468</v>
      </c>
      <c r="U86" s="76">
        <v>668966</v>
      </c>
      <c r="V86" s="76">
        <v>670301</v>
      </c>
      <c r="W86" s="76">
        <v>670280</v>
      </c>
      <c r="X86" s="76">
        <v>671173</v>
      </c>
      <c r="Y86" s="76">
        <v>672230</v>
      </c>
      <c r="Z86" s="76">
        <v>670722</v>
      </c>
      <c r="AA86" s="76">
        <v>670588</v>
      </c>
      <c r="AB86" s="76">
        <v>669972</v>
      </c>
      <c r="AC86" s="76">
        <v>669842</v>
      </c>
      <c r="AD86" s="76">
        <v>670828</v>
      </c>
      <c r="AE86" s="76">
        <v>673303</v>
      </c>
      <c r="AF86" s="57">
        <v>51874</v>
      </c>
      <c r="AG86" s="63">
        <v>8.3475344729647301</v>
      </c>
      <c r="AH86" s="53"/>
    </row>
    <row r="87" spans="2:36" ht="14.25" x14ac:dyDescent="0.2">
      <c r="B87" s="65"/>
      <c r="C87" s="65"/>
      <c r="D87" s="65"/>
      <c r="E87" s="65"/>
      <c r="F87" s="65"/>
      <c r="H87" s="65"/>
      <c r="J87" s="59" t="s">
        <v>120</v>
      </c>
      <c r="K87" s="76">
        <v>1309280</v>
      </c>
      <c r="L87" s="76">
        <v>1306146</v>
      </c>
      <c r="M87" s="76">
        <v>1319245</v>
      </c>
      <c r="N87" s="76">
        <v>1327210</v>
      </c>
      <c r="O87" s="76">
        <v>1330987</v>
      </c>
      <c r="P87" s="76">
        <v>1332487</v>
      </c>
      <c r="Q87" s="76">
        <v>1331713</v>
      </c>
      <c r="R87" s="76">
        <v>1330173</v>
      </c>
      <c r="S87" s="76">
        <v>1334536</v>
      </c>
      <c r="T87" s="76">
        <v>1342399</v>
      </c>
      <c r="U87" s="76">
        <v>1352519</v>
      </c>
      <c r="V87" s="76">
        <v>1360510</v>
      </c>
      <c r="W87" s="76">
        <v>1360563</v>
      </c>
      <c r="X87" s="76">
        <v>1362767</v>
      </c>
      <c r="Y87" s="76">
        <v>1371541</v>
      </c>
      <c r="Z87" s="76">
        <v>1376406</v>
      </c>
      <c r="AA87" s="76">
        <v>1383423</v>
      </c>
      <c r="AB87" s="76">
        <v>1387601</v>
      </c>
      <c r="AC87" s="76">
        <v>1390877</v>
      </c>
      <c r="AD87" s="76">
        <v>1392286</v>
      </c>
      <c r="AE87" s="76">
        <v>1393167</v>
      </c>
      <c r="AF87" s="57">
        <v>87021</v>
      </c>
      <c r="AG87" s="63">
        <v>6.662425180645962</v>
      </c>
      <c r="AH87" s="53"/>
    </row>
    <row r="88" spans="2:36" x14ac:dyDescent="0.2">
      <c r="B88" s="65"/>
      <c r="C88" s="65"/>
      <c r="D88" s="65"/>
      <c r="E88" s="65"/>
      <c r="F88" s="65"/>
      <c r="H88" s="65"/>
      <c r="J88" s="59" t="s">
        <v>86</v>
      </c>
      <c r="K88" s="76">
        <v>1041759</v>
      </c>
      <c r="L88" s="76">
        <v>1037931</v>
      </c>
      <c r="M88" s="76">
        <v>1043490</v>
      </c>
      <c r="N88" s="76">
        <v>1045667</v>
      </c>
      <c r="O88" s="76">
        <v>1047020</v>
      </c>
      <c r="P88" s="76">
        <v>1047486</v>
      </c>
      <c r="Q88" s="76">
        <v>1045289</v>
      </c>
      <c r="R88" s="76">
        <v>1045345</v>
      </c>
      <c r="S88" s="76">
        <v>1046806</v>
      </c>
      <c r="T88" s="76">
        <v>1049950</v>
      </c>
      <c r="U88" s="76">
        <v>1052638</v>
      </c>
      <c r="V88" s="76">
        <v>1054323</v>
      </c>
      <c r="W88" s="76">
        <v>1054340</v>
      </c>
      <c r="X88" s="76">
        <v>1054598</v>
      </c>
      <c r="Y88" s="76">
        <v>1056103</v>
      </c>
      <c r="Z88" s="76">
        <v>1056171</v>
      </c>
      <c r="AA88" s="76">
        <v>1056529</v>
      </c>
      <c r="AB88" s="76">
        <v>1054945</v>
      </c>
      <c r="AC88" s="76">
        <v>1051964</v>
      </c>
      <c r="AD88" s="76">
        <v>1049004</v>
      </c>
      <c r="AE88" s="76">
        <v>1046960</v>
      </c>
      <c r="AF88" s="57">
        <v>9029</v>
      </c>
      <c r="AG88" s="63">
        <v>0.86990368338550439</v>
      </c>
      <c r="AH88" s="53"/>
    </row>
    <row r="89" spans="2:36" x14ac:dyDescent="0.2">
      <c r="B89" s="65"/>
      <c r="C89" s="65"/>
      <c r="D89" s="65"/>
      <c r="E89" s="65"/>
      <c r="F89" s="65"/>
      <c r="H89" s="65"/>
      <c r="J89" s="59" t="s">
        <v>87</v>
      </c>
      <c r="K89" s="76">
        <v>649961</v>
      </c>
      <c r="L89" s="76">
        <v>650133</v>
      </c>
      <c r="M89" s="76">
        <v>650697</v>
      </c>
      <c r="N89" s="76">
        <v>652241</v>
      </c>
      <c r="O89" s="76">
        <v>655091</v>
      </c>
      <c r="P89" s="76">
        <v>656149</v>
      </c>
      <c r="Q89" s="76">
        <v>655021</v>
      </c>
      <c r="R89" s="76">
        <v>655321</v>
      </c>
      <c r="S89" s="76">
        <v>656209</v>
      </c>
      <c r="T89" s="76">
        <v>658913</v>
      </c>
      <c r="U89" s="76">
        <v>660857</v>
      </c>
      <c r="V89" s="76">
        <v>662577</v>
      </c>
      <c r="W89" s="76">
        <v>662624</v>
      </c>
      <c r="X89" s="76">
        <v>663110</v>
      </c>
      <c r="Y89" s="76">
        <v>662482</v>
      </c>
      <c r="Z89" s="76">
        <v>660902</v>
      </c>
      <c r="AA89" s="76">
        <v>661773</v>
      </c>
      <c r="AB89" s="76">
        <v>660085</v>
      </c>
      <c r="AC89" s="76">
        <v>657648</v>
      </c>
      <c r="AD89" s="76">
        <v>654391</v>
      </c>
      <c r="AE89" s="76">
        <v>651164</v>
      </c>
      <c r="AF89" s="57">
        <v>1031</v>
      </c>
      <c r="AG89" s="63">
        <v>0.15858293610691968</v>
      </c>
      <c r="AH89" s="53"/>
    </row>
    <row r="90" spans="2:36" x14ac:dyDescent="0.2">
      <c r="B90" s="65"/>
      <c r="C90" s="65"/>
      <c r="D90" s="65"/>
      <c r="E90" s="65"/>
      <c r="F90" s="65"/>
      <c r="H90" s="65"/>
      <c r="J90" s="59" t="s">
        <v>88</v>
      </c>
      <c r="K90" s="76">
        <v>299597</v>
      </c>
      <c r="L90" s="76">
        <v>300018</v>
      </c>
      <c r="M90" s="76">
        <v>298521</v>
      </c>
      <c r="N90" s="76">
        <v>298049</v>
      </c>
      <c r="O90" s="76">
        <v>298323</v>
      </c>
      <c r="P90" s="76">
        <v>298986</v>
      </c>
      <c r="Q90" s="76">
        <v>298574</v>
      </c>
      <c r="R90" s="76">
        <v>298258</v>
      </c>
      <c r="S90" s="76">
        <v>298831</v>
      </c>
      <c r="T90" s="76">
        <v>298886</v>
      </c>
      <c r="U90" s="76">
        <v>299000</v>
      </c>
      <c r="V90" s="76">
        <v>299397</v>
      </c>
      <c r="W90" s="76">
        <v>299329</v>
      </c>
      <c r="X90" s="76">
        <v>299226</v>
      </c>
      <c r="Y90" s="76">
        <v>298604</v>
      </c>
      <c r="Z90" s="76">
        <v>297992</v>
      </c>
      <c r="AA90" s="76">
        <v>297230</v>
      </c>
      <c r="AB90" s="76">
        <v>295982</v>
      </c>
      <c r="AC90" s="76">
        <v>293916</v>
      </c>
      <c r="AD90" s="76">
        <v>292811</v>
      </c>
      <c r="AE90" s="76">
        <v>292174</v>
      </c>
      <c r="AF90" s="57">
        <v>-7844</v>
      </c>
      <c r="AG90" s="63">
        <v>-2.6145097960789019</v>
      </c>
      <c r="AH90" s="53"/>
    </row>
    <row r="91" spans="2:36" ht="6.75" customHeight="1" x14ac:dyDescent="0.2">
      <c r="B91" s="65"/>
      <c r="C91" s="65"/>
      <c r="D91" s="65"/>
      <c r="E91" s="65"/>
      <c r="F91" s="65"/>
      <c r="H91" s="65"/>
      <c r="J91" s="59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69"/>
      <c r="AH91" s="53"/>
    </row>
    <row r="92" spans="2:36" ht="14.25" x14ac:dyDescent="0.2">
      <c r="B92" s="65"/>
      <c r="C92" s="65"/>
      <c r="D92" s="65"/>
      <c r="E92" s="65"/>
      <c r="F92" s="65"/>
      <c r="H92" s="65"/>
      <c r="J92" s="59" t="s">
        <v>131</v>
      </c>
      <c r="K92" s="76">
        <v>12963432</v>
      </c>
      <c r="L92" s="76">
        <v>12942375</v>
      </c>
      <c r="M92" s="76">
        <v>13043601</v>
      </c>
      <c r="N92" s="76">
        <v>13090782</v>
      </c>
      <c r="O92" s="76">
        <v>13115567</v>
      </c>
      <c r="P92" s="76">
        <v>13105937</v>
      </c>
      <c r="Q92" s="76">
        <v>13073188</v>
      </c>
      <c r="R92" s="76">
        <v>13046306</v>
      </c>
      <c r="S92" s="76">
        <v>13070206</v>
      </c>
      <c r="T92" s="76">
        <v>13143338</v>
      </c>
      <c r="U92" s="76">
        <v>13232638</v>
      </c>
      <c r="V92" s="76">
        <v>13298866</v>
      </c>
      <c r="W92" s="76">
        <v>13298890</v>
      </c>
      <c r="X92" s="76">
        <v>13320051</v>
      </c>
      <c r="Y92" s="76">
        <v>13421335</v>
      </c>
      <c r="Z92" s="76">
        <v>13498888</v>
      </c>
      <c r="AA92" s="76">
        <v>13557284</v>
      </c>
      <c r="AB92" s="76">
        <v>13597643</v>
      </c>
      <c r="AC92" s="76">
        <v>13625065</v>
      </c>
      <c r="AD92" s="76">
        <v>13628589</v>
      </c>
      <c r="AE92" s="76">
        <v>13598228</v>
      </c>
      <c r="AF92" s="57">
        <v>655853</v>
      </c>
      <c r="AG92" s="63">
        <v>5.0674856817237952</v>
      </c>
      <c r="AH92" s="53"/>
      <c r="AI92" s="76">
        <v>13065583</v>
      </c>
    </row>
    <row r="93" spans="2:36" ht="14.25" x14ac:dyDescent="0.2">
      <c r="B93" s="65"/>
      <c r="C93" s="65"/>
      <c r="D93" s="65"/>
      <c r="E93" s="65"/>
      <c r="F93" s="65"/>
      <c r="H93" s="65"/>
      <c r="J93" s="59" t="s">
        <v>132</v>
      </c>
      <c r="K93" s="76">
        <v>6038348</v>
      </c>
      <c r="L93" s="76">
        <v>6034651</v>
      </c>
      <c r="M93" s="76">
        <v>6039237</v>
      </c>
      <c r="N93" s="76">
        <v>6047018</v>
      </c>
      <c r="O93" s="76">
        <v>6060372</v>
      </c>
      <c r="P93" s="76">
        <v>6065630</v>
      </c>
      <c r="Q93" s="76">
        <v>6059422</v>
      </c>
      <c r="R93" s="76">
        <v>6058325</v>
      </c>
      <c r="S93" s="76">
        <v>6062129</v>
      </c>
      <c r="T93" s="76">
        <v>6069098</v>
      </c>
      <c r="U93" s="76">
        <v>6074428</v>
      </c>
      <c r="V93" s="76">
        <v>6079236</v>
      </c>
      <c r="W93" s="76">
        <v>6079254</v>
      </c>
      <c r="X93" s="76">
        <v>6079827</v>
      </c>
      <c r="Y93" s="76">
        <v>6077906</v>
      </c>
      <c r="Z93" s="76">
        <v>6074044</v>
      </c>
      <c r="AA93" s="76">
        <v>6067163</v>
      </c>
      <c r="AB93" s="76">
        <v>6053406</v>
      </c>
      <c r="AC93" s="76">
        <v>6029601</v>
      </c>
      <c r="AD93" s="76">
        <v>6004839</v>
      </c>
      <c r="AE93" s="76">
        <v>5991344</v>
      </c>
      <c r="AF93" s="57">
        <v>-43307</v>
      </c>
      <c r="AG93" s="63">
        <v>-0.71763884937173661</v>
      </c>
      <c r="AH93" s="53"/>
      <c r="AI93" s="76">
        <v>6146853</v>
      </c>
      <c r="AJ93" s="46">
        <v>31.994136506167152</v>
      </c>
    </row>
    <row r="94" spans="2:36" ht="6.75" customHeight="1" x14ac:dyDescent="0.2">
      <c r="B94" s="65"/>
      <c r="C94" s="65"/>
      <c r="D94" s="65"/>
      <c r="E94" s="65"/>
      <c r="F94" s="65"/>
      <c r="H94" s="65"/>
      <c r="J94" s="59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69"/>
      <c r="AG94" s="63"/>
      <c r="AH94" s="53"/>
    </row>
    <row r="95" spans="2:36" x14ac:dyDescent="0.2">
      <c r="B95" s="65"/>
      <c r="C95" s="65"/>
      <c r="D95" s="65"/>
      <c r="E95" s="65"/>
      <c r="F95" s="65"/>
      <c r="H95" s="65"/>
      <c r="J95" s="60" t="s">
        <v>113</v>
      </c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69"/>
      <c r="AH95" s="53"/>
      <c r="AI95" s="76">
        <v>6092423</v>
      </c>
      <c r="AJ95" s="46">
        <v>31.710830422545065</v>
      </c>
    </row>
    <row r="96" spans="2:36" x14ac:dyDescent="0.2">
      <c r="B96" s="65"/>
      <c r="C96" s="65"/>
      <c r="D96" s="65"/>
      <c r="E96" s="65"/>
      <c r="F96" s="65"/>
      <c r="H96" s="65"/>
      <c r="J96" s="59" t="s">
        <v>89</v>
      </c>
      <c r="K96" s="80">
        <v>1031167</v>
      </c>
      <c r="L96" s="76">
        <v>1029822</v>
      </c>
      <c r="M96" s="76">
        <v>1034717</v>
      </c>
      <c r="N96" s="76">
        <v>1041253</v>
      </c>
      <c r="O96" s="76">
        <v>1050251</v>
      </c>
      <c r="P96" s="76">
        <v>1057329</v>
      </c>
      <c r="Q96" s="76">
        <v>1062603</v>
      </c>
      <c r="R96" s="76">
        <v>1068969</v>
      </c>
      <c r="S96" s="76">
        <v>1071935</v>
      </c>
      <c r="T96" s="76">
        <v>1075212</v>
      </c>
      <c r="U96" s="76">
        <v>1077751</v>
      </c>
      <c r="V96" s="76">
        <v>1079207</v>
      </c>
      <c r="W96" s="76">
        <v>1079216</v>
      </c>
      <c r="X96" s="76">
        <v>1079592</v>
      </c>
      <c r="Y96" s="76">
        <v>1080372</v>
      </c>
      <c r="Z96" s="76">
        <v>1082115</v>
      </c>
      <c r="AA96" s="76">
        <v>1083491</v>
      </c>
      <c r="AB96" s="76">
        <v>1083593</v>
      </c>
      <c r="AC96" s="76">
        <v>1083396</v>
      </c>
      <c r="AD96" s="76">
        <v>1083050</v>
      </c>
      <c r="AE96" s="76">
        <v>1084607</v>
      </c>
      <c r="AF96" s="57">
        <v>54785</v>
      </c>
      <c r="AG96" s="63">
        <v>5.3198513917939216</v>
      </c>
      <c r="AH96" s="53"/>
    </row>
    <row r="97" spans="2:34" x14ac:dyDescent="0.2">
      <c r="B97" s="65"/>
      <c r="C97" s="65"/>
      <c r="D97" s="65"/>
      <c r="E97" s="65"/>
      <c r="F97" s="65"/>
      <c r="H97" s="65"/>
      <c r="J97" s="59" t="s">
        <v>90</v>
      </c>
      <c r="K97" s="80">
        <v>780525</v>
      </c>
      <c r="L97" s="76">
        <v>780747</v>
      </c>
      <c r="M97" s="76">
        <v>780913</v>
      </c>
      <c r="N97" s="76">
        <v>782533</v>
      </c>
      <c r="O97" s="76">
        <v>785961</v>
      </c>
      <c r="P97" s="76">
        <v>787061</v>
      </c>
      <c r="Q97" s="76">
        <v>785455</v>
      </c>
      <c r="R97" s="76">
        <v>785662</v>
      </c>
      <c r="S97" s="76">
        <v>786462</v>
      </c>
      <c r="T97" s="76">
        <v>788932</v>
      </c>
      <c r="U97" s="76">
        <v>790387</v>
      </c>
      <c r="V97" s="76">
        <v>791939</v>
      </c>
      <c r="W97" s="76">
        <v>791922</v>
      </c>
      <c r="X97" s="76">
        <v>792284</v>
      </c>
      <c r="Y97" s="76">
        <v>791555</v>
      </c>
      <c r="Z97" s="76">
        <v>789430</v>
      </c>
      <c r="AA97" s="76">
        <v>789766</v>
      </c>
      <c r="AB97" s="76">
        <v>787587</v>
      </c>
      <c r="AC97" s="76">
        <v>784236</v>
      </c>
      <c r="AD97" s="76">
        <v>779980</v>
      </c>
      <c r="AE97" s="76">
        <v>776436</v>
      </c>
      <c r="AF97" s="57">
        <v>-4311</v>
      </c>
      <c r="AG97" s="63">
        <v>-0.55216350495102762</v>
      </c>
      <c r="AH97" s="53"/>
    </row>
    <row r="98" spans="2:34" x14ac:dyDescent="0.2">
      <c r="B98" s="65"/>
      <c r="C98" s="65"/>
      <c r="D98" s="65"/>
      <c r="E98" s="65"/>
      <c r="F98" s="65"/>
      <c r="H98" s="65"/>
      <c r="J98" s="59" t="s">
        <v>91</v>
      </c>
      <c r="K98" s="80">
        <v>1203763</v>
      </c>
      <c r="L98" s="76">
        <v>1199851</v>
      </c>
      <c r="M98" s="76">
        <v>1206361</v>
      </c>
      <c r="N98" s="76">
        <v>1208697</v>
      </c>
      <c r="O98" s="76">
        <v>1210497</v>
      </c>
      <c r="P98" s="76">
        <v>1210882</v>
      </c>
      <c r="Q98" s="76">
        <v>1208443</v>
      </c>
      <c r="R98" s="76">
        <v>1208185</v>
      </c>
      <c r="S98" s="76">
        <v>1209954</v>
      </c>
      <c r="T98" s="76">
        <v>1212848</v>
      </c>
      <c r="U98" s="76">
        <v>1215395</v>
      </c>
      <c r="V98" s="76">
        <v>1217156</v>
      </c>
      <c r="W98" s="76">
        <v>1217040</v>
      </c>
      <c r="X98" s="76">
        <v>1217294</v>
      </c>
      <c r="Y98" s="76">
        <v>1218666</v>
      </c>
      <c r="Z98" s="76">
        <v>1218268</v>
      </c>
      <c r="AA98" s="76">
        <v>1217457</v>
      </c>
      <c r="AB98" s="76">
        <v>1214832</v>
      </c>
      <c r="AC98" s="76">
        <v>1211285</v>
      </c>
      <c r="AD98" s="76">
        <v>1207218</v>
      </c>
      <c r="AE98" s="76">
        <v>1204288</v>
      </c>
      <c r="AF98" s="57">
        <v>4437</v>
      </c>
      <c r="AG98" s="63">
        <v>0.36979591632627717</v>
      </c>
      <c r="AH98" s="53"/>
    </row>
    <row r="99" spans="2:34" x14ac:dyDescent="0.2">
      <c r="B99" s="65"/>
      <c r="C99" s="65"/>
      <c r="D99" s="65"/>
      <c r="E99" s="65"/>
      <c r="F99" s="65"/>
      <c r="H99" s="65"/>
      <c r="J99" s="59" t="s">
        <v>92</v>
      </c>
      <c r="K99" s="81">
        <v>2760794</v>
      </c>
      <c r="L99" s="76">
        <v>2754004</v>
      </c>
      <c r="M99" s="76">
        <v>2779574</v>
      </c>
      <c r="N99" s="76">
        <v>2796317</v>
      </c>
      <c r="O99" s="76">
        <v>2810610</v>
      </c>
      <c r="P99" s="76">
        <v>2816179</v>
      </c>
      <c r="Q99" s="76">
        <v>2810005</v>
      </c>
      <c r="R99" s="76">
        <v>2800531</v>
      </c>
      <c r="S99" s="76">
        <v>2797303</v>
      </c>
      <c r="T99" s="76">
        <v>2805347</v>
      </c>
      <c r="U99" s="76">
        <v>2819294</v>
      </c>
      <c r="V99" s="76">
        <v>2832882</v>
      </c>
      <c r="W99" s="76">
        <v>2832996</v>
      </c>
      <c r="X99" s="76">
        <v>2836008</v>
      </c>
      <c r="Y99" s="76">
        <v>2845115</v>
      </c>
      <c r="Z99" s="76">
        <v>2846598</v>
      </c>
      <c r="AA99" s="76">
        <v>2849539</v>
      </c>
      <c r="AB99" s="76">
        <v>2850230</v>
      </c>
      <c r="AC99" s="76">
        <v>2846807</v>
      </c>
      <c r="AD99" s="76">
        <v>2842358</v>
      </c>
      <c r="AE99" s="76">
        <v>2840651</v>
      </c>
      <c r="AF99" s="57">
        <v>86647</v>
      </c>
      <c r="AG99" s="63">
        <v>3.1462191049831443</v>
      </c>
      <c r="AH99" s="53"/>
    </row>
    <row r="100" spans="2:34" x14ac:dyDescent="0.2">
      <c r="B100" s="65"/>
      <c r="C100" s="65"/>
      <c r="D100" s="65"/>
      <c r="E100" s="65"/>
      <c r="F100" s="65"/>
      <c r="H100" s="65"/>
      <c r="J100" s="59" t="s">
        <v>93</v>
      </c>
      <c r="K100" s="81">
        <v>2185030</v>
      </c>
      <c r="L100" s="76">
        <v>2179186</v>
      </c>
      <c r="M100" s="76">
        <v>2204214</v>
      </c>
      <c r="N100" s="76">
        <v>2222465</v>
      </c>
      <c r="O100" s="76">
        <v>2236884</v>
      </c>
      <c r="P100" s="76">
        <v>2246392</v>
      </c>
      <c r="Q100" s="76">
        <v>2249815</v>
      </c>
      <c r="R100" s="76">
        <v>2251869</v>
      </c>
      <c r="S100" s="76">
        <v>2259128</v>
      </c>
      <c r="T100" s="76">
        <v>2269796</v>
      </c>
      <c r="U100" s="76">
        <v>2281770</v>
      </c>
      <c r="V100" s="76">
        <v>2290851</v>
      </c>
      <c r="W100" s="76">
        <v>2290863</v>
      </c>
      <c r="X100" s="76">
        <v>2293834</v>
      </c>
      <c r="Y100" s="76">
        <v>2303272</v>
      </c>
      <c r="Z100" s="76">
        <v>2305597</v>
      </c>
      <c r="AA100" s="76">
        <v>2311654</v>
      </c>
      <c r="AB100" s="76">
        <v>2313607</v>
      </c>
      <c r="AC100" s="76">
        <v>2315209</v>
      </c>
      <c r="AD100" s="76">
        <v>2317078</v>
      </c>
      <c r="AE100" s="76">
        <v>2320099</v>
      </c>
      <c r="AF100" s="57">
        <v>140913</v>
      </c>
      <c r="AG100" s="63">
        <v>6.4663135684608841</v>
      </c>
      <c r="AH100" s="53"/>
    </row>
    <row r="101" spans="2:34" x14ac:dyDescent="0.2">
      <c r="B101" s="65"/>
      <c r="C101" s="65"/>
      <c r="D101" s="65"/>
      <c r="E101" s="65"/>
      <c r="F101" s="65"/>
      <c r="H101" s="65"/>
      <c r="J101" s="59" t="s">
        <v>94</v>
      </c>
      <c r="K101" s="82">
        <v>497552</v>
      </c>
      <c r="L101" s="76">
        <v>497888</v>
      </c>
      <c r="M101" s="76">
        <v>496615</v>
      </c>
      <c r="N101" s="76">
        <v>496213</v>
      </c>
      <c r="O101" s="76">
        <v>497452</v>
      </c>
      <c r="P101" s="76">
        <v>498923</v>
      </c>
      <c r="Q101" s="76">
        <v>498983</v>
      </c>
      <c r="R101" s="76">
        <v>499003</v>
      </c>
      <c r="S101" s="76">
        <v>499926</v>
      </c>
      <c r="T101" s="76">
        <v>499872</v>
      </c>
      <c r="U101" s="76">
        <v>499615</v>
      </c>
      <c r="V101" s="76">
        <v>500155</v>
      </c>
      <c r="W101" s="76">
        <v>500107</v>
      </c>
      <c r="X101" s="76">
        <v>499933</v>
      </c>
      <c r="Y101" s="76">
        <v>498216</v>
      </c>
      <c r="Z101" s="76">
        <v>496452</v>
      </c>
      <c r="AA101" s="76">
        <v>494832</v>
      </c>
      <c r="AB101" s="76">
        <v>492310</v>
      </c>
      <c r="AC101" s="76">
        <v>489190</v>
      </c>
      <c r="AD101" s="76">
        <v>487026</v>
      </c>
      <c r="AE101" s="76">
        <v>486314</v>
      </c>
      <c r="AF101" s="57">
        <v>-11574</v>
      </c>
      <c r="AG101" s="63">
        <v>-2.3246191914647474</v>
      </c>
      <c r="AH101" s="53"/>
    </row>
    <row r="102" spans="2:34" x14ac:dyDescent="0.2">
      <c r="B102" s="65"/>
      <c r="C102" s="65"/>
      <c r="D102" s="65"/>
      <c r="E102" s="65"/>
      <c r="F102" s="65"/>
      <c r="H102" s="65"/>
      <c r="J102" s="59" t="s">
        <v>95</v>
      </c>
      <c r="K102" s="81">
        <v>8017608</v>
      </c>
      <c r="L102" s="76">
        <v>8009185</v>
      </c>
      <c r="M102" s="76">
        <v>8059813</v>
      </c>
      <c r="N102" s="76">
        <v>8072000</v>
      </c>
      <c r="O102" s="76">
        <v>8068073</v>
      </c>
      <c r="P102" s="76">
        <v>8043366</v>
      </c>
      <c r="Q102" s="76">
        <v>8013368</v>
      </c>
      <c r="R102" s="76">
        <v>7993906</v>
      </c>
      <c r="S102" s="76">
        <v>8013775</v>
      </c>
      <c r="T102" s="76">
        <v>8068195</v>
      </c>
      <c r="U102" s="76">
        <v>8131574</v>
      </c>
      <c r="V102" s="76">
        <v>8175133</v>
      </c>
      <c r="W102" s="76">
        <v>8175031</v>
      </c>
      <c r="X102" s="76">
        <v>8190209</v>
      </c>
      <c r="Y102" s="76">
        <v>8272948</v>
      </c>
      <c r="Z102" s="76">
        <v>8346693</v>
      </c>
      <c r="AA102" s="76">
        <v>8396091</v>
      </c>
      <c r="AB102" s="76">
        <v>8433806</v>
      </c>
      <c r="AC102" s="76">
        <v>8463049</v>
      </c>
      <c r="AD102" s="76">
        <v>8469153</v>
      </c>
      <c r="AE102" s="76">
        <v>8437478</v>
      </c>
      <c r="AF102" s="57">
        <v>428293</v>
      </c>
      <c r="AG102" s="63">
        <v>5.3475228752987976</v>
      </c>
      <c r="AH102" s="53"/>
    </row>
    <row r="103" spans="2:34" x14ac:dyDescent="0.2">
      <c r="B103" s="65"/>
      <c r="C103" s="65"/>
      <c r="D103" s="65"/>
      <c r="E103" s="65"/>
      <c r="F103" s="65"/>
      <c r="H103" s="65"/>
      <c r="J103" s="59" t="s">
        <v>96</v>
      </c>
      <c r="K103" s="81">
        <v>425866</v>
      </c>
      <c r="L103" s="76">
        <v>425845</v>
      </c>
      <c r="M103" s="76">
        <v>425320</v>
      </c>
      <c r="N103" s="76">
        <v>425080</v>
      </c>
      <c r="O103" s="76">
        <v>425406</v>
      </c>
      <c r="P103" s="76">
        <v>425506</v>
      </c>
      <c r="Q103" s="76">
        <v>429769</v>
      </c>
      <c r="R103" s="76">
        <v>430742</v>
      </c>
      <c r="S103" s="76">
        <v>432411</v>
      </c>
      <c r="T103" s="76">
        <v>432231</v>
      </c>
      <c r="U103" s="76">
        <v>432561</v>
      </c>
      <c r="V103" s="76">
        <v>433193</v>
      </c>
      <c r="W103" s="76">
        <v>433208</v>
      </c>
      <c r="X103" s="76">
        <v>433433</v>
      </c>
      <c r="Y103" s="76">
        <v>434426</v>
      </c>
      <c r="Z103" s="76">
        <v>436969</v>
      </c>
      <c r="AA103" s="76">
        <v>433621</v>
      </c>
      <c r="AB103" s="76">
        <v>432079</v>
      </c>
      <c r="AC103" s="76">
        <v>427468</v>
      </c>
      <c r="AD103" s="76">
        <v>422884</v>
      </c>
      <c r="AE103" s="76">
        <v>421415</v>
      </c>
      <c r="AF103" s="57">
        <v>-4430</v>
      </c>
      <c r="AG103" s="63">
        <v>-1.0402846105977528</v>
      </c>
      <c r="AH103" s="53"/>
    </row>
    <row r="104" spans="2:34" x14ac:dyDescent="0.2">
      <c r="B104" s="65"/>
      <c r="C104" s="65"/>
      <c r="D104" s="65"/>
      <c r="E104" s="65"/>
      <c r="F104" s="65"/>
      <c r="H104" s="65"/>
      <c r="J104" s="59" t="s">
        <v>97</v>
      </c>
      <c r="K104" s="81">
        <v>657076</v>
      </c>
      <c r="L104" s="76">
        <v>657023</v>
      </c>
      <c r="M104" s="76">
        <v>658089</v>
      </c>
      <c r="N104" s="76">
        <v>659903</v>
      </c>
      <c r="O104" s="76">
        <v>659800</v>
      </c>
      <c r="P104" s="76">
        <v>659510</v>
      </c>
      <c r="Q104" s="76">
        <v>657660</v>
      </c>
      <c r="R104" s="76">
        <v>657711</v>
      </c>
      <c r="S104" s="76">
        <v>658147</v>
      </c>
      <c r="T104" s="76">
        <v>658472</v>
      </c>
      <c r="U104" s="76">
        <v>658685</v>
      </c>
      <c r="V104" s="76">
        <v>657909</v>
      </c>
      <c r="W104" s="76">
        <v>657980</v>
      </c>
      <c r="X104" s="76">
        <v>657750</v>
      </c>
      <c r="Y104" s="76">
        <v>656285</v>
      </c>
      <c r="Z104" s="76">
        <v>655329</v>
      </c>
      <c r="AA104" s="76">
        <v>653274</v>
      </c>
      <c r="AB104" s="76">
        <v>649865</v>
      </c>
      <c r="AC104" s="76">
        <v>645235</v>
      </c>
      <c r="AD104" s="76">
        <v>640541</v>
      </c>
      <c r="AE104" s="76">
        <v>636215</v>
      </c>
      <c r="AF104" s="57">
        <v>-20808</v>
      </c>
      <c r="AG104" s="63">
        <v>-3.1670124181345254</v>
      </c>
      <c r="AH104" s="53"/>
    </row>
    <row r="105" spans="2:34" x14ac:dyDescent="0.2">
      <c r="B105" s="65"/>
      <c r="C105" s="65"/>
      <c r="D105" s="65"/>
      <c r="E105" s="65"/>
      <c r="F105" s="65"/>
      <c r="H105" s="65"/>
      <c r="J105" s="59" t="s">
        <v>98</v>
      </c>
      <c r="K105" s="84">
        <v>1442399</v>
      </c>
      <c r="L105" s="76">
        <v>1443475</v>
      </c>
      <c r="M105" s="76">
        <v>1437222</v>
      </c>
      <c r="N105" s="76">
        <v>1433339</v>
      </c>
      <c r="O105" s="76">
        <v>1431005</v>
      </c>
      <c r="P105" s="76">
        <v>1426419</v>
      </c>
      <c r="Q105" s="76">
        <v>1416509</v>
      </c>
      <c r="R105" s="76">
        <v>1408053</v>
      </c>
      <c r="S105" s="76">
        <v>1403294</v>
      </c>
      <c r="T105" s="76">
        <v>1401531</v>
      </c>
      <c r="U105" s="76">
        <v>1400034</v>
      </c>
      <c r="V105" s="76">
        <v>1399677</v>
      </c>
      <c r="W105" s="76">
        <v>1399781</v>
      </c>
      <c r="X105" s="76">
        <v>1399541</v>
      </c>
      <c r="Y105" s="76">
        <v>1398386</v>
      </c>
      <c r="Z105" s="76">
        <v>1395481</v>
      </c>
      <c r="AA105" s="76">
        <v>1394722</v>
      </c>
      <c r="AB105" s="76">
        <v>1393140</v>
      </c>
      <c r="AC105" s="76">
        <v>1388791</v>
      </c>
      <c r="AD105" s="76">
        <v>1384140</v>
      </c>
      <c r="AE105" s="76">
        <v>1382069</v>
      </c>
      <c r="AF105" s="57">
        <v>-61406</v>
      </c>
      <c r="AG105" s="63">
        <v>-4.2540397305114395</v>
      </c>
      <c r="AH105" s="53"/>
    </row>
    <row r="106" spans="2:34" ht="6.75" customHeight="1" x14ac:dyDescent="0.2">
      <c r="B106" s="65"/>
      <c r="C106" s="65"/>
      <c r="D106" s="65"/>
      <c r="E106" s="65"/>
      <c r="F106" s="65"/>
      <c r="H106" s="65"/>
      <c r="J106" s="85"/>
      <c r="K106" s="86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8"/>
      <c r="AG106" s="128"/>
      <c r="AH106" s="90"/>
    </row>
    <row r="107" spans="2:34" x14ac:dyDescent="0.2">
      <c r="B107" s="65"/>
      <c r="C107" s="65"/>
      <c r="D107" s="65"/>
      <c r="E107" s="65"/>
      <c r="F107" s="65"/>
      <c r="H107" s="65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</row>
    <row r="108" spans="2:34" x14ac:dyDescent="0.2">
      <c r="B108" s="65"/>
      <c r="C108" s="65"/>
      <c r="D108" s="65"/>
      <c r="E108" s="65"/>
      <c r="F108" s="65"/>
      <c r="H108" s="65"/>
      <c r="J108" s="46" t="s">
        <v>158</v>
      </c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G108" s="91"/>
    </row>
    <row r="109" spans="2:34" x14ac:dyDescent="0.2">
      <c r="B109" s="65"/>
      <c r="C109" s="65"/>
      <c r="D109" s="65"/>
      <c r="E109" s="65"/>
      <c r="F109" s="65"/>
      <c r="H109" s="65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</row>
    <row r="110" spans="2:34" x14ac:dyDescent="0.2">
      <c r="B110" s="65"/>
      <c r="C110" s="65"/>
      <c r="D110" s="65"/>
      <c r="E110" s="65"/>
      <c r="F110" s="65"/>
      <c r="H110" s="65"/>
      <c r="J110" s="76" t="s">
        <v>108</v>
      </c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</row>
    <row r="111" spans="2:34" x14ac:dyDescent="0.2">
      <c r="B111" s="65"/>
      <c r="C111" s="65"/>
      <c r="D111" s="65"/>
      <c r="E111" s="65"/>
      <c r="F111" s="65"/>
      <c r="H111" s="65"/>
      <c r="J111" s="46" t="s">
        <v>109</v>
      </c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</row>
    <row r="112" spans="2:34" x14ac:dyDescent="0.2">
      <c r="B112" s="65"/>
      <c r="C112" s="65"/>
      <c r="D112" s="65"/>
      <c r="E112" s="65"/>
      <c r="F112" s="65"/>
      <c r="H112" s="65"/>
      <c r="J112" s="46" t="s">
        <v>125</v>
      </c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</row>
    <row r="113" spans="2:31" x14ac:dyDescent="0.2">
      <c r="B113" s="65"/>
      <c r="C113" s="65"/>
      <c r="D113" s="65"/>
      <c r="E113" s="65"/>
      <c r="F113" s="65"/>
      <c r="H113" s="65"/>
      <c r="J113" s="46" t="s">
        <v>129</v>
      </c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</row>
    <row r="114" spans="2:31" x14ac:dyDescent="0.2">
      <c r="B114" s="65"/>
      <c r="C114" s="65"/>
      <c r="D114" s="65"/>
      <c r="E114" s="65"/>
      <c r="F114" s="65"/>
      <c r="H114" s="65"/>
      <c r="J114" s="46" t="s">
        <v>130</v>
      </c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</row>
    <row r="115" spans="2:31" x14ac:dyDescent="0.2">
      <c r="B115" s="65"/>
      <c r="C115" s="65"/>
      <c r="D115" s="65"/>
      <c r="E115" s="65"/>
      <c r="F115" s="65"/>
      <c r="H115" s="65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</row>
    <row r="116" spans="2:31" x14ac:dyDescent="0.2">
      <c r="B116" s="65"/>
      <c r="C116" s="65"/>
      <c r="D116" s="65"/>
      <c r="E116" s="65"/>
      <c r="F116" s="65"/>
      <c r="H116" s="65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</row>
    <row r="117" spans="2:31" x14ac:dyDescent="0.2">
      <c r="B117" s="65"/>
      <c r="C117" s="65"/>
      <c r="D117" s="65"/>
      <c r="E117" s="65"/>
      <c r="F117" s="65"/>
      <c r="H117" s="65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</row>
    <row r="118" spans="2:31" x14ac:dyDescent="0.2">
      <c r="B118" s="65"/>
      <c r="C118" s="65"/>
      <c r="D118" s="65"/>
      <c r="E118" s="65"/>
      <c r="F118" s="65"/>
      <c r="H118" s="65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</row>
    <row r="119" spans="2:31" x14ac:dyDescent="0.2">
      <c r="B119" s="65"/>
      <c r="C119" s="65"/>
      <c r="D119" s="65"/>
      <c r="E119" s="65"/>
      <c r="F119" s="65"/>
      <c r="H119" s="65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</row>
    <row r="120" spans="2:31" x14ac:dyDescent="0.2">
      <c r="B120" s="65"/>
      <c r="C120" s="65"/>
      <c r="D120" s="65"/>
      <c r="E120" s="65"/>
      <c r="F120" s="65"/>
      <c r="H120" s="65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</row>
    <row r="121" spans="2:31" x14ac:dyDescent="0.2">
      <c r="B121" s="65"/>
      <c r="C121" s="65"/>
      <c r="D121" s="65"/>
      <c r="E121" s="65"/>
      <c r="F121" s="65"/>
      <c r="H121" s="65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</row>
    <row r="122" spans="2:31" x14ac:dyDescent="0.2">
      <c r="B122" s="65"/>
      <c r="C122" s="65"/>
      <c r="D122" s="65"/>
      <c r="E122" s="65"/>
      <c r="F122" s="65"/>
      <c r="H122" s="65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</row>
    <row r="123" spans="2:31" x14ac:dyDescent="0.2">
      <c r="B123" s="65"/>
      <c r="C123" s="65"/>
      <c r="D123" s="65"/>
      <c r="E123" s="65"/>
      <c r="F123" s="65"/>
      <c r="H123" s="65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</row>
    <row r="124" spans="2:31" x14ac:dyDescent="0.2">
      <c r="B124" s="65"/>
      <c r="C124" s="65"/>
      <c r="D124" s="65"/>
      <c r="E124" s="65"/>
      <c r="F124" s="65"/>
      <c r="H124" s="65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</row>
    <row r="125" spans="2:31" x14ac:dyDescent="0.2">
      <c r="B125" s="65"/>
      <c r="C125" s="65"/>
      <c r="D125" s="65"/>
      <c r="E125" s="65"/>
      <c r="F125" s="65"/>
      <c r="H125" s="65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</row>
    <row r="126" spans="2:31" x14ac:dyDescent="0.2">
      <c r="B126" s="65"/>
      <c r="C126" s="65"/>
      <c r="D126" s="65"/>
      <c r="E126" s="65"/>
      <c r="F126" s="65"/>
      <c r="H126" s="65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</row>
    <row r="127" spans="2:31" x14ac:dyDescent="0.2">
      <c r="B127" s="65"/>
      <c r="C127" s="65"/>
      <c r="D127" s="65"/>
      <c r="E127" s="65"/>
      <c r="F127" s="65"/>
      <c r="H127" s="65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</row>
    <row r="128" spans="2:31" x14ac:dyDescent="0.2">
      <c r="B128" s="65"/>
      <c r="C128" s="65"/>
      <c r="D128" s="65"/>
      <c r="E128" s="65"/>
      <c r="F128" s="65"/>
      <c r="H128" s="65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76"/>
    </row>
    <row r="129" spans="2:31" x14ac:dyDescent="0.2">
      <c r="B129" s="65"/>
      <c r="C129" s="65"/>
      <c r="D129" s="65"/>
      <c r="E129" s="65"/>
      <c r="F129" s="65"/>
      <c r="H129" s="65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</row>
    <row r="130" spans="2:31" x14ac:dyDescent="0.2">
      <c r="B130" s="65"/>
      <c r="C130" s="65"/>
      <c r="D130" s="65"/>
      <c r="E130" s="65"/>
      <c r="F130" s="65"/>
      <c r="H130" s="65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</row>
    <row r="131" spans="2:31" x14ac:dyDescent="0.2">
      <c r="B131" s="65"/>
      <c r="C131" s="65"/>
      <c r="D131" s="65"/>
      <c r="E131" s="65"/>
      <c r="F131" s="65"/>
      <c r="H131" s="65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</row>
    <row r="132" spans="2:31" x14ac:dyDescent="0.2">
      <c r="B132" s="65"/>
      <c r="C132" s="65"/>
      <c r="D132" s="65"/>
      <c r="E132" s="65"/>
      <c r="F132" s="65"/>
      <c r="H132" s="65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  <c r="AD132" s="76"/>
      <c r="AE132" s="76"/>
    </row>
    <row r="133" spans="2:31" x14ac:dyDescent="0.2">
      <c r="B133" s="65"/>
      <c r="C133" s="65"/>
      <c r="D133" s="65"/>
      <c r="E133" s="65"/>
      <c r="F133" s="65"/>
      <c r="H133" s="65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  <c r="AE133" s="76"/>
    </row>
    <row r="134" spans="2:31" x14ac:dyDescent="0.2">
      <c r="B134" s="65"/>
      <c r="C134" s="65"/>
      <c r="D134" s="65"/>
      <c r="E134" s="65"/>
      <c r="F134" s="65"/>
      <c r="H134" s="65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</row>
    <row r="135" spans="2:31" x14ac:dyDescent="0.2">
      <c r="B135" s="65"/>
      <c r="C135" s="65"/>
      <c r="D135" s="65"/>
      <c r="E135" s="65"/>
      <c r="F135" s="65"/>
      <c r="H135" s="65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</row>
    <row r="136" spans="2:31" x14ac:dyDescent="0.2">
      <c r="B136" s="65"/>
      <c r="C136" s="65"/>
      <c r="D136" s="65"/>
      <c r="E136" s="65"/>
      <c r="F136" s="65"/>
      <c r="H136" s="65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  <c r="AD136" s="76"/>
      <c r="AE136" s="76"/>
    </row>
    <row r="137" spans="2:31" x14ac:dyDescent="0.2">
      <c r="B137" s="65"/>
      <c r="C137" s="65"/>
      <c r="D137" s="65"/>
      <c r="E137" s="65"/>
      <c r="F137" s="65"/>
      <c r="H137" s="65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  <c r="AD137" s="76"/>
      <c r="AE137" s="76"/>
    </row>
    <row r="138" spans="2:31" x14ac:dyDescent="0.2">
      <c r="B138" s="65"/>
      <c r="C138" s="65"/>
      <c r="D138" s="65"/>
      <c r="E138" s="65"/>
      <c r="F138" s="65"/>
      <c r="H138" s="65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</row>
    <row r="139" spans="2:31" x14ac:dyDescent="0.2">
      <c r="B139" s="65"/>
      <c r="C139" s="65"/>
      <c r="D139" s="65"/>
      <c r="E139" s="65"/>
      <c r="F139" s="65"/>
      <c r="H139" s="65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  <c r="AD139" s="76"/>
      <c r="AE139" s="76"/>
    </row>
    <row r="140" spans="2:31" x14ac:dyDescent="0.2">
      <c r="B140" s="65"/>
      <c r="C140" s="65"/>
      <c r="D140" s="65"/>
      <c r="E140" s="65"/>
      <c r="F140" s="65"/>
      <c r="H140" s="65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</row>
    <row r="141" spans="2:31" x14ac:dyDescent="0.2">
      <c r="B141" s="65"/>
      <c r="C141" s="65"/>
      <c r="D141" s="65"/>
      <c r="E141" s="65"/>
      <c r="F141" s="65"/>
      <c r="H141" s="65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</row>
    <row r="142" spans="2:31" x14ac:dyDescent="0.2">
      <c r="B142" s="65"/>
      <c r="C142" s="65"/>
      <c r="D142" s="65"/>
      <c r="E142" s="65"/>
      <c r="F142" s="65"/>
      <c r="H142" s="65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</row>
    <row r="143" spans="2:31" x14ac:dyDescent="0.2">
      <c r="B143" s="65"/>
      <c r="C143" s="65"/>
      <c r="D143" s="65"/>
      <c r="E143" s="65"/>
      <c r="F143" s="65"/>
      <c r="H143" s="65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</row>
  </sheetData>
  <mergeCells count="30">
    <mergeCell ref="AF4:AH4"/>
    <mergeCell ref="AI4:AI6"/>
    <mergeCell ref="AJ4:AJ6"/>
    <mergeCell ref="K5:K6"/>
    <mergeCell ref="L5:L6"/>
    <mergeCell ref="V5:V6"/>
    <mergeCell ref="W5:W6"/>
    <mergeCell ref="AF5:AH5"/>
    <mergeCell ref="Z4:Z6"/>
    <mergeCell ref="AA4:AA6"/>
    <mergeCell ref="AB4:AB6"/>
    <mergeCell ref="AC4:AC6"/>
    <mergeCell ref="AD4:AD6"/>
    <mergeCell ref="AE4:AE6"/>
    <mergeCell ref="S4:S6"/>
    <mergeCell ref="T4:T6"/>
    <mergeCell ref="U4:U6"/>
    <mergeCell ref="V4:W4"/>
    <mergeCell ref="X4:X6"/>
    <mergeCell ref="Y4:Y6"/>
    <mergeCell ref="J1:AG1"/>
    <mergeCell ref="J2:AG2"/>
    <mergeCell ref="J4:J6"/>
    <mergeCell ref="K4:L4"/>
    <mergeCell ref="M4:M6"/>
    <mergeCell ref="N4:N6"/>
    <mergeCell ref="O4:O6"/>
    <mergeCell ref="P4:P6"/>
    <mergeCell ref="Q4:Q6"/>
    <mergeCell ref="R4:R6"/>
  </mergeCells>
  <printOptions horizontalCentered="1"/>
  <pageMargins left="0.25" right="0.23" top="0.28999999999999998" bottom="0.25" header="0.25" footer="0.27"/>
  <pageSetup scale="66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99E84-86CD-4234-9A0D-4CCEE7546315}">
  <sheetPr>
    <pageSetUpPr fitToPage="1"/>
  </sheetPr>
  <dimension ref="A1:AJ143"/>
  <sheetViews>
    <sheetView topLeftCell="J37" zoomScale="70" zoomScaleNormal="70" workbookViewId="0">
      <pane xSplit="1" topLeftCell="K1" activePane="topRight" state="frozen"/>
      <selection activeCell="J1" sqref="J1"/>
      <selection pane="topRight" activeCell="AE23" sqref="AE23"/>
    </sheetView>
  </sheetViews>
  <sheetFormatPr defaultRowHeight="12.75" x14ac:dyDescent="0.2"/>
  <cols>
    <col min="1" max="1" width="10.28515625" style="46" hidden="1" customWidth="1"/>
    <col min="2" max="4" width="4" style="46" hidden="1" customWidth="1"/>
    <col min="5" max="5" width="9.140625" style="46" hidden="1" customWidth="1"/>
    <col min="6" max="6" width="7.85546875" style="46" hidden="1" customWidth="1"/>
    <col min="7" max="7" width="6.42578125" style="46" hidden="1" customWidth="1"/>
    <col min="8" max="8" width="7" style="46" hidden="1" customWidth="1"/>
    <col min="9" max="9" width="6.140625" style="46" hidden="1" customWidth="1"/>
    <col min="10" max="10" width="18.85546875" style="46" customWidth="1"/>
    <col min="11" max="30" width="13.7109375" style="46" customWidth="1"/>
    <col min="31" max="31" width="17.140625" style="46" customWidth="1"/>
    <col min="32" max="32" width="13.28515625" style="46" customWidth="1"/>
    <col min="33" max="33" width="5.7109375" style="46" customWidth="1"/>
    <col min="34" max="35" width="0" style="46" hidden="1" customWidth="1"/>
    <col min="36" max="262" width="8.85546875" style="46"/>
    <col min="263" max="271" width="0" style="46" hidden="1" customWidth="1"/>
    <col min="272" max="272" width="18.85546875" style="46" customWidth="1"/>
    <col min="273" max="274" width="12.28515625" style="46" customWidth="1"/>
    <col min="275" max="275" width="13.28515625" style="46" customWidth="1"/>
    <col min="276" max="277" width="12.28515625" style="46" customWidth="1"/>
    <col min="278" max="278" width="12.7109375" style="46" customWidth="1"/>
    <col min="279" max="281" width="12.28515625" style="46" customWidth="1"/>
    <col min="282" max="282" width="12.85546875" style="46" customWidth="1"/>
    <col min="283" max="285" width="12.28515625" style="46" customWidth="1"/>
    <col min="286" max="286" width="10.7109375" style="46" customWidth="1"/>
    <col min="287" max="287" width="7.85546875" style="46" customWidth="1"/>
    <col min="288" max="288" width="5.7109375" style="46" customWidth="1"/>
    <col min="289" max="289" width="3.28515625" style="46" customWidth="1"/>
    <col min="290" max="291" width="0" style="46" hidden="1" customWidth="1"/>
    <col min="292" max="518" width="8.85546875" style="46"/>
    <col min="519" max="527" width="0" style="46" hidden="1" customWidth="1"/>
    <col min="528" max="528" width="18.85546875" style="46" customWidth="1"/>
    <col min="529" max="530" width="12.28515625" style="46" customWidth="1"/>
    <col min="531" max="531" width="13.28515625" style="46" customWidth="1"/>
    <col min="532" max="533" width="12.28515625" style="46" customWidth="1"/>
    <col min="534" max="534" width="12.7109375" style="46" customWidth="1"/>
    <col min="535" max="537" width="12.28515625" style="46" customWidth="1"/>
    <col min="538" max="538" width="12.85546875" style="46" customWidth="1"/>
    <col min="539" max="541" width="12.28515625" style="46" customWidth="1"/>
    <col min="542" max="542" width="10.7109375" style="46" customWidth="1"/>
    <col min="543" max="543" width="7.85546875" style="46" customWidth="1"/>
    <col min="544" max="544" width="5.7109375" style="46" customWidth="1"/>
    <col min="545" max="545" width="3.28515625" style="46" customWidth="1"/>
    <col min="546" max="547" width="0" style="46" hidden="1" customWidth="1"/>
    <col min="548" max="774" width="8.85546875" style="46"/>
    <col min="775" max="783" width="0" style="46" hidden="1" customWidth="1"/>
    <col min="784" max="784" width="18.85546875" style="46" customWidth="1"/>
    <col min="785" max="786" width="12.28515625" style="46" customWidth="1"/>
    <col min="787" max="787" width="13.28515625" style="46" customWidth="1"/>
    <col min="788" max="789" width="12.28515625" style="46" customWidth="1"/>
    <col min="790" max="790" width="12.7109375" style="46" customWidth="1"/>
    <col min="791" max="793" width="12.28515625" style="46" customWidth="1"/>
    <col min="794" max="794" width="12.85546875" style="46" customWidth="1"/>
    <col min="795" max="797" width="12.28515625" style="46" customWidth="1"/>
    <col min="798" max="798" width="10.7109375" style="46" customWidth="1"/>
    <col min="799" max="799" width="7.85546875" style="46" customWidth="1"/>
    <col min="800" max="800" width="5.7109375" style="46" customWidth="1"/>
    <col min="801" max="801" width="3.28515625" style="46" customWidth="1"/>
    <col min="802" max="803" width="0" style="46" hidden="1" customWidth="1"/>
    <col min="804" max="1030" width="8.85546875" style="46"/>
    <col min="1031" max="1039" width="0" style="46" hidden="1" customWidth="1"/>
    <col min="1040" max="1040" width="18.85546875" style="46" customWidth="1"/>
    <col min="1041" max="1042" width="12.28515625" style="46" customWidth="1"/>
    <col min="1043" max="1043" width="13.28515625" style="46" customWidth="1"/>
    <col min="1044" max="1045" width="12.28515625" style="46" customWidth="1"/>
    <col min="1046" max="1046" width="12.7109375" style="46" customWidth="1"/>
    <col min="1047" max="1049" width="12.28515625" style="46" customWidth="1"/>
    <col min="1050" max="1050" width="12.85546875" style="46" customWidth="1"/>
    <col min="1051" max="1053" width="12.28515625" style="46" customWidth="1"/>
    <col min="1054" max="1054" width="10.7109375" style="46" customWidth="1"/>
    <col min="1055" max="1055" width="7.85546875" style="46" customWidth="1"/>
    <col min="1056" max="1056" width="5.7109375" style="46" customWidth="1"/>
    <col min="1057" max="1057" width="3.28515625" style="46" customWidth="1"/>
    <col min="1058" max="1059" width="0" style="46" hidden="1" customWidth="1"/>
    <col min="1060" max="1286" width="8.85546875" style="46"/>
    <col min="1287" max="1295" width="0" style="46" hidden="1" customWidth="1"/>
    <col min="1296" max="1296" width="18.85546875" style="46" customWidth="1"/>
    <col min="1297" max="1298" width="12.28515625" style="46" customWidth="1"/>
    <col min="1299" max="1299" width="13.28515625" style="46" customWidth="1"/>
    <col min="1300" max="1301" width="12.28515625" style="46" customWidth="1"/>
    <col min="1302" max="1302" width="12.7109375" style="46" customWidth="1"/>
    <col min="1303" max="1305" width="12.28515625" style="46" customWidth="1"/>
    <col min="1306" max="1306" width="12.85546875" style="46" customWidth="1"/>
    <col min="1307" max="1309" width="12.28515625" style="46" customWidth="1"/>
    <col min="1310" max="1310" width="10.7109375" style="46" customWidth="1"/>
    <col min="1311" max="1311" width="7.85546875" style="46" customWidth="1"/>
    <col min="1312" max="1312" width="5.7109375" style="46" customWidth="1"/>
    <col min="1313" max="1313" width="3.28515625" style="46" customWidth="1"/>
    <col min="1314" max="1315" width="0" style="46" hidden="1" customWidth="1"/>
    <col min="1316" max="1542" width="8.85546875" style="46"/>
    <col min="1543" max="1551" width="0" style="46" hidden="1" customWidth="1"/>
    <col min="1552" max="1552" width="18.85546875" style="46" customWidth="1"/>
    <col min="1553" max="1554" width="12.28515625" style="46" customWidth="1"/>
    <col min="1555" max="1555" width="13.28515625" style="46" customWidth="1"/>
    <col min="1556" max="1557" width="12.28515625" style="46" customWidth="1"/>
    <col min="1558" max="1558" width="12.7109375" style="46" customWidth="1"/>
    <col min="1559" max="1561" width="12.28515625" style="46" customWidth="1"/>
    <col min="1562" max="1562" width="12.85546875" style="46" customWidth="1"/>
    <col min="1563" max="1565" width="12.28515625" style="46" customWidth="1"/>
    <col min="1566" max="1566" width="10.7109375" style="46" customWidth="1"/>
    <col min="1567" max="1567" width="7.85546875" style="46" customWidth="1"/>
    <col min="1568" max="1568" width="5.7109375" style="46" customWidth="1"/>
    <col min="1569" max="1569" width="3.28515625" style="46" customWidth="1"/>
    <col min="1570" max="1571" width="0" style="46" hidden="1" customWidth="1"/>
    <col min="1572" max="1798" width="8.85546875" style="46"/>
    <col min="1799" max="1807" width="0" style="46" hidden="1" customWidth="1"/>
    <col min="1808" max="1808" width="18.85546875" style="46" customWidth="1"/>
    <col min="1809" max="1810" width="12.28515625" style="46" customWidth="1"/>
    <col min="1811" max="1811" width="13.28515625" style="46" customWidth="1"/>
    <col min="1812" max="1813" width="12.28515625" style="46" customWidth="1"/>
    <col min="1814" max="1814" width="12.7109375" style="46" customWidth="1"/>
    <col min="1815" max="1817" width="12.28515625" style="46" customWidth="1"/>
    <col min="1818" max="1818" width="12.85546875" style="46" customWidth="1"/>
    <col min="1819" max="1821" width="12.28515625" style="46" customWidth="1"/>
    <col min="1822" max="1822" width="10.7109375" style="46" customWidth="1"/>
    <col min="1823" max="1823" width="7.85546875" style="46" customWidth="1"/>
    <col min="1824" max="1824" width="5.7109375" style="46" customWidth="1"/>
    <col min="1825" max="1825" width="3.28515625" style="46" customWidth="1"/>
    <col min="1826" max="1827" width="0" style="46" hidden="1" customWidth="1"/>
    <col min="1828" max="2054" width="8.85546875" style="46"/>
    <col min="2055" max="2063" width="0" style="46" hidden="1" customWidth="1"/>
    <col min="2064" max="2064" width="18.85546875" style="46" customWidth="1"/>
    <col min="2065" max="2066" width="12.28515625" style="46" customWidth="1"/>
    <col min="2067" max="2067" width="13.28515625" style="46" customWidth="1"/>
    <col min="2068" max="2069" width="12.28515625" style="46" customWidth="1"/>
    <col min="2070" max="2070" width="12.7109375" style="46" customWidth="1"/>
    <col min="2071" max="2073" width="12.28515625" style="46" customWidth="1"/>
    <col min="2074" max="2074" width="12.85546875" style="46" customWidth="1"/>
    <col min="2075" max="2077" width="12.28515625" style="46" customWidth="1"/>
    <col min="2078" max="2078" width="10.7109375" style="46" customWidth="1"/>
    <col min="2079" max="2079" width="7.85546875" style="46" customWidth="1"/>
    <col min="2080" max="2080" width="5.7109375" style="46" customWidth="1"/>
    <col min="2081" max="2081" width="3.28515625" style="46" customWidth="1"/>
    <col min="2082" max="2083" width="0" style="46" hidden="1" customWidth="1"/>
    <col min="2084" max="2310" width="8.85546875" style="46"/>
    <col min="2311" max="2319" width="0" style="46" hidden="1" customWidth="1"/>
    <col min="2320" max="2320" width="18.85546875" style="46" customWidth="1"/>
    <col min="2321" max="2322" width="12.28515625" style="46" customWidth="1"/>
    <col min="2323" max="2323" width="13.28515625" style="46" customWidth="1"/>
    <col min="2324" max="2325" width="12.28515625" style="46" customWidth="1"/>
    <col min="2326" max="2326" width="12.7109375" style="46" customWidth="1"/>
    <col min="2327" max="2329" width="12.28515625" style="46" customWidth="1"/>
    <col min="2330" max="2330" width="12.85546875" style="46" customWidth="1"/>
    <col min="2331" max="2333" width="12.28515625" style="46" customWidth="1"/>
    <col min="2334" max="2334" width="10.7109375" style="46" customWidth="1"/>
    <col min="2335" max="2335" width="7.85546875" style="46" customWidth="1"/>
    <col min="2336" max="2336" width="5.7109375" style="46" customWidth="1"/>
    <col min="2337" max="2337" width="3.28515625" style="46" customWidth="1"/>
    <col min="2338" max="2339" width="0" style="46" hidden="1" customWidth="1"/>
    <col min="2340" max="2566" width="8.85546875" style="46"/>
    <col min="2567" max="2575" width="0" style="46" hidden="1" customWidth="1"/>
    <col min="2576" max="2576" width="18.85546875" style="46" customWidth="1"/>
    <col min="2577" max="2578" width="12.28515625" style="46" customWidth="1"/>
    <col min="2579" max="2579" width="13.28515625" style="46" customWidth="1"/>
    <col min="2580" max="2581" width="12.28515625" style="46" customWidth="1"/>
    <col min="2582" max="2582" width="12.7109375" style="46" customWidth="1"/>
    <col min="2583" max="2585" width="12.28515625" style="46" customWidth="1"/>
    <col min="2586" max="2586" width="12.85546875" style="46" customWidth="1"/>
    <col min="2587" max="2589" width="12.28515625" style="46" customWidth="1"/>
    <col min="2590" max="2590" width="10.7109375" style="46" customWidth="1"/>
    <col min="2591" max="2591" width="7.85546875" style="46" customWidth="1"/>
    <col min="2592" max="2592" width="5.7109375" style="46" customWidth="1"/>
    <col min="2593" max="2593" width="3.28515625" style="46" customWidth="1"/>
    <col min="2594" max="2595" width="0" style="46" hidden="1" customWidth="1"/>
    <col min="2596" max="2822" width="8.85546875" style="46"/>
    <col min="2823" max="2831" width="0" style="46" hidden="1" customWidth="1"/>
    <col min="2832" max="2832" width="18.85546875" style="46" customWidth="1"/>
    <col min="2833" max="2834" width="12.28515625" style="46" customWidth="1"/>
    <col min="2835" max="2835" width="13.28515625" style="46" customWidth="1"/>
    <col min="2836" max="2837" width="12.28515625" style="46" customWidth="1"/>
    <col min="2838" max="2838" width="12.7109375" style="46" customWidth="1"/>
    <col min="2839" max="2841" width="12.28515625" style="46" customWidth="1"/>
    <col min="2842" max="2842" width="12.85546875" style="46" customWidth="1"/>
    <col min="2843" max="2845" width="12.28515625" style="46" customWidth="1"/>
    <col min="2846" max="2846" width="10.7109375" style="46" customWidth="1"/>
    <col min="2847" max="2847" width="7.85546875" style="46" customWidth="1"/>
    <col min="2848" max="2848" width="5.7109375" style="46" customWidth="1"/>
    <col min="2849" max="2849" width="3.28515625" style="46" customWidth="1"/>
    <col min="2850" max="2851" width="0" style="46" hidden="1" customWidth="1"/>
    <col min="2852" max="3078" width="8.85546875" style="46"/>
    <col min="3079" max="3087" width="0" style="46" hidden="1" customWidth="1"/>
    <col min="3088" max="3088" width="18.85546875" style="46" customWidth="1"/>
    <col min="3089" max="3090" width="12.28515625" style="46" customWidth="1"/>
    <col min="3091" max="3091" width="13.28515625" style="46" customWidth="1"/>
    <col min="3092" max="3093" width="12.28515625" style="46" customWidth="1"/>
    <col min="3094" max="3094" width="12.7109375" style="46" customWidth="1"/>
    <col min="3095" max="3097" width="12.28515625" style="46" customWidth="1"/>
    <col min="3098" max="3098" width="12.85546875" style="46" customWidth="1"/>
    <col min="3099" max="3101" width="12.28515625" style="46" customWidth="1"/>
    <col min="3102" max="3102" width="10.7109375" style="46" customWidth="1"/>
    <col min="3103" max="3103" width="7.85546875" style="46" customWidth="1"/>
    <col min="3104" max="3104" width="5.7109375" style="46" customWidth="1"/>
    <col min="3105" max="3105" width="3.28515625" style="46" customWidth="1"/>
    <col min="3106" max="3107" width="0" style="46" hidden="1" customWidth="1"/>
    <col min="3108" max="3334" width="8.85546875" style="46"/>
    <col min="3335" max="3343" width="0" style="46" hidden="1" customWidth="1"/>
    <col min="3344" max="3344" width="18.85546875" style="46" customWidth="1"/>
    <col min="3345" max="3346" width="12.28515625" style="46" customWidth="1"/>
    <col min="3347" max="3347" width="13.28515625" style="46" customWidth="1"/>
    <col min="3348" max="3349" width="12.28515625" style="46" customWidth="1"/>
    <col min="3350" max="3350" width="12.7109375" style="46" customWidth="1"/>
    <col min="3351" max="3353" width="12.28515625" style="46" customWidth="1"/>
    <col min="3354" max="3354" width="12.85546875" style="46" customWidth="1"/>
    <col min="3355" max="3357" width="12.28515625" style="46" customWidth="1"/>
    <col min="3358" max="3358" width="10.7109375" style="46" customWidth="1"/>
    <col min="3359" max="3359" width="7.85546875" style="46" customWidth="1"/>
    <col min="3360" max="3360" width="5.7109375" style="46" customWidth="1"/>
    <col min="3361" max="3361" width="3.28515625" style="46" customWidth="1"/>
    <col min="3362" max="3363" width="0" style="46" hidden="1" customWidth="1"/>
    <col min="3364" max="3590" width="8.85546875" style="46"/>
    <col min="3591" max="3599" width="0" style="46" hidden="1" customWidth="1"/>
    <col min="3600" max="3600" width="18.85546875" style="46" customWidth="1"/>
    <col min="3601" max="3602" width="12.28515625" style="46" customWidth="1"/>
    <col min="3603" max="3603" width="13.28515625" style="46" customWidth="1"/>
    <col min="3604" max="3605" width="12.28515625" style="46" customWidth="1"/>
    <col min="3606" max="3606" width="12.7109375" style="46" customWidth="1"/>
    <col min="3607" max="3609" width="12.28515625" style="46" customWidth="1"/>
    <col min="3610" max="3610" width="12.85546875" style="46" customWidth="1"/>
    <col min="3611" max="3613" width="12.28515625" style="46" customWidth="1"/>
    <col min="3614" max="3614" width="10.7109375" style="46" customWidth="1"/>
    <col min="3615" max="3615" width="7.85546875" style="46" customWidth="1"/>
    <col min="3616" max="3616" width="5.7109375" style="46" customWidth="1"/>
    <col min="3617" max="3617" width="3.28515625" style="46" customWidth="1"/>
    <col min="3618" max="3619" width="0" style="46" hidden="1" customWidth="1"/>
    <col min="3620" max="3846" width="8.85546875" style="46"/>
    <col min="3847" max="3855" width="0" style="46" hidden="1" customWidth="1"/>
    <col min="3856" max="3856" width="18.85546875" style="46" customWidth="1"/>
    <col min="3857" max="3858" width="12.28515625" style="46" customWidth="1"/>
    <col min="3859" max="3859" width="13.28515625" style="46" customWidth="1"/>
    <col min="3860" max="3861" width="12.28515625" style="46" customWidth="1"/>
    <col min="3862" max="3862" width="12.7109375" style="46" customWidth="1"/>
    <col min="3863" max="3865" width="12.28515625" style="46" customWidth="1"/>
    <col min="3866" max="3866" width="12.85546875" style="46" customWidth="1"/>
    <col min="3867" max="3869" width="12.28515625" style="46" customWidth="1"/>
    <col min="3870" max="3870" width="10.7109375" style="46" customWidth="1"/>
    <col min="3871" max="3871" width="7.85546875" style="46" customWidth="1"/>
    <col min="3872" max="3872" width="5.7109375" style="46" customWidth="1"/>
    <col min="3873" max="3873" width="3.28515625" style="46" customWidth="1"/>
    <col min="3874" max="3875" width="0" style="46" hidden="1" customWidth="1"/>
    <col min="3876" max="4102" width="8.85546875" style="46"/>
    <col min="4103" max="4111" width="0" style="46" hidden="1" customWidth="1"/>
    <col min="4112" max="4112" width="18.85546875" style="46" customWidth="1"/>
    <col min="4113" max="4114" width="12.28515625" style="46" customWidth="1"/>
    <col min="4115" max="4115" width="13.28515625" style="46" customWidth="1"/>
    <col min="4116" max="4117" width="12.28515625" style="46" customWidth="1"/>
    <col min="4118" max="4118" width="12.7109375" style="46" customWidth="1"/>
    <col min="4119" max="4121" width="12.28515625" style="46" customWidth="1"/>
    <col min="4122" max="4122" width="12.85546875" style="46" customWidth="1"/>
    <col min="4123" max="4125" width="12.28515625" style="46" customWidth="1"/>
    <col min="4126" max="4126" width="10.7109375" style="46" customWidth="1"/>
    <col min="4127" max="4127" width="7.85546875" style="46" customWidth="1"/>
    <col min="4128" max="4128" width="5.7109375" style="46" customWidth="1"/>
    <col min="4129" max="4129" width="3.28515625" style="46" customWidth="1"/>
    <col min="4130" max="4131" width="0" style="46" hidden="1" customWidth="1"/>
    <col min="4132" max="4358" width="8.85546875" style="46"/>
    <col min="4359" max="4367" width="0" style="46" hidden="1" customWidth="1"/>
    <col min="4368" max="4368" width="18.85546875" style="46" customWidth="1"/>
    <col min="4369" max="4370" width="12.28515625" style="46" customWidth="1"/>
    <col min="4371" max="4371" width="13.28515625" style="46" customWidth="1"/>
    <col min="4372" max="4373" width="12.28515625" style="46" customWidth="1"/>
    <col min="4374" max="4374" width="12.7109375" style="46" customWidth="1"/>
    <col min="4375" max="4377" width="12.28515625" style="46" customWidth="1"/>
    <col min="4378" max="4378" width="12.85546875" style="46" customWidth="1"/>
    <col min="4379" max="4381" width="12.28515625" style="46" customWidth="1"/>
    <col min="4382" max="4382" width="10.7109375" style="46" customWidth="1"/>
    <col min="4383" max="4383" width="7.85546875" style="46" customWidth="1"/>
    <col min="4384" max="4384" width="5.7109375" style="46" customWidth="1"/>
    <col min="4385" max="4385" width="3.28515625" style="46" customWidth="1"/>
    <col min="4386" max="4387" width="0" style="46" hidden="1" customWidth="1"/>
    <col min="4388" max="4614" width="8.85546875" style="46"/>
    <col min="4615" max="4623" width="0" style="46" hidden="1" customWidth="1"/>
    <col min="4624" max="4624" width="18.85546875" style="46" customWidth="1"/>
    <col min="4625" max="4626" width="12.28515625" style="46" customWidth="1"/>
    <col min="4627" max="4627" width="13.28515625" style="46" customWidth="1"/>
    <col min="4628" max="4629" width="12.28515625" style="46" customWidth="1"/>
    <col min="4630" max="4630" width="12.7109375" style="46" customWidth="1"/>
    <col min="4631" max="4633" width="12.28515625" style="46" customWidth="1"/>
    <col min="4634" max="4634" width="12.85546875" style="46" customWidth="1"/>
    <col min="4635" max="4637" width="12.28515625" style="46" customWidth="1"/>
    <col min="4638" max="4638" width="10.7109375" style="46" customWidth="1"/>
    <col min="4639" max="4639" width="7.85546875" style="46" customWidth="1"/>
    <col min="4640" max="4640" width="5.7109375" style="46" customWidth="1"/>
    <col min="4641" max="4641" width="3.28515625" style="46" customWidth="1"/>
    <col min="4642" max="4643" width="0" style="46" hidden="1" customWidth="1"/>
    <col min="4644" max="4870" width="8.85546875" style="46"/>
    <col min="4871" max="4879" width="0" style="46" hidden="1" customWidth="1"/>
    <col min="4880" max="4880" width="18.85546875" style="46" customWidth="1"/>
    <col min="4881" max="4882" width="12.28515625" style="46" customWidth="1"/>
    <col min="4883" max="4883" width="13.28515625" style="46" customWidth="1"/>
    <col min="4884" max="4885" width="12.28515625" style="46" customWidth="1"/>
    <col min="4886" max="4886" width="12.7109375" style="46" customWidth="1"/>
    <col min="4887" max="4889" width="12.28515625" style="46" customWidth="1"/>
    <col min="4890" max="4890" width="12.85546875" style="46" customWidth="1"/>
    <col min="4891" max="4893" width="12.28515625" style="46" customWidth="1"/>
    <col min="4894" max="4894" width="10.7109375" style="46" customWidth="1"/>
    <col min="4895" max="4895" width="7.85546875" style="46" customWidth="1"/>
    <col min="4896" max="4896" width="5.7109375" style="46" customWidth="1"/>
    <col min="4897" max="4897" width="3.28515625" style="46" customWidth="1"/>
    <col min="4898" max="4899" width="0" style="46" hidden="1" customWidth="1"/>
    <col min="4900" max="5126" width="8.85546875" style="46"/>
    <col min="5127" max="5135" width="0" style="46" hidden="1" customWidth="1"/>
    <col min="5136" max="5136" width="18.85546875" style="46" customWidth="1"/>
    <col min="5137" max="5138" width="12.28515625" style="46" customWidth="1"/>
    <col min="5139" max="5139" width="13.28515625" style="46" customWidth="1"/>
    <col min="5140" max="5141" width="12.28515625" style="46" customWidth="1"/>
    <col min="5142" max="5142" width="12.7109375" style="46" customWidth="1"/>
    <col min="5143" max="5145" width="12.28515625" style="46" customWidth="1"/>
    <col min="5146" max="5146" width="12.85546875" style="46" customWidth="1"/>
    <col min="5147" max="5149" width="12.28515625" style="46" customWidth="1"/>
    <col min="5150" max="5150" width="10.7109375" style="46" customWidth="1"/>
    <col min="5151" max="5151" width="7.85546875" style="46" customWidth="1"/>
    <col min="5152" max="5152" width="5.7109375" style="46" customWidth="1"/>
    <col min="5153" max="5153" width="3.28515625" style="46" customWidth="1"/>
    <col min="5154" max="5155" width="0" style="46" hidden="1" customWidth="1"/>
    <col min="5156" max="5382" width="8.85546875" style="46"/>
    <col min="5383" max="5391" width="0" style="46" hidden="1" customWidth="1"/>
    <col min="5392" max="5392" width="18.85546875" style="46" customWidth="1"/>
    <col min="5393" max="5394" width="12.28515625" style="46" customWidth="1"/>
    <col min="5395" max="5395" width="13.28515625" style="46" customWidth="1"/>
    <col min="5396" max="5397" width="12.28515625" style="46" customWidth="1"/>
    <col min="5398" max="5398" width="12.7109375" style="46" customWidth="1"/>
    <col min="5399" max="5401" width="12.28515625" style="46" customWidth="1"/>
    <col min="5402" max="5402" width="12.85546875" style="46" customWidth="1"/>
    <col min="5403" max="5405" width="12.28515625" style="46" customWidth="1"/>
    <col min="5406" max="5406" width="10.7109375" style="46" customWidth="1"/>
    <col min="5407" max="5407" width="7.85546875" style="46" customWidth="1"/>
    <col min="5408" max="5408" width="5.7109375" style="46" customWidth="1"/>
    <col min="5409" max="5409" width="3.28515625" style="46" customWidth="1"/>
    <col min="5410" max="5411" width="0" style="46" hidden="1" customWidth="1"/>
    <col min="5412" max="5638" width="8.85546875" style="46"/>
    <col min="5639" max="5647" width="0" style="46" hidden="1" customWidth="1"/>
    <col min="5648" max="5648" width="18.85546875" style="46" customWidth="1"/>
    <col min="5649" max="5650" width="12.28515625" style="46" customWidth="1"/>
    <col min="5651" max="5651" width="13.28515625" style="46" customWidth="1"/>
    <col min="5652" max="5653" width="12.28515625" style="46" customWidth="1"/>
    <col min="5654" max="5654" width="12.7109375" style="46" customWidth="1"/>
    <col min="5655" max="5657" width="12.28515625" style="46" customWidth="1"/>
    <col min="5658" max="5658" width="12.85546875" style="46" customWidth="1"/>
    <col min="5659" max="5661" width="12.28515625" style="46" customWidth="1"/>
    <col min="5662" max="5662" width="10.7109375" style="46" customWidth="1"/>
    <col min="5663" max="5663" width="7.85546875" style="46" customWidth="1"/>
    <col min="5664" max="5664" width="5.7109375" style="46" customWidth="1"/>
    <col min="5665" max="5665" width="3.28515625" style="46" customWidth="1"/>
    <col min="5666" max="5667" width="0" style="46" hidden="1" customWidth="1"/>
    <col min="5668" max="5894" width="8.85546875" style="46"/>
    <col min="5895" max="5903" width="0" style="46" hidden="1" customWidth="1"/>
    <col min="5904" max="5904" width="18.85546875" style="46" customWidth="1"/>
    <col min="5905" max="5906" width="12.28515625" style="46" customWidth="1"/>
    <col min="5907" max="5907" width="13.28515625" style="46" customWidth="1"/>
    <col min="5908" max="5909" width="12.28515625" style="46" customWidth="1"/>
    <col min="5910" max="5910" width="12.7109375" style="46" customWidth="1"/>
    <col min="5911" max="5913" width="12.28515625" style="46" customWidth="1"/>
    <col min="5914" max="5914" width="12.85546875" style="46" customWidth="1"/>
    <col min="5915" max="5917" width="12.28515625" style="46" customWidth="1"/>
    <col min="5918" max="5918" width="10.7109375" style="46" customWidth="1"/>
    <col min="5919" max="5919" width="7.85546875" style="46" customWidth="1"/>
    <col min="5920" max="5920" width="5.7109375" style="46" customWidth="1"/>
    <col min="5921" max="5921" width="3.28515625" style="46" customWidth="1"/>
    <col min="5922" max="5923" width="0" style="46" hidden="1" customWidth="1"/>
    <col min="5924" max="6150" width="8.85546875" style="46"/>
    <col min="6151" max="6159" width="0" style="46" hidden="1" customWidth="1"/>
    <col min="6160" max="6160" width="18.85546875" style="46" customWidth="1"/>
    <col min="6161" max="6162" width="12.28515625" style="46" customWidth="1"/>
    <col min="6163" max="6163" width="13.28515625" style="46" customWidth="1"/>
    <col min="6164" max="6165" width="12.28515625" style="46" customWidth="1"/>
    <col min="6166" max="6166" width="12.7109375" style="46" customWidth="1"/>
    <col min="6167" max="6169" width="12.28515625" style="46" customWidth="1"/>
    <col min="6170" max="6170" width="12.85546875" style="46" customWidth="1"/>
    <col min="6171" max="6173" width="12.28515625" style="46" customWidth="1"/>
    <col min="6174" max="6174" width="10.7109375" style="46" customWidth="1"/>
    <col min="6175" max="6175" width="7.85546875" style="46" customWidth="1"/>
    <col min="6176" max="6176" width="5.7109375" style="46" customWidth="1"/>
    <col min="6177" max="6177" width="3.28515625" style="46" customWidth="1"/>
    <col min="6178" max="6179" width="0" style="46" hidden="1" customWidth="1"/>
    <col min="6180" max="6406" width="8.85546875" style="46"/>
    <col min="6407" max="6415" width="0" style="46" hidden="1" customWidth="1"/>
    <col min="6416" max="6416" width="18.85546875" style="46" customWidth="1"/>
    <col min="6417" max="6418" width="12.28515625" style="46" customWidth="1"/>
    <col min="6419" max="6419" width="13.28515625" style="46" customWidth="1"/>
    <col min="6420" max="6421" width="12.28515625" style="46" customWidth="1"/>
    <col min="6422" max="6422" width="12.7109375" style="46" customWidth="1"/>
    <col min="6423" max="6425" width="12.28515625" style="46" customWidth="1"/>
    <col min="6426" max="6426" width="12.85546875" style="46" customWidth="1"/>
    <col min="6427" max="6429" width="12.28515625" style="46" customWidth="1"/>
    <col min="6430" max="6430" width="10.7109375" style="46" customWidth="1"/>
    <col min="6431" max="6431" width="7.85546875" style="46" customWidth="1"/>
    <col min="6432" max="6432" width="5.7109375" style="46" customWidth="1"/>
    <col min="6433" max="6433" width="3.28515625" style="46" customWidth="1"/>
    <col min="6434" max="6435" width="0" style="46" hidden="1" customWidth="1"/>
    <col min="6436" max="6662" width="8.85546875" style="46"/>
    <col min="6663" max="6671" width="0" style="46" hidden="1" customWidth="1"/>
    <col min="6672" max="6672" width="18.85546875" style="46" customWidth="1"/>
    <col min="6673" max="6674" width="12.28515625" style="46" customWidth="1"/>
    <col min="6675" max="6675" width="13.28515625" style="46" customWidth="1"/>
    <col min="6676" max="6677" width="12.28515625" style="46" customWidth="1"/>
    <col min="6678" max="6678" width="12.7109375" style="46" customWidth="1"/>
    <col min="6679" max="6681" width="12.28515625" style="46" customWidth="1"/>
    <col min="6682" max="6682" width="12.85546875" style="46" customWidth="1"/>
    <col min="6683" max="6685" width="12.28515625" style="46" customWidth="1"/>
    <col min="6686" max="6686" width="10.7109375" style="46" customWidth="1"/>
    <col min="6687" max="6687" width="7.85546875" style="46" customWidth="1"/>
    <col min="6688" max="6688" width="5.7109375" style="46" customWidth="1"/>
    <col min="6689" max="6689" width="3.28515625" style="46" customWidth="1"/>
    <col min="6690" max="6691" width="0" style="46" hidden="1" customWidth="1"/>
    <col min="6692" max="6918" width="8.85546875" style="46"/>
    <col min="6919" max="6927" width="0" style="46" hidden="1" customWidth="1"/>
    <col min="6928" max="6928" width="18.85546875" style="46" customWidth="1"/>
    <col min="6929" max="6930" width="12.28515625" style="46" customWidth="1"/>
    <col min="6931" max="6931" width="13.28515625" style="46" customWidth="1"/>
    <col min="6932" max="6933" width="12.28515625" style="46" customWidth="1"/>
    <col min="6934" max="6934" width="12.7109375" style="46" customWidth="1"/>
    <col min="6935" max="6937" width="12.28515625" style="46" customWidth="1"/>
    <col min="6938" max="6938" width="12.85546875" style="46" customWidth="1"/>
    <col min="6939" max="6941" width="12.28515625" style="46" customWidth="1"/>
    <col min="6942" max="6942" width="10.7109375" style="46" customWidth="1"/>
    <col min="6943" max="6943" width="7.85546875" style="46" customWidth="1"/>
    <col min="6944" max="6944" width="5.7109375" style="46" customWidth="1"/>
    <col min="6945" max="6945" width="3.28515625" style="46" customWidth="1"/>
    <col min="6946" max="6947" width="0" style="46" hidden="1" customWidth="1"/>
    <col min="6948" max="7174" width="8.85546875" style="46"/>
    <col min="7175" max="7183" width="0" style="46" hidden="1" customWidth="1"/>
    <col min="7184" max="7184" width="18.85546875" style="46" customWidth="1"/>
    <col min="7185" max="7186" width="12.28515625" style="46" customWidth="1"/>
    <col min="7187" max="7187" width="13.28515625" style="46" customWidth="1"/>
    <col min="7188" max="7189" width="12.28515625" style="46" customWidth="1"/>
    <col min="7190" max="7190" width="12.7109375" style="46" customWidth="1"/>
    <col min="7191" max="7193" width="12.28515625" style="46" customWidth="1"/>
    <col min="7194" max="7194" width="12.85546875" style="46" customWidth="1"/>
    <col min="7195" max="7197" width="12.28515625" style="46" customWidth="1"/>
    <col min="7198" max="7198" width="10.7109375" style="46" customWidth="1"/>
    <col min="7199" max="7199" width="7.85546875" style="46" customWidth="1"/>
    <col min="7200" max="7200" width="5.7109375" style="46" customWidth="1"/>
    <col min="7201" max="7201" width="3.28515625" style="46" customWidth="1"/>
    <col min="7202" max="7203" width="0" style="46" hidden="1" customWidth="1"/>
    <col min="7204" max="7430" width="8.85546875" style="46"/>
    <col min="7431" max="7439" width="0" style="46" hidden="1" customWidth="1"/>
    <col min="7440" max="7440" width="18.85546875" style="46" customWidth="1"/>
    <col min="7441" max="7442" width="12.28515625" style="46" customWidth="1"/>
    <col min="7443" max="7443" width="13.28515625" style="46" customWidth="1"/>
    <col min="7444" max="7445" width="12.28515625" style="46" customWidth="1"/>
    <col min="7446" max="7446" width="12.7109375" style="46" customWidth="1"/>
    <col min="7447" max="7449" width="12.28515625" style="46" customWidth="1"/>
    <col min="7450" max="7450" width="12.85546875" style="46" customWidth="1"/>
    <col min="7451" max="7453" width="12.28515625" style="46" customWidth="1"/>
    <col min="7454" max="7454" width="10.7109375" style="46" customWidth="1"/>
    <col min="7455" max="7455" width="7.85546875" style="46" customWidth="1"/>
    <col min="7456" max="7456" width="5.7109375" style="46" customWidth="1"/>
    <col min="7457" max="7457" width="3.28515625" style="46" customWidth="1"/>
    <col min="7458" max="7459" width="0" style="46" hidden="1" customWidth="1"/>
    <col min="7460" max="7686" width="8.85546875" style="46"/>
    <col min="7687" max="7695" width="0" style="46" hidden="1" customWidth="1"/>
    <col min="7696" max="7696" width="18.85546875" style="46" customWidth="1"/>
    <col min="7697" max="7698" width="12.28515625" style="46" customWidth="1"/>
    <col min="7699" max="7699" width="13.28515625" style="46" customWidth="1"/>
    <col min="7700" max="7701" width="12.28515625" style="46" customWidth="1"/>
    <col min="7702" max="7702" width="12.7109375" style="46" customWidth="1"/>
    <col min="7703" max="7705" width="12.28515625" style="46" customWidth="1"/>
    <col min="7706" max="7706" width="12.85546875" style="46" customWidth="1"/>
    <col min="7707" max="7709" width="12.28515625" style="46" customWidth="1"/>
    <col min="7710" max="7710" width="10.7109375" style="46" customWidth="1"/>
    <col min="7711" max="7711" width="7.85546875" style="46" customWidth="1"/>
    <col min="7712" max="7712" width="5.7109375" style="46" customWidth="1"/>
    <col min="7713" max="7713" width="3.28515625" style="46" customWidth="1"/>
    <col min="7714" max="7715" width="0" style="46" hidden="1" customWidth="1"/>
    <col min="7716" max="7942" width="8.85546875" style="46"/>
    <col min="7943" max="7951" width="0" style="46" hidden="1" customWidth="1"/>
    <col min="7952" max="7952" width="18.85546875" style="46" customWidth="1"/>
    <col min="7953" max="7954" width="12.28515625" style="46" customWidth="1"/>
    <col min="7955" max="7955" width="13.28515625" style="46" customWidth="1"/>
    <col min="7956" max="7957" width="12.28515625" style="46" customWidth="1"/>
    <col min="7958" max="7958" width="12.7109375" style="46" customWidth="1"/>
    <col min="7959" max="7961" width="12.28515625" style="46" customWidth="1"/>
    <col min="7962" max="7962" width="12.85546875" style="46" customWidth="1"/>
    <col min="7963" max="7965" width="12.28515625" style="46" customWidth="1"/>
    <col min="7966" max="7966" width="10.7109375" style="46" customWidth="1"/>
    <col min="7967" max="7967" width="7.85546875" style="46" customWidth="1"/>
    <col min="7968" max="7968" width="5.7109375" style="46" customWidth="1"/>
    <col min="7969" max="7969" width="3.28515625" style="46" customWidth="1"/>
    <col min="7970" max="7971" width="0" style="46" hidden="1" customWidth="1"/>
    <col min="7972" max="8198" width="8.85546875" style="46"/>
    <col min="8199" max="8207" width="0" style="46" hidden="1" customWidth="1"/>
    <col min="8208" max="8208" width="18.85546875" style="46" customWidth="1"/>
    <col min="8209" max="8210" width="12.28515625" style="46" customWidth="1"/>
    <col min="8211" max="8211" width="13.28515625" style="46" customWidth="1"/>
    <col min="8212" max="8213" width="12.28515625" style="46" customWidth="1"/>
    <col min="8214" max="8214" width="12.7109375" style="46" customWidth="1"/>
    <col min="8215" max="8217" width="12.28515625" style="46" customWidth="1"/>
    <col min="8218" max="8218" width="12.85546875" style="46" customWidth="1"/>
    <col min="8219" max="8221" width="12.28515625" style="46" customWidth="1"/>
    <col min="8222" max="8222" width="10.7109375" style="46" customWidth="1"/>
    <col min="8223" max="8223" width="7.85546875" style="46" customWidth="1"/>
    <col min="8224" max="8224" width="5.7109375" style="46" customWidth="1"/>
    <col min="8225" max="8225" width="3.28515625" style="46" customWidth="1"/>
    <col min="8226" max="8227" width="0" style="46" hidden="1" customWidth="1"/>
    <col min="8228" max="8454" width="8.85546875" style="46"/>
    <col min="8455" max="8463" width="0" style="46" hidden="1" customWidth="1"/>
    <col min="8464" max="8464" width="18.85546875" style="46" customWidth="1"/>
    <col min="8465" max="8466" width="12.28515625" style="46" customWidth="1"/>
    <col min="8467" max="8467" width="13.28515625" style="46" customWidth="1"/>
    <col min="8468" max="8469" width="12.28515625" style="46" customWidth="1"/>
    <col min="8470" max="8470" width="12.7109375" style="46" customWidth="1"/>
    <col min="8471" max="8473" width="12.28515625" style="46" customWidth="1"/>
    <col min="8474" max="8474" width="12.85546875" style="46" customWidth="1"/>
    <col min="8475" max="8477" width="12.28515625" style="46" customWidth="1"/>
    <col min="8478" max="8478" width="10.7109375" style="46" customWidth="1"/>
    <col min="8479" max="8479" width="7.85546875" style="46" customWidth="1"/>
    <col min="8480" max="8480" width="5.7109375" style="46" customWidth="1"/>
    <col min="8481" max="8481" width="3.28515625" style="46" customWidth="1"/>
    <col min="8482" max="8483" width="0" style="46" hidden="1" customWidth="1"/>
    <col min="8484" max="8710" width="8.85546875" style="46"/>
    <col min="8711" max="8719" width="0" style="46" hidden="1" customWidth="1"/>
    <col min="8720" max="8720" width="18.85546875" style="46" customWidth="1"/>
    <col min="8721" max="8722" width="12.28515625" style="46" customWidth="1"/>
    <col min="8723" max="8723" width="13.28515625" style="46" customWidth="1"/>
    <col min="8724" max="8725" width="12.28515625" style="46" customWidth="1"/>
    <col min="8726" max="8726" width="12.7109375" style="46" customWidth="1"/>
    <col min="8727" max="8729" width="12.28515625" style="46" customWidth="1"/>
    <col min="8730" max="8730" width="12.85546875" style="46" customWidth="1"/>
    <col min="8731" max="8733" width="12.28515625" style="46" customWidth="1"/>
    <col min="8734" max="8734" width="10.7109375" style="46" customWidth="1"/>
    <col min="8735" max="8735" width="7.85546875" style="46" customWidth="1"/>
    <col min="8736" max="8736" width="5.7109375" style="46" customWidth="1"/>
    <col min="8737" max="8737" width="3.28515625" style="46" customWidth="1"/>
    <col min="8738" max="8739" width="0" style="46" hidden="1" customWidth="1"/>
    <col min="8740" max="8966" width="8.85546875" style="46"/>
    <col min="8967" max="8975" width="0" style="46" hidden="1" customWidth="1"/>
    <col min="8976" max="8976" width="18.85546875" style="46" customWidth="1"/>
    <col min="8977" max="8978" width="12.28515625" style="46" customWidth="1"/>
    <col min="8979" max="8979" width="13.28515625" style="46" customWidth="1"/>
    <col min="8980" max="8981" width="12.28515625" style="46" customWidth="1"/>
    <col min="8982" max="8982" width="12.7109375" style="46" customWidth="1"/>
    <col min="8983" max="8985" width="12.28515625" style="46" customWidth="1"/>
    <col min="8986" max="8986" width="12.85546875" style="46" customWidth="1"/>
    <col min="8987" max="8989" width="12.28515625" style="46" customWidth="1"/>
    <col min="8990" max="8990" width="10.7109375" style="46" customWidth="1"/>
    <col min="8991" max="8991" width="7.85546875" style="46" customWidth="1"/>
    <col min="8992" max="8992" width="5.7109375" style="46" customWidth="1"/>
    <col min="8993" max="8993" width="3.28515625" style="46" customWidth="1"/>
    <col min="8994" max="8995" width="0" style="46" hidden="1" customWidth="1"/>
    <col min="8996" max="9222" width="8.85546875" style="46"/>
    <col min="9223" max="9231" width="0" style="46" hidden="1" customWidth="1"/>
    <col min="9232" max="9232" width="18.85546875" style="46" customWidth="1"/>
    <col min="9233" max="9234" width="12.28515625" style="46" customWidth="1"/>
    <col min="9235" max="9235" width="13.28515625" style="46" customWidth="1"/>
    <col min="9236" max="9237" width="12.28515625" style="46" customWidth="1"/>
    <col min="9238" max="9238" width="12.7109375" style="46" customWidth="1"/>
    <col min="9239" max="9241" width="12.28515625" style="46" customWidth="1"/>
    <col min="9242" max="9242" width="12.85546875" style="46" customWidth="1"/>
    <col min="9243" max="9245" width="12.28515625" style="46" customWidth="1"/>
    <col min="9246" max="9246" width="10.7109375" style="46" customWidth="1"/>
    <col min="9247" max="9247" width="7.85546875" style="46" customWidth="1"/>
    <col min="9248" max="9248" width="5.7109375" style="46" customWidth="1"/>
    <col min="9249" max="9249" width="3.28515625" style="46" customWidth="1"/>
    <col min="9250" max="9251" width="0" style="46" hidden="1" customWidth="1"/>
    <col min="9252" max="9478" width="8.85546875" style="46"/>
    <col min="9479" max="9487" width="0" style="46" hidden="1" customWidth="1"/>
    <col min="9488" max="9488" width="18.85546875" style="46" customWidth="1"/>
    <col min="9489" max="9490" width="12.28515625" style="46" customWidth="1"/>
    <col min="9491" max="9491" width="13.28515625" style="46" customWidth="1"/>
    <col min="9492" max="9493" width="12.28515625" style="46" customWidth="1"/>
    <col min="9494" max="9494" width="12.7109375" style="46" customWidth="1"/>
    <col min="9495" max="9497" width="12.28515625" style="46" customWidth="1"/>
    <col min="9498" max="9498" width="12.85546875" style="46" customWidth="1"/>
    <col min="9499" max="9501" width="12.28515625" style="46" customWidth="1"/>
    <col min="9502" max="9502" width="10.7109375" style="46" customWidth="1"/>
    <col min="9503" max="9503" width="7.85546875" style="46" customWidth="1"/>
    <col min="9504" max="9504" width="5.7109375" style="46" customWidth="1"/>
    <col min="9505" max="9505" width="3.28515625" style="46" customWidth="1"/>
    <col min="9506" max="9507" width="0" style="46" hidden="1" customWidth="1"/>
    <col min="9508" max="9734" width="8.85546875" style="46"/>
    <col min="9735" max="9743" width="0" style="46" hidden="1" customWidth="1"/>
    <col min="9744" max="9744" width="18.85546875" style="46" customWidth="1"/>
    <col min="9745" max="9746" width="12.28515625" style="46" customWidth="1"/>
    <col min="9747" max="9747" width="13.28515625" style="46" customWidth="1"/>
    <col min="9748" max="9749" width="12.28515625" style="46" customWidth="1"/>
    <col min="9750" max="9750" width="12.7109375" style="46" customWidth="1"/>
    <col min="9751" max="9753" width="12.28515625" style="46" customWidth="1"/>
    <col min="9754" max="9754" width="12.85546875" style="46" customWidth="1"/>
    <col min="9755" max="9757" width="12.28515625" style="46" customWidth="1"/>
    <col min="9758" max="9758" width="10.7109375" style="46" customWidth="1"/>
    <col min="9759" max="9759" width="7.85546875" style="46" customWidth="1"/>
    <col min="9760" max="9760" width="5.7109375" style="46" customWidth="1"/>
    <col min="9761" max="9761" width="3.28515625" style="46" customWidth="1"/>
    <col min="9762" max="9763" width="0" style="46" hidden="1" customWidth="1"/>
    <col min="9764" max="9990" width="8.85546875" style="46"/>
    <col min="9991" max="9999" width="0" style="46" hidden="1" customWidth="1"/>
    <col min="10000" max="10000" width="18.85546875" style="46" customWidth="1"/>
    <col min="10001" max="10002" width="12.28515625" style="46" customWidth="1"/>
    <col min="10003" max="10003" width="13.28515625" style="46" customWidth="1"/>
    <col min="10004" max="10005" width="12.28515625" style="46" customWidth="1"/>
    <col min="10006" max="10006" width="12.7109375" style="46" customWidth="1"/>
    <col min="10007" max="10009" width="12.28515625" style="46" customWidth="1"/>
    <col min="10010" max="10010" width="12.85546875" style="46" customWidth="1"/>
    <col min="10011" max="10013" width="12.28515625" style="46" customWidth="1"/>
    <col min="10014" max="10014" width="10.7109375" style="46" customWidth="1"/>
    <col min="10015" max="10015" width="7.85546875" style="46" customWidth="1"/>
    <col min="10016" max="10016" width="5.7109375" style="46" customWidth="1"/>
    <col min="10017" max="10017" width="3.28515625" style="46" customWidth="1"/>
    <col min="10018" max="10019" width="0" style="46" hidden="1" customWidth="1"/>
    <col min="10020" max="10246" width="8.85546875" style="46"/>
    <col min="10247" max="10255" width="0" style="46" hidden="1" customWidth="1"/>
    <col min="10256" max="10256" width="18.85546875" style="46" customWidth="1"/>
    <col min="10257" max="10258" width="12.28515625" style="46" customWidth="1"/>
    <col min="10259" max="10259" width="13.28515625" style="46" customWidth="1"/>
    <col min="10260" max="10261" width="12.28515625" style="46" customWidth="1"/>
    <col min="10262" max="10262" width="12.7109375" style="46" customWidth="1"/>
    <col min="10263" max="10265" width="12.28515625" style="46" customWidth="1"/>
    <col min="10266" max="10266" width="12.85546875" style="46" customWidth="1"/>
    <col min="10267" max="10269" width="12.28515625" style="46" customWidth="1"/>
    <col min="10270" max="10270" width="10.7109375" style="46" customWidth="1"/>
    <col min="10271" max="10271" width="7.85546875" style="46" customWidth="1"/>
    <col min="10272" max="10272" width="5.7109375" style="46" customWidth="1"/>
    <col min="10273" max="10273" width="3.28515625" style="46" customWidth="1"/>
    <col min="10274" max="10275" width="0" style="46" hidden="1" customWidth="1"/>
    <col min="10276" max="10502" width="8.85546875" style="46"/>
    <col min="10503" max="10511" width="0" style="46" hidden="1" customWidth="1"/>
    <col min="10512" max="10512" width="18.85546875" style="46" customWidth="1"/>
    <col min="10513" max="10514" width="12.28515625" style="46" customWidth="1"/>
    <col min="10515" max="10515" width="13.28515625" style="46" customWidth="1"/>
    <col min="10516" max="10517" width="12.28515625" style="46" customWidth="1"/>
    <col min="10518" max="10518" width="12.7109375" style="46" customWidth="1"/>
    <col min="10519" max="10521" width="12.28515625" style="46" customWidth="1"/>
    <col min="10522" max="10522" width="12.85546875" style="46" customWidth="1"/>
    <col min="10523" max="10525" width="12.28515625" style="46" customWidth="1"/>
    <col min="10526" max="10526" width="10.7109375" style="46" customWidth="1"/>
    <col min="10527" max="10527" width="7.85546875" style="46" customWidth="1"/>
    <col min="10528" max="10528" width="5.7109375" style="46" customWidth="1"/>
    <col min="10529" max="10529" width="3.28515625" style="46" customWidth="1"/>
    <col min="10530" max="10531" width="0" style="46" hidden="1" customWidth="1"/>
    <col min="10532" max="10758" width="8.85546875" style="46"/>
    <col min="10759" max="10767" width="0" style="46" hidden="1" customWidth="1"/>
    <col min="10768" max="10768" width="18.85546875" style="46" customWidth="1"/>
    <col min="10769" max="10770" width="12.28515625" style="46" customWidth="1"/>
    <col min="10771" max="10771" width="13.28515625" style="46" customWidth="1"/>
    <col min="10772" max="10773" width="12.28515625" style="46" customWidth="1"/>
    <col min="10774" max="10774" width="12.7109375" style="46" customWidth="1"/>
    <col min="10775" max="10777" width="12.28515625" style="46" customWidth="1"/>
    <col min="10778" max="10778" width="12.85546875" style="46" customWidth="1"/>
    <col min="10779" max="10781" width="12.28515625" style="46" customWidth="1"/>
    <col min="10782" max="10782" width="10.7109375" style="46" customWidth="1"/>
    <col min="10783" max="10783" width="7.85546875" style="46" customWidth="1"/>
    <col min="10784" max="10784" width="5.7109375" style="46" customWidth="1"/>
    <col min="10785" max="10785" width="3.28515625" style="46" customWidth="1"/>
    <col min="10786" max="10787" width="0" style="46" hidden="1" customWidth="1"/>
    <col min="10788" max="11014" width="8.85546875" style="46"/>
    <col min="11015" max="11023" width="0" style="46" hidden="1" customWidth="1"/>
    <col min="11024" max="11024" width="18.85546875" style="46" customWidth="1"/>
    <col min="11025" max="11026" width="12.28515625" style="46" customWidth="1"/>
    <col min="11027" max="11027" width="13.28515625" style="46" customWidth="1"/>
    <col min="11028" max="11029" width="12.28515625" style="46" customWidth="1"/>
    <col min="11030" max="11030" width="12.7109375" style="46" customWidth="1"/>
    <col min="11031" max="11033" width="12.28515625" style="46" customWidth="1"/>
    <col min="11034" max="11034" width="12.85546875" style="46" customWidth="1"/>
    <col min="11035" max="11037" width="12.28515625" style="46" customWidth="1"/>
    <col min="11038" max="11038" width="10.7109375" style="46" customWidth="1"/>
    <col min="11039" max="11039" width="7.85546875" style="46" customWidth="1"/>
    <col min="11040" max="11040" width="5.7109375" style="46" customWidth="1"/>
    <col min="11041" max="11041" width="3.28515625" style="46" customWidth="1"/>
    <col min="11042" max="11043" width="0" style="46" hidden="1" customWidth="1"/>
    <col min="11044" max="11270" width="8.85546875" style="46"/>
    <col min="11271" max="11279" width="0" style="46" hidden="1" customWidth="1"/>
    <col min="11280" max="11280" width="18.85546875" style="46" customWidth="1"/>
    <col min="11281" max="11282" width="12.28515625" style="46" customWidth="1"/>
    <col min="11283" max="11283" width="13.28515625" style="46" customWidth="1"/>
    <col min="11284" max="11285" width="12.28515625" style="46" customWidth="1"/>
    <col min="11286" max="11286" width="12.7109375" style="46" customWidth="1"/>
    <col min="11287" max="11289" width="12.28515625" style="46" customWidth="1"/>
    <col min="11290" max="11290" width="12.85546875" style="46" customWidth="1"/>
    <col min="11291" max="11293" width="12.28515625" style="46" customWidth="1"/>
    <col min="11294" max="11294" width="10.7109375" style="46" customWidth="1"/>
    <col min="11295" max="11295" width="7.85546875" style="46" customWidth="1"/>
    <col min="11296" max="11296" width="5.7109375" style="46" customWidth="1"/>
    <col min="11297" max="11297" width="3.28515625" style="46" customWidth="1"/>
    <col min="11298" max="11299" width="0" style="46" hidden="1" customWidth="1"/>
    <col min="11300" max="11526" width="8.85546875" style="46"/>
    <col min="11527" max="11535" width="0" style="46" hidden="1" customWidth="1"/>
    <col min="11536" max="11536" width="18.85546875" style="46" customWidth="1"/>
    <col min="11537" max="11538" width="12.28515625" style="46" customWidth="1"/>
    <col min="11539" max="11539" width="13.28515625" style="46" customWidth="1"/>
    <col min="11540" max="11541" width="12.28515625" style="46" customWidth="1"/>
    <col min="11542" max="11542" width="12.7109375" style="46" customWidth="1"/>
    <col min="11543" max="11545" width="12.28515625" style="46" customWidth="1"/>
    <col min="11546" max="11546" width="12.85546875" style="46" customWidth="1"/>
    <col min="11547" max="11549" width="12.28515625" style="46" customWidth="1"/>
    <col min="11550" max="11550" width="10.7109375" style="46" customWidth="1"/>
    <col min="11551" max="11551" width="7.85546875" style="46" customWidth="1"/>
    <col min="11552" max="11552" width="5.7109375" style="46" customWidth="1"/>
    <col min="11553" max="11553" width="3.28515625" style="46" customWidth="1"/>
    <col min="11554" max="11555" width="0" style="46" hidden="1" customWidth="1"/>
    <col min="11556" max="11782" width="8.85546875" style="46"/>
    <col min="11783" max="11791" width="0" style="46" hidden="1" customWidth="1"/>
    <col min="11792" max="11792" width="18.85546875" style="46" customWidth="1"/>
    <col min="11793" max="11794" width="12.28515625" style="46" customWidth="1"/>
    <col min="11795" max="11795" width="13.28515625" style="46" customWidth="1"/>
    <col min="11796" max="11797" width="12.28515625" style="46" customWidth="1"/>
    <col min="11798" max="11798" width="12.7109375" style="46" customWidth="1"/>
    <col min="11799" max="11801" width="12.28515625" style="46" customWidth="1"/>
    <col min="11802" max="11802" width="12.85546875" style="46" customWidth="1"/>
    <col min="11803" max="11805" width="12.28515625" style="46" customWidth="1"/>
    <col min="11806" max="11806" width="10.7109375" style="46" customWidth="1"/>
    <col min="11807" max="11807" width="7.85546875" style="46" customWidth="1"/>
    <col min="11808" max="11808" width="5.7109375" style="46" customWidth="1"/>
    <col min="11809" max="11809" width="3.28515625" style="46" customWidth="1"/>
    <col min="11810" max="11811" width="0" style="46" hidden="1" customWidth="1"/>
    <col min="11812" max="12038" width="8.85546875" style="46"/>
    <col min="12039" max="12047" width="0" style="46" hidden="1" customWidth="1"/>
    <col min="12048" max="12048" width="18.85546875" style="46" customWidth="1"/>
    <col min="12049" max="12050" width="12.28515625" style="46" customWidth="1"/>
    <col min="12051" max="12051" width="13.28515625" style="46" customWidth="1"/>
    <col min="12052" max="12053" width="12.28515625" style="46" customWidth="1"/>
    <col min="12054" max="12054" width="12.7109375" style="46" customWidth="1"/>
    <col min="12055" max="12057" width="12.28515625" style="46" customWidth="1"/>
    <col min="12058" max="12058" width="12.85546875" style="46" customWidth="1"/>
    <col min="12059" max="12061" width="12.28515625" style="46" customWidth="1"/>
    <col min="12062" max="12062" width="10.7109375" style="46" customWidth="1"/>
    <col min="12063" max="12063" width="7.85546875" style="46" customWidth="1"/>
    <col min="12064" max="12064" width="5.7109375" style="46" customWidth="1"/>
    <col min="12065" max="12065" width="3.28515625" style="46" customWidth="1"/>
    <col min="12066" max="12067" width="0" style="46" hidden="1" customWidth="1"/>
    <col min="12068" max="12294" width="8.85546875" style="46"/>
    <col min="12295" max="12303" width="0" style="46" hidden="1" customWidth="1"/>
    <col min="12304" max="12304" width="18.85546875" style="46" customWidth="1"/>
    <col min="12305" max="12306" width="12.28515625" style="46" customWidth="1"/>
    <col min="12307" max="12307" width="13.28515625" style="46" customWidth="1"/>
    <col min="12308" max="12309" width="12.28515625" style="46" customWidth="1"/>
    <col min="12310" max="12310" width="12.7109375" style="46" customWidth="1"/>
    <col min="12311" max="12313" width="12.28515625" style="46" customWidth="1"/>
    <col min="12314" max="12314" width="12.85546875" style="46" customWidth="1"/>
    <col min="12315" max="12317" width="12.28515625" style="46" customWidth="1"/>
    <col min="12318" max="12318" width="10.7109375" style="46" customWidth="1"/>
    <col min="12319" max="12319" width="7.85546875" style="46" customWidth="1"/>
    <col min="12320" max="12320" width="5.7109375" style="46" customWidth="1"/>
    <col min="12321" max="12321" width="3.28515625" style="46" customWidth="1"/>
    <col min="12322" max="12323" width="0" style="46" hidden="1" customWidth="1"/>
    <col min="12324" max="12550" width="8.85546875" style="46"/>
    <col min="12551" max="12559" width="0" style="46" hidden="1" customWidth="1"/>
    <col min="12560" max="12560" width="18.85546875" style="46" customWidth="1"/>
    <col min="12561" max="12562" width="12.28515625" style="46" customWidth="1"/>
    <col min="12563" max="12563" width="13.28515625" style="46" customWidth="1"/>
    <col min="12564" max="12565" width="12.28515625" style="46" customWidth="1"/>
    <col min="12566" max="12566" width="12.7109375" style="46" customWidth="1"/>
    <col min="12567" max="12569" width="12.28515625" style="46" customWidth="1"/>
    <col min="12570" max="12570" width="12.85546875" style="46" customWidth="1"/>
    <col min="12571" max="12573" width="12.28515625" style="46" customWidth="1"/>
    <col min="12574" max="12574" width="10.7109375" style="46" customWidth="1"/>
    <col min="12575" max="12575" width="7.85546875" style="46" customWidth="1"/>
    <col min="12576" max="12576" width="5.7109375" style="46" customWidth="1"/>
    <col min="12577" max="12577" width="3.28515625" style="46" customWidth="1"/>
    <col min="12578" max="12579" width="0" style="46" hidden="1" customWidth="1"/>
    <col min="12580" max="12806" width="8.85546875" style="46"/>
    <col min="12807" max="12815" width="0" style="46" hidden="1" customWidth="1"/>
    <col min="12816" max="12816" width="18.85546875" style="46" customWidth="1"/>
    <col min="12817" max="12818" width="12.28515625" style="46" customWidth="1"/>
    <col min="12819" max="12819" width="13.28515625" style="46" customWidth="1"/>
    <col min="12820" max="12821" width="12.28515625" style="46" customWidth="1"/>
    <col min="12822" max="12822" width="12.7109375" style="46" customWidth="1"/>
    <col min="12823" max="12825" width="12.28515625" style="46" customWidth="1"/>
    <col min="12826" max="12826" width="12.85546875" style="46" customWidth="1"/>
    <col min="12827" max="12829" width="12.28515625" style="46" customWidth="1"/>
    <col min="12830" max="12830" width="10.7109375" style="46" customWidth="1"/>
    <col min="12831" max="12831" width="7.85546875" style="46" customWidth="1"/>
    <col min="12832" max="12832" width="5.7109375" style="46" customWidth="1"/>
    <col min="12833" max="12833" width="3.28515625" style="46" customWidth="1"/>
    <col min="12834" max="12835" width="0" style="46" hidden="1" customWidth="1"/>
    <col min="12836" max="13062" width="8.85546875" style="46"/>
    <col min="13063" max="13071" width="0" style="46" hidden="1" customWidth="1"/>
    <col min="13072" max="13072" width="18.85546875" style="46" customWidth="1"/>
    <col min="13073" max="13074" width="12.28515625" style="46" customWidth="1"/>
    <col min="13075" max="13075" width="13.28515625" style="46" customWidth="1"/>
    <col min="13076" max="13077" width="12.28515625" style="46" customWidth="1"/>
    <col min="13078" max="13078" width="12.7109375" style="46" customWidth="1"/>
    <col min="13079" max="13081" width="12.28515625" style="46" customWidth="1"/>
    <col min="13082" max="13082" width="12.85546875" style="46" customWidth="1"/>
    <col min="13083" max="13085" width="12.28515625" style="46" customWidth="1"/>
    <col min="13086" max="13086" width="10.7109375" style="46" customWidth="1"/>
    <col min="13087" max="13087" width="7.85546875" style="46" customWidth="1"/>
    <col min="13088" max="13088" width="5.7109375" style="46" customWidth="1"/>
    <col min="13089" max="13089" width="3.28515625" style="46" customWidth="1"/>
    <col min="13090" max="13091" width="0" style="46" hidden="1" customWidth="1"/>
    <col min="13092" max="13318" width="8.85546875" style="46"/>
    <col min="13319" max="13327" width="0" style="46" hidden="1" customWidth="1"/>
    <col min="13328" max="13328" width="18.85546875" style="46" customWidth="1"/>
    <col min="13329" max="13330" width="12.28515625" style="46" customWidth="1"/>
    <col min="13331" max="13331" width="13.28515625" style="46" customWidth="1"/>
    <col min="13332" max="13333" width="12.28515625" style="46" customWidth="1"/>
    <col min="13334" max="13334" width="12.7109375" style="46" customWidth="1"/>
    <col min="13335" max="13337" width="12.28515625" style="46" customWidth="1"/>
    <col min="13338" max="13338" width="12.85546875" style="46" customWidth="1"/>
    <col min="13339" max="13341" width="12.28515625" style="46" customWidth="1"/>
    <col min="13342" max="13342" width="10.7109375" style="46" customWidth="1"/>
    <col min="13343" max="13343" width="7.85546875" style="46" customWidth="1"/>
    <col min="13344" max="13344" width="5.7109375" style="46" customWidth="1"/>
    <col min="13345" max="13345" width="3.28515625" style="46" customWidth="1"/>
    <col min="13346" max="13347" width="0" style="46" hidden="1" customWidth="1"/>
    <col min="13348" max="13574" width="8.85546875" style="46"/>
    <col min="13575" max="13583" width="0" style="46" hidden="1" customWidth="1"/>
    <col min="13584" max="13584" width="18.85546875" style="46" customWidth="1"/>
    <col min="13585" max="13586" width="12.28515625" style="46" customWidth="1"/>
    <col min="13587" max="13587" width="13.28515625" style="46" customWidth="1"/>
    <col min="13588" max="13589" width="12.28515625" style="46" customWidth="1"/>
    <col min="13590" max="13590" width="12.7109375" style="46" customWidth="1"/>
    <col min="13591" max="13593" width="12.28515625" style="46" customWidth="1"/>
    <col min="13594" max="13594" width="12.85546875" style="46" customWidth="1"/>
    <col min="13595" max="13597" width="12.28515625" style="46" customWidth="1"/>
    <col min="13598" max="13598" width="10.7109375" style="46" customWidth="1"/>
    <col min="13599" max="13599" width="7.85546875" style="46" customWidth="1"/>
    <col min="13600" max="13600" width="5.7109375" style="46" customWidth="1"/>
    <col min="13601" max="13601" width="3.28515625" style="46" customWidth="1"/>
    <col min="13602" max="13603" width="0" style="46" hidden="1" customWidth="1"/>
    <col min="13604" max="13830" width="8.85546875" style="46"/>
    <col min="13831" max="13839" width="0" style="46" hidden="1" customWidth="1"/>
    <col min="13840" max="13840" width="18.85546875" style="46" customWidth="1"/>
    <col min="13841" max="13842" width="12.28515625" style="46" customWidth="1"/>
    <col min="13843" max="13843" width="13.28515625" style="46" customWidth="1"/>
    <col min="13844" max="13845" width="12.28515625" style="46" customWidth="1"/>
    <col min="13846" max="13846" width="12.7109375" style="46" customWidth="1"/>
    <col min="13847" max="13849" width="12.28515625" style="46" customWidth="1"/>
    <col min="13850" max="13850" width="12.85546875" style="46" customWidth="1"/>
    <col min="13851" max="13853" width="12.28515625" style="46" customWidth="1"/>
    <col min="13854" max="13854" width="10.7109375" style="46" customWidth="1"/>
    <col min="13855" max="13855" width="7.85546875" style="46" customWidth="1"/>
    <col min="13856" max="13856" width="5.7109375" style="46" customWidth="1"/>
    <col min="13857" max="13857" width="3.28515625" style="46" customWidth="1"/>
    <col min="13858" max="13859" width="0" style="46" hidden="1" customWidth="1"/>
    <col min="13860" max="14086" width="8.85546875" style="46"/>
    <col min="14087" max="14095" width="0" style="46" hidden="1" customWidth="1"/>
    <col min="14096" max="14096" width="18.85546875" style="46" customWidth="1"/>
    <col min="14097" max="14098" width="12.28515625" style="46" customWidth="1"/>
    <col min="14099" max="14099" width="13.28515625" style="46" customWidth="1"/>
    <col min="14100" max="14101" width="12.28515625" style="46" customWidth="1"/>
    <col min="14102" max="14102" width="12.7109375" style="46" customWidth="1"/>
    <col min="14103" max="14105" width="12.28515625" style="46" customWidth="1"/>
    <col min="14106" max="14106" width="12.85546875" style="46" customWidth="1"/>
    <col min="14107" max="14109" width="12.28515625" style="46" customWidth="1"/>
    <col min="14110" max="14110" width="10.7109375" style="46" customWidth="1"/>
    <col min="14111" max="14111" width="7.85546875" style="46" customWidth="1"/>
    <col min="14112" max="14112" width="5.7109375" style="46" customWidth="1"/>
    <col min="14113" max="14113" width="3.28515625" style="46" customWidth="1"/>
    <col min="14114" max="14115" width="0" style="46" hidden="1" customWidth="1"/>
    <col min="14116" max="14342" width="8.85546875" style="46"/>
    <col min="14343" max="14351" width="0" style="46" hidden="1" customWidth="1"/>
    <col min="14352" max="14352" width="18.85546875" style="46" customWidth="1"/>
    <col min="14353" max="14354" width="12.28515625" style="46" customWidth="1"/>
    <col min="14355" max="14355" width="13.28515625" style="46" customWidth="1"/>
    <col min="14356" max="14357" width="12.28515625" style="46" customWidth="1"/>
    <col min="14358" max="14358" width="12.7109375" style="46" customWidth="1"/>
    <col min="14359" max="14361" width="12.28515625" style="46" customWidth="1"/>
    <col min="14362" max="14362" width="12.85546875" style="46" customWidth="1"/>
    <col min="14363" max="14365" width="12.28515625" style="46" customWidth="1"/>
    <col min="14366" max="14366" width="10.7109375" style="46" customWidth="1"/>
    <col min="14367" max="14367" width="7.85546875" style="46" customWidth="1"/>
    <col min="14368" max="14368" width="5.7109375" style="46" customWidth="1"/>
    <col min="14369" max="14369" width="3.28515625" style="46" customWidth="1"/>
    <col min="14370" max="14371" width="0" style="46" hidden="1" customWidth="1"/>
    <col min="14372" max="14598" width="8.85546875" style="46"/>
    <col min="14599" max="14607" width="0" style="46" hidden="1" customWidth="1"/>
    <col min="14608" max="14608" width="18.85546875" style="46" customWidth="1"/>
    <col min="14609" max="14610" width="12.28515625" style="46" customWidth="1"/>
    <col min="14611" max="14611" width="13.28515625" style="46" customWidth="1"/>
    <col min="14612" max="14613" width="12.28515625" style="46" customWidth="1"/>
    <col min="14614" max="14614" width="12.7109375" style="46" customWidth="1"/>
    <col min="14615" max="14617" width="12.28515625" style="46" customWidth="1"/>
    <col min="14618" max="14618" width="12.85546875" style="46" customWidth="1"/>
    <col min="14619" max="14621" width="12.28515625" style="46" customWidth="1"/>
    <col min="14622" max="14622" width="10.7109375" style="46" customWidth="1"/>
    <col min="14623" max="14623" width="7.85546875" style="46" customWidth="1"/>
    <col min="14624" max="14624" width="5.7109375" style="46" customWidth="1"/>
    <col min="14625" max="14625" width="3.28515625" style="46" customWidth="1"/>
    <col min="14626" max="14627" width="0" style="46" hidden="1" customWidth="1"/>
    <col min="14628" max="14854" width="8.85546875" style="46"/>
    <col min="14855" max="14863" width="0" style="46" hidden="1" customWidth="1"/>
    <col min="14864" max="14864" width="18.85546875" style="46" customWidth="1"/>
    <col min="14865" max="14866" width="12.28515625" style="46" customWidth="1"/>
    <col min="14867" max="14867" width="13.28515625" style="46" customWidth="1"/>
    <col min="14868" max="14869" width="12.28515625" style="46" customWidth="1"/>
    <col min="14870" max="14870" width="12.7109375" style="46" customWidth="1"/>
    <col min="14871" max="14873" width="12.28515625" style="46" customWidth="1"/>
    <col min="14874" max="14874" width="12.85546875" style="46" customWidth="1"/>
    <col min="14875" max="14877" width="12.28515625" style="46" customWidth="1"/>
    <col min="14878" max="14878" width="10.7109375" style="46" customWidth="1"/>
    <col min="14879" max="14879" width="7.85546875" style="46" customWidth="1"/>
    <col min="14880" max="14880" width="5.7109375" style="46" customWidth="1"/>
    <col min="14881" max="14881" width="3.28515625" style="46" customWidth="1"/>
    <col min="14882" max="14883" width="0" style="46" hidden="1" customWidth="1"/>
    <col min="14884" max="15110" width="8.85546875" style="46"/>
    <col min="15111" max="15119" width="0" style="46" hidden="1" customWidth="1"/>
    <col min="15120" max="15120" width="18.85546875" style="46" customWidth="1"/>
    <col min="15121" max="15122" width="12.28515625" style="46" customWidth="1"/>
    <col min="15123" max="15123" width="13.28515625" style="46" customWidth="1"/>
    <col min="15124" max="15125" width="12.28515625" style="46" customWidth="1"/>
    <col min="15126" max="15126" width="12.7109375" style="46" customWidth="1"/>
    <col min="15127" max="15129" width="12.28515625" style="46" customWidth="1"/>
    <col min="15130" max="15130" width="12.85546875" style="46" customWidth="1"/>
    <col min="15131" max="15133" width="12.28515625" style="46" customWidth="1"/>
    <col min="15134" max="15134" width="10.7109375" style="46" customWidth="1"/>
    <col min="15135" max="15135" width="7.85546875" style="46" customWidth="1"/>
    <col min="15136" max="15136" width="5.7109375" style="46" customWidth="1"/>
    <col min="15137" max="15137" width="3.28515625" style="46" customWidth="1"/>
    <col min="15138" max="15139" width="0" style="46" hidden="1" customWidth="1"/>
    <col min="15140" max="15366" width="8.85546875" style="46"/>
    <col min="15367" max="15375" width="0" style="46" hidden="1" customWidth="1"/>
    <col min="15376" max="15376" width="18.85546875" style="46" customWidth="1"/>
    <col min="15377" max="15378" width="12.28515625" style="46" customWidth="1"/>
    <col min="15379" max="15379" width="13.28515625" style="46" customWidth="1"/>
    <col min="15380" max="15381" width="12.28515625" style="46" customWidth="1"/>
    <col min="15382" max="15382" width="12.7109375" style="46" customWidth="1"/>
    <col min="15383" max="15385" width="12.28515625" style="46" customWidth="1"/>
    <col min="15386" max="15386" width="12.85546875" style="46" customWidth="1"/>
    <col min="15387" max="15389" width="12.28515625" style="46" customWidth="1"/>
    <col min="15390" max="15390" width="10.7109375" style="46" customWidth="1"/>
    <col min="15391" max="15391" width="7.85546875" style="46" customWidth="1"/>
    <col min="15392" max="15392" width="5.7109375" style="46" customWidth="1"/>
    <col min="15393" max="15393" width="3.28515625" style="46" customWidth="1"/>
    <col min="15394" max="15395" width="0" style="46" hidden="1" customWidth="1"/>
    <col min="15396" max="15622" width="8.85546875" style="46"/>
    <col min="15623" max="15631" width="0" style="46" hidden="1" customWidth="1"/>
    <col min="15632" max="15632" width="18.85546875" style="46" customWidth="1"/>
    <col min="15633" max="15634" width="12.28515625" style="46" customWidth="1"/>
    <col min="15635" max="15635" width="13.28515625" style="46" customWidth="1"/>
    <col min="15636" max="15637" width="12.28515625" style="46" customWidth="1"/>
    <col min="15638" max="15638" width="12.7109375" style="46" customWidth="1"/>
    <col min="15639" max="15641" width="12.28515625" style="46" customWidth="1"/>
    <col min="15642" max="15642" width="12.85546875" style="46" customWidth="1"/>
    <col min="15643" max="15645" width="12.28515625" style="46" customWidth="1"/>
    <col min="15646" max="15646" width="10.7109375" style="46" customWidth="1"/>
    <col min="15647" max="15647" width="7.85546875" style="46" customWidth="1"/>
    <col min="15648" max="15648" width="5.7109375" style="46" customWidth="1"/>
    <col min="15649" max="15649" width="3.28515625" style="46" customWidth="1"/>
    <col min="15650" max="15651" width="0" style="46" hidden="1" customWidth="1"/>
    <col min="15652" max="15878" width="8.85546875" style="46"/>
    <col min="15879" max="15887" width="0" style="46" hidden="1" customWidth="1"/>
    <col min="15888" max="15888" width="18.85546875" style="46" customWidth="1"/>
    <col min="15889" max="15890" width="12.28515625" style="46" customWidth="1"/>
    <col min="15891" max="15891" width="13.28515625" style="46" customWidth="1"/>
    <col min="15892" max="15893" width="12.28515625" style="46" customWidth="1"/>
    <col min="15894" max="15894" width="12.7109375" style="46" customWidth="1"/>
    <col min="15895" max="15897" width="12.28515625" style="46" customWidth="1"/>
    <col min="15898" max="15898" width="12.85546875" style="46" customWidth="1"/>
    <col min="15899" max="15901" width="12.28515625" style="46" customWidth="1"/>
    <col min="15902" max="15902" width="10.7109375" style="46" customWidth="1"/>
    <col min="15903" max="15903" width="7.85546875" style="46" customWidth="1"/>
    <col min="15904" max="15904" width="5.7109375" style="46" customWidth="1"/>
    <col min="15905" max="15905" width="3.28515625" style="46" customWidth="1"/>
    <col min="15906" max="15907" width="0" style="46" hidden="1" customWidth="1"/>
    <col min="15908" max="16134" width="8.85546875" style="46"/>
    <col min="16135" max="16143" width="0" style="46" hidden="1" customWidth="1"/>
    <col min="16144" max="16144" width="18.85546875" style="46" customWidth="1"/>
    <col min="16145" max="16146" width="12.28515625" style="46" customWidth="1"/>
    <col min="16147" max="16147" width="13.28515625" style="46" customWidth="1"/>
    <col min="16148" max="16149" width="12.28515625" style="46" customWidth="1"/>
    <col min="16150" max="16150" width="12.7109375" style="46" customWidth="1"/>
    <col min="16151" max="16153" width="12.28515625" style="46" customWidth="1"/>
    <col min="16154" max="16154" width="12.85546875" style="46" customWidth="1"/>
    <col min="16155" max="16157" width="12.28515625" style="46" customWidth="1"/>
    <col min="16158" max="16158" width="10.7109375" style="46" customWidth="1"/>
    <col min="16159" max="16159" width="7.85546875" style="46" customWidth="1"/>
    <col min="16160" max="16160" width="5.7109375" style="46" customWidth="1"/>
    <col min="16161" max="16161" width="3.28515625" style="46" customWidth="1"/>
    <col min="16162" max="16163" width="0" style="46" hidden="1" customWidth="1"/>
    <col min="16164" max="16384" width="8.85546875" style="46"/>
  </cols>
  <sheetData>
    <row r="1" spans="1:36" ht="15" customHeight="1" x14ac:dyDescent="0.25">
      <c r="A1" s="46" t="s">
        <v>123</v>
      </c>
      <c r="J1" s="116" t="s">
        <v>100</v>
      </c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03"/>
    </row>
    <row r="2" spans="1:36" ht="15" customHeight="1" x14ac:dyDescent="0.25">
      <c r="J2" s="116" t="s">
        <v>159</v>
      </c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03"/>
    </row>
    <row r="3" spans="1:36" x14ac:dyDescent="0.2"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9"/>
      <c r="AF3" s="49"/>
    </row>
    <row r="4" spans="1:36" ht="13.5" customHeight="1" x14ac:dyDescent="0.2">
      <c r="J4" s="117"/>
      <c r="K4" s="115" t="s">
        <v>105</v>
      </c>
      <c r="L4" s="115"/>
      <c r="M4" s="114" t="s">
        <v>102</v>
      </c>
      <c r="N4" s="114" t="s">
        <v>103</v>
      </c>
      <c r="O4" s="114" t="s">
        <v>104</v>
      </c>
      <c r="P4" s="114" t="s">
        <v>115</v>
      </c>
      <c r="Q4" s="114" t="s">
        <v>122</v>
      </c>
      <c r="R4" s="114" t="s">
        <v>124</v>
      </c>
      <c r="S4" s="114" t="s">
        <v>133</v>
      </c>
      <c r="T4" s="114" t="s">
        <v>135</v>
      </c>
      <c r="U4" s="114" t="s">
        <v>137</v>
      </c>
      <c r="V4" s="115" t="s">
        <v>155</v>
      </c>
      <c r="W4" s="115"/>
      <c r="X4" s="114" t="s">
        <v>142</v>
      </c>
      <c r="Y4" s="114" t="s">
        <v>143</v>
      </c>
      <c r="Z4" s="114" t="s">
        <v>146</v>
      </c>
      <c r="AA4" s="114" t="s">
        <v>149</v>
      </c>
      <c r="AB4" s="114" t="s">
        <v>152</v>
      </c>
      <c r="AC4" s="114" t="s">
        <v>156</v>
      </c>
      <c r="AD4" s="114" t="s">
        <v>160</v>
      </c>
      <c r="AE4" s="113" t="s">
        <v>107</v>
      </c>
      <c r="AF4" s="113"/>
      <c r="AG4" s="113"/>
      <c r="AH4" s="111" t="s">
        <v>134</v>
      </c>
      <c r="AI4" s="112" t="s">
        <v>136</v>
      </c>
    </row>
    <row r="5" spans="1:36" x14ac:dyDescent="0.2">
      <c r="C5" s="46" t="s">
        <v>128</v>
      </c>
      <c r="D5" s="46" t="s">
        <v>127</v>
      </c>
      <c r="J5" s="117"/>
      <c r="K5" s="113" t="s">
        <v>5</v>
      </c>
      <c r="L5" s="114" t="s">
        <v>106</v>
      </c>
      <c r="M5" s="114"/>
      <c r="N5" s="114"/>
      <c r="O5" s="114"/>
      <c r="P5" s="114"/>
      <c r="Q5" s="114"/>
      <c r="R5" s="114"/>
      <c r="S5" s="114"/>
      <c r="T5" s="114"/>
      <c r="U5" s="114"/>
      <c r="V5" s="113" t="s">
        <v>5</v>
      </c>
      <c r="W5" s="114" t="s">
        <v>106</v>
      </c>
      <c r="X5" s="114"/>
      <c r="Y5" s="114"/>
      <c r="Z5" s="114"/>
      <c r="AA5" s="114"/>
      <c r="AB5" s="114"/>
      <c r="AC5" s="114"/>
      <c r="AD5" s="114"/>
      <c r="AE5" s="113" t="s">
        <v>161</v>
      </c>
      <c r="AF5" s="113"/>
      <c r="AG5" s="113"/>
      <c r="AH5" s="111"/>
      <c r="AI5" s="112"/>
    </row>
    <row r="6" spans="1:36" x14ac:dyDescent="0.2">
      <c r="A6" s="46" t="s">
        <v>0</v>
      </c>
      <c r="C6" s="46" t="s">
        <v>126</v>
      </c>
      <c r="D6" s="46" t="s">
        <v>126</v>
      </c>
      <c r="E6" s="46" t="s">
        <v>1</v>
      </c>
      <c r="F6" s="46" t="s">
        <v>2</v>
      </c>
      <c r="H6" s="46" t="s">
        <v>3</v>
      </c>
      <c r="I6" s="46" t="s">
        <v>4</v>
      </c>
      <c r="J6" s="117"/>
      <c r="K6" s="113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3"/>
      <c r="W6" s="114"/>
      <c r="X6" s="114"/>
      <c r="Y6" s="114"/>
      <c r="Z6" s="114"/>
      <c r="AA6" s="114"/>
      <c r="AB6" s="114"/>
      <c r="AC6" s="114"/>
      <c r="AD6" s="114"/>
      <c r="AE6" s="104" t="s">
        <v>6</v>
      </c>
      <c r="AF6" s="104" t="s">
        <v>7</v>
      </c>
      <c r="AG6" s="104" t="s">
        <v>8</v>
      </c>
      <c r="AH6" s="111"/>
      <c r="AI6" s="112"/>
    </row>
    <row r="7" spans="1:36" x14ac:dyDescent="0.2">
      <c r="J7" s="52"/>
      <c r="AG7" s="53"/>
    </row>
    <row r="8" spans="1:36" x14ac:dyDescent="0.2">
      <c r="J8" s="55" t="s">
        <v>9</v>
      </c>
      <c r="K8" s="56">
        <v>281424600</v>
      </c>
      <c r="L8" s="56">
        <v>281424600</v>
      </c>
      <c r="M8" s="56">
        <v>284968955</v>
      </c>
      <c r="N8" s="56">
        <v>287625193</v>
      </c>
      <c r="O8" s="56">
        <v>290107933</v>
      </c>
      <c r="P8" s="56">
        <v>292805298</v>
      </c>
      <c r="Q8" s="56">
        <v>295516599</v>
      </c>
      <c r="R8" s="56">
        <v>298379912</v>
      </c>
      <c r="S8" s="56">
        <v>301231207</v>
      </c>
      <c r="T8" s="56">
        <v>304093966</v>
      </c>
      <c r="U8" s="56">
        <v>306771529</v>
      </c>
      <c r="V8" s="56">
        <v>308745538</v>
      </c>
      <c r="W8" s="56">
        <v>308758105</v>
      </c>
      <c r="X8" s="56">
        <v>309326085</v>
      </c>
      <c r="Y8" s="56">
        <v>311580009</v>
      </c>
      <c r="Z8" s="56">
        <v>313874218</v>
      </c>
      <c r="AA8" s="56">
        <v>316057727</v>
      </c>
      <c r="AB8" s="56">
        <v>318386421</v>
      </c>
      <c r="AC8" s="56">
        <v>320742673</v>
      </c>
      <c r="AD8" s="56">
        <v>323071342</v>
      </c>
      <c r="AE8" s="57">
        <v>41646742</v>
      </c>
      <c r="AF8" s="58">
        <v>14.798543553051156</v>
      </c>
      <c r="AG8" s="53"/>
    </row>
    <row r="9" spans="1:36" x14ac:dyDescent="0.2">
      <c r="J9" s="55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56"/>
      <c r="AF9" s="49"/>
      <c r="AG9" s="53"/>
    </row>
    <row r="10" spans="1:36" x14ac:dyDescent="0.2">
      <c r="J10" s="55" t="s">
        <v>110</v>
      </c>
      <c r="K10" s="57">
        <v>19001780</v>
      </c>
      <c r="L10" s="57">
        <v>18977026</v>
      </c>
      <c r="M10" s="57">
        <v>19082838</v>
      </c>
      <c r="N10" s="57">
        <v>19137800</v>
      </c>
      <c r="O10" s="57">
        <v>19175939</v>
      </c>
      <c r="P10" s="57">
        <v>19171567</v>
      </c>
      <c r="Q10" s="57">
        <v>19132610</v>
      </c>
      <c r="R10" s="57">
        <v>19104631</v>
      </c>
      <c r="S10" s="57">
        <v>19132335</v>
      </c>
      <c r="T10" s="57">
        <v>19212436</v>
      </c>
      <c r="U10" s="57">
        <v>19307066</v>
      </c>
      <c r="V10" s="57">
        <v>19378102</v>
      </c>
      <c r="W10" s="57">
        <v>19378110</v>
      </c>
      <c r="X10" s="57">
        <v>19402640</v>
      </c>
      <c r="Y10" s="57">
        <v>19519529</v>
      </c>
      <c r="Z10" s="57">
        <v>19602769</v>
      </c>
      <c r="AA10" s="57">
        <v>19673546</v>
      </c>
      <c r="AB10" s="57">
        <v>19718515</v>
      </c>
      <c r="AC10" s="57">
        <v>19747183</v>
      </c>
      <c r="AD10" s="57">
        <v>19745289</v>
      </c>
      <c r="AE10" s="57">
        <v>768263</v>
      </c>
      <c r="AF10" s="58">
        <v>4.0483846098961971</v>
      </c>
      <c r="AG10" s="53"/>
    </row>
    <row r="11" spans="1:36" x14ac:dyDescent="0.2">
      <c r="J11" s="59"/>
      <c r="AG11" s="53"/>
    </row>
    <row r="12" spans="1:36" x14ac:dyDescent="0.2">
      <c r="J12" s="60" t="s">
        <v>111</v>
      </c>
      <c r="K12" s="61"/>
      <c r="L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62"/>
      <c r="AG12" s="53"/>
      <c r="AH12" s="63">
        <v>338.23613507089607</v>
      </c>
      <c r="AI12" s="64">
        <f>+T12/AH12</f>
        <v>0</v>
      </c>
    </row>
    <row r="13" spans="1:36" x14ac:dyDescent="0.2">
      <c r="B13" s="65">
        <v>1</v>
      </c>
      <c r="C13" s="65">
        <v>1</v>
      </c>
      <c r="D13" s="65">
        <v>2</v>
      </c>
      <c r="E13" s="65">
        <v>36001</v>
      </c>
      <c r="F13" s="65">
        <v>99</v>
      </c>
      <c r="H13" s="46" t="s">
        <v>10</v>
      </c>
      <c r="I13" s="46">
        <v>1</v>
      </c>
      <c r="J13" s="59" t="s">
        <v>11</v>
      </c>
      <c r="K13" s="66">
        <v>295106</v>
      </c>
      <c r="L13" s="67">
        <v>294601</v>
      </c>
      <c r="M13" s="67">
        <v>296232</v>
      </c>
      <c r="N13" s="67">
        <v>298283</v>
      </c>
      <c r="O13" s="67">
        <v>301085</v>
      </c>
      <c r="P13" s="67">
        <v>302173</v>
      </c>
      <c r="Q13" s="67">
        <v>302791</v>
      </c>
      <c r="R13" s="67">
        <v>303997</v>
      </c>
      <c r="S13" s="67">
        <v>303858</v>
      </c>
      <c r="T13" s="67">
        <v>303739</v>
      </c>
      <c r="U13" s="67">
        <v>304733</v>
      </c>
      <c r="V13" s="67">
        <v>304204</v>
      </c>
      <c r="W13" s="67">
        <v>304208</v>
      </c>
      <c r="X13" s="67">
        <v>304078</v>
      </c>
      <c r="Y13" s="67">
        <v>305019</v>
      </c>
      <c r="Z13" s="67">
        <v>306384</v>
      </c>
      <c r="AA13" s="67">
        <v>307496</v>
      </c>
      <c r="AB13" s="67">
        <v>308295</v>
      </c>
      <c r="AC13" s="67">
        <v>308432</v>
      </c>
      <c r="AD13" s="46">
        <v>308846</v>
      </c>
      <c r="AE13" s="69">
        <v>14245</v>
      </c>
      <c r="AF13" s="70">
        <v>4.835353579926748</v>
      </c>
      <c r="AG13" s="53"/>
    </row>
    <row r="14" spans="1:36" x14ac:dyDescent="0.2">
      <c r="B14" s="65">
        <v>1</v>
      </c>
      <c r="C14" s="65">
        <v>1</v>
      </c>
      <c r="D14" s="65">
        <v>1</v>
      </c>
      <c r="E14" s="65">
        <v>36003</v>
      </c>
      <c r="F14" s="65">
        <v>99</v>
      </c>
      <c r="H14" s="65" t="s">
        <v>12</v>
      </c>
      <c r="I14" s="46">
        <v>10</v>
      </c>
      <c r="J14" s="59" t="s">
        <v>13</v>
      </c>
      <c r="K14" s="66">
        <v>49819</v>
      </c>
      <c r="L14" s="67">
        <v>49881</v>
      </c>
      <c r="M14" s="67">
        <v>50079</v>
      </c>
      <c r="N14" s="67">
        <v>50014</v>
      </c>
      <c r="O14" s="67">
        <v>50165</v>
      </c>
      <c r="P14" s="67">
        <v>50311</v>
      </c>
      <c r="Q14" s="67">
        <v>49768</v>
      </c>
      <c r="R14" s="67">
        <v>49359</v>
      </c>
      <c r="S14" s="67">
        <v>49079</v>
      </c>
      <c r="T14" s="67">
        <v>49177</v>
      </c>
      <c r="U14" s="67">
        <v>48969</v>
      </c>
      <c r="V14" s="67">
        <v>48946</v>
      </c>
      <c r="W14" s="67">
        <v>48919</v>
      </c>
      <c r="X14" s="67">
        <v>48949</v>
      </c>
      <c r="Y14" s="67">
        <v>48818</v>
      </c>
      <c r="Z14" s="67">
        <v>48247</v>
      </c>
      <c r="AA14" s="67">
        <v>48005</v>
      </c>
      <c r="AB14" s="67">
        <v>47765</v>
      </c>
      <c r="AC14" s="67">
        <v>47407</v>
      </c>
      <c r="AD14" s="46">
        <v>47077</v>
      </c>
      <c r="AE14" s="69">
        <v>-2804</v>
      </c>
      <c r="AF14" s="70">
        <v>-5.6213788817385373</v>
      </c>
      <c r="AG14" s="53"/>
      <c r="AH14" s="63">
        <v>523.44549202544567</v>
      </c>
      <c r="AI14" s="64">
        <f t="shared" ref="AI14:AI74" si="0">+T14/AH14</f>
        <v>93.948655111561095</v>
      </c>
    </row>
    <row r="15" spans="1:36" x14ac:dyDescent="0.2">
      <c r="B15" s="65">
        <v>1</v>
      </c>
      <c r="C15" s="65">
        <v>2</v>
      </c>
      <c r="D15" s="65">
        <v>2</v>
      </c>
      <c r="E15" s="65">
        <v>36005</v>
      </c>
      <c r="F15" s="65">
        <v>70</v>
      </c>
      <c r="G15" s="65">
        <v>5600</v>
      </c>
      <c r="H15" s="65" t="s">
        <v>14</v>
      </c>
      <c r="I15" s="46">
        <v>7</v>
      </c>
      <c r="J15" s="59" t="s">
        <v>15</v>
      </c>
      <c r="K15" s="66">
        <v>1334319</v>
      </c>
      <c r="L15" s="67">
        <v>1332244</v>
      </c>
      <c r="M15" s="67">
        <v>1346555</v>
      </c>
      <c r="N15" s="67">
        <v>1358739</v>
      </c>
      <c r="O15" s="67">
        <v>1362373</v>
      </c>
      <c r="P15" s="67">
        <v>1358963</v>
      </c>
      <c r="Q15" s="67">
        <v>1351736</v>
      </c>
      <c r="R15" s="67">
        <v>1348164</v>
      </c>
      <c r="S15" s="67">
        <v>1354056</v>
      </c>
      <c r="T15" s="67">
        <v>1363488</v>
      </c>
      <c r="U15" s="67">
        <v>1376261</v>
      </c>
      <c r="V15" s="67">
        <v>1385108</v>
      </c>
      <c r="W15" s="67">
        <v>1385107</v>
      </c>
      <c r="X15" s="67">
        <v>1388240</v>
      </c>
      <c r="Y15" s="67">
        <v>1399990</v>
      </c>
      <c r="Z15" s="67">
        <v>1414774</v>
      </c>
      <c r="AA15" s="67">
        <v>1426550</v>
      </c>
      <c r="AB15" s="67">
        <v>1437687</v>
      </c>
      <c r="AC15" s="67">
        <v>1449196</v>
      </c>
      <c r="AD15" s="46">
        <v>1455720</v>
      </c>
      <c r="AE15" s="69">
        <v>123476</v>
      </c>
      <c r="AF15" s="70">
        <v>9.2682721783697275</v>
      </c>
      <c r="AG15" s="53"/>
      <c r="AH15" s="63">
        <v>1030.2196380832652</v>
      </c>
      <c r="AI15" s="64">
        <f t="shared" si="0"/>
        <v>1323.4925345985291</v>
      </c>
    </row>
    <row r="16" spans="1:36" x14ac:dyDescent="0.2">
      <c r="B16" s="65">
        <v>1</v>
      </c>
      <c r="C16" s="65">
        <v>1</v>
      </c>
      <c r="D16" s="65">
        <v>1</v>
      </c>
      <c r="E16" s="65">
        <v>36007</v>
      </c>
      <c r="F16" s="65">
        <v>99</v>
      </c>
      <c r="H16" s="46" t="s">
        <v>16</v>
      </c>
      <c r="I16" s="46">
        <v>9</v>
      </c>
      <c r="J16" s="59" t="s">
        <v>17</v>
      </c>
      <c r="K16" s="66">
        <v>200351</v>
      </c>
      <c r="L16" s="67">
        <v>200415</v>
      </c>
      <c r="M16" s="67">
        <v>200868</v>
      </c>
      <c r="N16" s="67">
        <v>201438</v>
      </c>
      <c r="O16" s="67">
        <v>201037</v>
      </c>
      <c r="P16" s="67">
        <v>200974</v>
      </c>
      <c r="Q16" s="67">
        <v>200477</v>
      </c>
      <c r="R16" s="67">
        <v>200905</v>
      </c>
      <c r="S16" s="67">
        <v>200877</v>
      </c>
      <c r="T16" s="67">
        <v>201029</v>
      </c>
      <c r="U16" s="67">
        <v>200935</v>
      </c>
      <c r="V16" s="67">
        <v>200600</v>
      </c>
      <c r="W16" s="67">
        <v>200689</v>
      </c>
      <c r="X16" s="67">
        <v>200469</v>
      </c>
      <c r="Y16" s="67">
        <v>199459</v>
      </c>
      <c r="Z16" s="67">
        <v>198916</v>
      </c>
      <c r="AA16" s="67">
        <v>198370</v>
      </c>
      <c r="AB16" s="67">
        <v>197669</v>
      </c>
      <c r="AC16" s="67">
        <v>196618</v>
      </c>
      <c r="AD16" s="46">
        <v>195334</v>
      </c>
      <c r="AE16" s="69">
        <v>-5081</v>
      </c>
      <c r="AF16" s="70">
        <v>-2.535239378290048</v>
      </c>
      <c r="AG16" s="53"/>
      <c r="AH16" s="63">
        <v>42.027050704482029</v>
      </c>
      <c r="AI16" s="64">
        <f t="shared" si="0"/>
        <v>4783.3239932432616</v>
      </c>
      <c r="AJ16" s="62"/>
    </row>
    <row r="17" spans="2:36" x14ac:dyDescent="0.2">
      <c r="B17" s="65">
        <v>1</v>
      </c>
      <c r="C17" s="65">
        <v>1</v>
      </c>
      <c r="D17" s="65">
        <v>1</v>
      </c>
      <c r="E17" s="65">
        <v>36009</v>
      </c>
      <c r="F17" s="65">
        <v>99</v>
      </c>
      <c r="H17" s="65" t="s">
        <v>12</v>
      </c>
      <c r="I17" s="46">
        <v>10</v>
      </c>
      <c r="J17" s="59" t="s">
        <v>18</v>
      </c>
      <c r="K17" s="66">
        <v>83927</v>
      </c>
      <c r="L17" s="67">
        <v>83874</v>
      </c>
      <c r="M17" s="67">
        <v>83346</v>
      </c>
      <c r="N17" s="67">
        <v>83301</v>
      </c>
      <c r="O17" s="67">
        <v>83335</v>
      </c>
      <c r="P17" s="67">
        <v>82864</v>
      </c>
      <c r="Q17" s="67">
        <v>82039</v>
      </c>
      <c r="R17" s="67">
        <v>81342</v>
      </c>
      <c r="S17" s="67">
        <v>81056</v>
      </c>
      <c r="T17" s="67">
        <v>80761</v>
      </c>
      <c r="U17" s="67">
        <v>80491</v>
      </c>
      <c r="V17" s="67">
        <v>80317</v>
      </c>
      <c r="W17" s="67">
        <v>80343</v>
      </c>
      <c r="X17" s="67">
        <v>80249</v>
      </c>
      <c r="Y17" s="67">
        <v>79839</v>
      </c>
      <c r="Z17" s="67">
        <v>79365</v>
      </c>
      <c r="AA17" s="67">
        <v>78958</v>
      </c>
      <c r="AB17" s="67">
        <v>78621</v>
      </c>
      <c r="AC17" s="67">
        <v>77909</v>
      </c>
      <c r="AD17" s="46">
        <v>77677</v>
      </c>
      <c r="AE17" s="69">
        <v>-6197</v>
      </c>
      <c r="AF17" s="70">
        <v>-7.3884636478527321</v>
      </c>
      <c r="AG17" s="53"/>
      <c r="AH17" s="63">
        <v>706.82282234512286</v>
      </c>
      <c r="AI17" s="64">
        <f t="shared" si="0"/>
        <v>114.25918553683393</v>
      </c>
      <c r="AJ17" s="62"/>
    </row>
    <row r="18" spans="2:36" x14ac:dyDescent="0.2">
      <c r="B18" s="65">
        <v>1</v>
      </c>
      <c r="C18" s="65">
        <v>1</v>
      </c>
      <c r="D18" s="65">
        <v>1</v>
      </c>
      <c r="E18" s="65">
        <v>36011</v>
      </c>
      <c r="F18" s="65">
        <v>99</v>
      </c>
      <c r="H18" s="65" t="s">
        <v>19</v>
      </c>
      <c r="I18" s="46">
        <v>2</v>
      </c>
      <c r="J18" s="59" t="s">
        <v>20</v>
      </c>
      <c r="K18" s="66">
        <v>81871</v>
      </c>
      <c r="L18" s="67">
        <v>81910</v>
      </c>
      <c r="M18" s="67">
        <v>81313</v>
      </c>
      <c r="N18" s="67">
        <v>81401</v>
      </c>
      <c r="O18" s="67">
        <v>81395</v>
      </c>
      <c r="P18" s="67">
        <v>81284</v>
      </c>
      <c r="Q18" s="67">
        <v>81104</v>
      </c>
      <c r="R18" s="67">
        <v>80892</v>
      </c>
      <c r="S18" s="67">
        <v>80629</v>
      </c>
      <c r="T18" s="67">
        <v>80482</v>
      </c>
      <c r="U18" s="67">
        <v>80172</v>
      </c>
      <c r="V18" s="67">
        <v>80026</v>
      </c>
      <c r="W18" s="67">
        <v>80003</v>
      </c>
      <c r="X18" s="67">
        <v>79844</v>
      </c>
      <c r="Y18" s="67">
        <v>79811</v>
      </c>
      <c r="Z18" s="67">
        <v>79637</v>
      </c>
      <c r="AA18" s="67">
        <v>79242</v>
      </c>
      <c r="AB18" s="67">
        <v>78857</v>
      </c>
      <c r="AC18" s="67">
        <v>78316</v>
      </c>
      <c r="AD18" s="46">
        <v>77861</v>
      </c>
      <c r="AE18" s="69">
        <v>-4049</v>
      </c>
      <c r="AF18" s="70">
        <v>-4.9432303748016118</v>
      </c>
      <c r="AG18" s="53"/>
      <c r="AH18" s="63">
        <v>1309.8523105126355</v>
      </c>
      <c r="AI18" s="64">
        <f t="shared" si="0"/>
        <v>61.443568373370155</v>
      </c>
      <c r="AJ18" s="62"/>
    </row>
    <row r="19" spans="2:36" x14ac:dyDescent="0.2">
      <c r="B19" s="65">
        <v>1</v>
      </c>
      <c r="C19" s="65">
        <v>1</v>
      </c>
      <c r="D19" s="65">
        <v>1</v>
      </c>
      <c r="E19" s="65">
        <v>36013</v>
      </c>
      <c r="F19" s="65">
        <v>99</v>
      </c>
      <c r="H19" s="65" t="s">
        <v>21</v>
      </c>
      <c r="I19" s="46">
        <v>10</v>
      </c>
      <c r="J19" s="59" t="s">
        <v>22</v>
      </c>
      <c r="K19" s="66">
        <v>139593</v>
      </c>
      <c r="L19" s="67">
        <v>139698</v>
      </c>
      <c r="M19" s="67">
        <v>138730</v>
      </c>
      <c r="N19" s="67">
        <v>138346</v>
      </c>
      <c r="O19" s="67">
        <v>137587</v>
      </c>
      <c r="P19" s="67">
        <v>137174</v>
      </c>
      <c r="Q19" s="67">
        <v>136139</v>
      </c>
      <c r="R19" s="67">
        <v>135640</v>
      </c>
      <c r="S19" s="67">
        <v>135481</v>
      </c>
      <c r="T19" s="67">
        <v>135229</v>
      </c>
      <c r="U19" s="67">
        <v>135197</v>
      </c>
      <c r="V19" s="67">
        <v>134905</v>
      </c>
      <c r="W19" s="67">
        <v>134904</v>
      </c>
      <c r="X19" s="67">
        <v>134760</v>
      </c>
      <c r="Y19" s="67">
        <v>134266</v>
      </c>
      <c r="Z19" s="67">
        <v>133438</v>
      </c>
      <c r="AA19" s="67">
        <v>133005</v>
      </c>
      <c r="AB19" s="67">
        <v>131980</v>
      </c>
      <c r="AC19" s="67">
        <v>130811</v>
      </c>
      <c r="AD19" s="46">
        <v>129504</v>
      </c>
      <c r="AE19" s="69">
        <v>-10194</v>
      </c>
      <c r="AF19" s="70">
        <v>-7.2971696087273985</v>
      </c>
      <c r="AG19" s="53"/>
      <c r="AH19" s="63">
        <v>693.18487305732685</v>
      </c>
      <c r="AI19" s="64">
        <f t="shared" si="0"/>
        <v>195.0835992764321</v>
      </c>
      <c r="AJ19" s="62"/>
    </row>
    <row r="20" spans="2:36" x14ac:dyDescent="0.2">
      <c r="B20" s="65">
        <v>1</v>
      </c>
      <c r="C20" s="65">
        <v>1</v>
      </c>
      <c r="D20" s="65">
        <v>1</v>
      </c>
      <c r="E20" s="65">
        <v>36015</v>
      </c>
      <c r="F20" s="65">
        <v>99</v>
      </c>
      <c r="H20" s="65" t="s">
        <v>23</v>
      </c>
      <c r="I20" s="46">
        <v>9</v>
      </c>
      <c r="J20" s="59" t="s">
        <v>24</v>
      </c>
      <c r="K20" s="66">
        <v>91094</v>
      </c>
      <c r="L20" s="67">
        <v>91119</v>
      </c>
      <c r="M20" s="67">
        <v>90780</v>
      </c>
      <c r="N20" s="67">
        <v>90613</v>
      </c>
      <c r="O20" s="67">
        <v>90154</v>
      </c>
      <c r="P20" s="67">
        <v>89777</v>
      </c>
      <c r="Q20" s="67">
        <v>88860</v>
      </c>
      <c r="R20" s="67">
        <v>88732</v>
      </c>
      <c r="S20" s="67">
        <v>88634</v>
      </c>
      <c r="T20" s="67">
        <v>88503</v>
      </c>
      <c r="U20" s="67">
        <v>88849</v>
      </c>
      <c r="V20" s="67">
        <v>88830</v>
      </c>
      <c r="W20" s="67">
        <v>88842</v>
      </c>
      <c r="X20" s="67">
        <v>88972</v>
      </c>
      <c r="Y20" s="67">
        <v>88988</v>
      </c>
      <c r="Z20" s="67">
        <v>89264</v>
      </c>
      <c r="AA20" s="67">
        <v>88498</v>
      </c>
      <c r="AB20" s="67">
        <v>87506</v>
      </c>
      <c r="AC20" s="67">
        <v>87120</v>
      </c>
      <c r="AD20" s="46">
        <v>86322</v>
      </c>
      <c r="AE20" s="69">
        <v>-4797</v>
      </c>
      <c r="AF20" s="70">
        <v>-5.2645441675172027</v>
      </c>
      <c r="AG20" s="53"/>
      <c r="AH20" s="63">
        <v>1062.0475592937109</v>
      </c>
      <c r="AI20" s="64">
        <f t="shared" si="0"/>
        <v>83.332426335838278</v>
      </c>
      <c r="AJ20" s="62"/>
    </row>
    <row r="21" spans="2:36" x14ac:dyDescent="0.2">
      <c r="B21" s="65">
        <v>1</v>
      </c>
      <c r="C21" s="65">
        <v>1</v>
      </c>
      <c r="D21" s="65">
        <v>1</v>
      </c>
      <c r="E21" s="65">
        <v>36017</v>
      </c>
      <c r="F21" s="65">
        <v>99</v>
      </c>
      <c r="H21" s="65" t="s">
        <v>12</v>
      </c>
      <c r="I21" s="46">
        <v>9</v>
      </c>
      <c r="J21" s="59" t="s">
        <v>25</v>
      </c>
      <c r="K21" s="66">
        <v>51325</v>
      </c>
      <c r="L21" s="67">
        <v>51356</v>
      </c>
      <c r="M21" s="67">
        <v>51109</v>
      </c>
      <c r="N21" s="67">
        <v>51205</v>
      </c>
      <c r="O21" s="67">
        <v>51393</v>
      </c>
      <c r="P21" s="67">
        <v>51297</v>
      </c>
      <c r="Q21" s="67">
        <v>51154</v>
      </c>
      <c r="R21" s="67">
        <v>51391</v>
      </c>
      <c r="S21" s="67">
        <v>51463</v>
      </c>
      <c r="T21" s="67">
        <v>51326</v>
      </c>
      <c r="U21" s="67">
        <v>50639</v>
      </c>
      <c r="V21" s="67">
        <v>50477</v>
      </c>
      <c r="W21" s="67">
        <v>50507</v>
      </c>
      <c r="X21" s="67">
        <v>50371</v>
      </c>
      <c r="Y21" s="67">
        <v>50254</v>
      </c>
      <c r="Z21" s="67">
        <v>49919</v>
      </c>
      <c r="AA21" s="67">
        <v>49522</v>
      </c>
      <c r="AB21" s="67">
        <v>49432</v>
      </c>
      <c r="AC21" s="67">
        <v>48979</v>
      </c>
      <c r="AD21" s="46">
        <v>48579</v>
      </c>
      <c r="AE21" s="69">
        <v>-2777</v>
      </c>
      <c r="AF21" s="70">
        <v>-5.4073525975543273</v>
      </c>
      <c r="AG21" s="53"/>
      <c r="AH21" s="63">
        <v>408.16985522712844</v>
      </c>
      <c r="AI21" s="64">
        <f t="shared" si="0"/>
        <v>125.74666978147947</v>
      </c>
    </row>
    <row r="22" spans="2:36" x14ac:dyDescent="0.2">
      <c r="B22" s="65">
        <v>1</v>
      </c>
      <c r="C22" s="65">
        <v>1</v>
      </c>
      <c r="D22" s="65">
        <v>1</v>
      </c>
      <c r="E22" s="65">
        <v>36019</v>
      </c>
      <c r="F22" s="65">
        <v>99</v>
      </c>
      <c r="H22" s="65" t="s">
        <v>12</v>
      </c>
      <c r="I22" s="46">
        <v>8</v>
      </c>
      <c r="J22" s="59" t="s">
        <v>26</v>
      </c>
      <c r="K22" s="66">
        <v>79891</v>
      </c>
      <c r="L22" s="67">
        <v>79882</v>
      </c>
      <c r="M22" s="67">
        <v>80320</v>
      </c>
      <c r="N22" s="67">
        <v>80707</v>
      </c>
      <c r="O22" s="67">
        <v>81396</v>
      </c>
      <c r="P22" s="67">
        <v>81803</v>
      </c>
      <c r="Q22" s="67">
        <v>82233</v>
      </c>
      <c r="R22" s="67">
        <v>82547</v>
      </c>
      <c r="S22" s="67">
        <v>82556</v>
      </c>
      <c r="T22" s="67">
        <v>82401</v>
      </c>
      <c r="U22" s="67">
        <v>82280</v>
      </c>
      <c r="V22" s="67">
        <v>82128</v>
      </c>
      <c r="W22" s="67">
        <v>82131</v>
      </c>
      <c r="X22" s="67">
        <v>82068</v>
      </c>
      <c r="Y22" s="67">
        <v>81852</v>
      </c>
      <c r="Z22" s="67">
        <v>81869</v>
      </c>
      <c r="AA22" s="67">
        <v>81749</v>
      </c>
      <c r="AB22" s="67">
        <v>81682</v>
      </c>
      <c r="AC22" s="67">
        <v>81154</v>
      </c>
      <c r="AD22" s="46">
        <v>81073</v>
      </c>
      <c r="AE22" s="69">
        <v>1191</v>
      </c>
      <c r="AF22" s="70">
        <v>1.4909491499962446</v>
      </c>
      <c r="AG22" s="53"/>
      <c r="AH22" s="63">
        <v>894.35753833608499</v>
      </c>
      <c r="AI22" s="64">
        <f t="shared" si="0"/>
        <v>92.134293577156669</v>
      </c>
    </row>
    <row r="23" spans="2:36" x14ac:dyDescent="0.2">
      <c r="B23" s="65">
        <v>1</v>
      </c>
      <c r="C23" s="65">
        <v>1</v>
      </c>
      <c r="D23" s="65">
        <v>2</v>
      </c>
      <c r="E23" s="65">
        <v>36021</v>
      </c>
      <c r="F23" s="65">
        <v>99</v>
      </c>
      <c r="H23" s="65" t="s">
        <v>12</v>
      </c>
      <c r="I23" s="46">
        <v>1</v>
      </c>
      <c r="J23" s="59" t="s">
        <v>27</v>
      </c>
      <c r="K23" s="66">
        <v>63046</v>
      </c>
      <c r="L23" s="67">
        <v>63074</v>
      </c>
      <c r="M23" s="67">
        <v>62953</v>
      </c>
      <c r="N23" s="67">
        <v>63182</v>
      </c>
      <c r="O23" s="67">
        <v>63304</v>
      </c>
      <c r="P23" s="67">
        <v>63646</v>
      </c>
      <c r="Q23" s="67">
        <v>63717</v>
      </c>
      <c r="R23" s="67">
        <v>63427</v>
      </c>
      <c r="S23" s="67">
        <v>63430</v>
      </c>
      <c r="T23" s="67">
        <v>63253</v>
      </c>
      <c r="U23" s="67">
        <v>63023</v>
      </c>
      <c r="V23" s="67">
        <v>63096</v>
      </c>
      <c r="W23" s="67">
        <v>63091</v>
      </c>
      <c r="X23" s="67">
        <v>63017</v>
      </c>
      <c r="Y23" s="67">
        <v>62626</v>
      </c>
      <c r="Z23" s="67">
        <v>62539</v>
      </c>
      <c r="AA23" s="67">
        <v>62269</v>
      </c>
      <c r="AB23" s="67">
        <v>62013</v>
      </c>
      <c r="AC23" s="67">
        <v>61491</v>
      </c>
      <c r="AD23" s="46">
        <v>60989</v>
      </c>
      <c r="AE23" s="69">
        <v>-2085</v>
      </c>
      <c r="AF23" s="70">
        <v>-3.305640993119193</v>
      </c>
      <c r="AG23" s="53"/>
      <c r="AH23" s="63">
        <v>1038.9494847080373</v>
      </c>
      <c r="AI23" s="64">
        <f t="shared" si="0"/>
        <v>60.881689563352722</v>
      </c>
    </row>
    <row r="24" spans="2:36" x14ac:dyDescent="0.2">
      <c r="B24" s="65">
        <v>1</v>
      </c>
      <c r="C24" s="65">
        <v>1</v>
      </c>
      <c r="D24" s="65">
        <v>1</v>
      </c>
      <c r="E24" s="65">
        <v>36023</v>
      </c>
      <c r="F24" s="65">
        <v>99</v>
      </c>
      <c r="H24" s="65" t="s">
        <v>12</v>
      </c>
      <c r="I24" s="46">
        <v>2</v>
      </c>
      <c r="J24" s="59" t="s">
        <v>28</v>
      </c>
      <c r="K24" s="66">
        <v>48693</v>
      </c>
      <c r="L24" s="67">
        <v>48704</v>
      </c>
      <c r="M24" s="67">
        <v>48903</v>
      </c>
      <c r="N24" s="67">
        <v>48891</v>
      </c>
      <c r="O24" s="67">
        <v>49475</v>
      </c>
      <c r="P24" s="67">
        <v>49628</v>
      </c>
      <c r="Q24" s="67">
        <v>49330</v>
      </c>
      <c r="R24" s="67">
        <v>49449</v>
      </c>
      <c r="S24" s="67">
        <v>49624</v>
      </c>
      <c r="T24" s="67">
        <v>49537</v>
      </c>
      <c r="U24" s="67">
        <v>49358</v>
      </c>
      <c r="V24" s="67">
        <v>49336</v>
      </c>
      <c r="W24" s="67">
        <v>49285</v>
      </c>
      <c r="X24" s="67">
        <v>49245</v>
      </c>
      <c r="Y24" s="67">
        <v>49497</v>
      </c>
      <c r="Z24" s="67">
        <v>49154</v>
      </c>
      <c r="AA24" s="67">
        <v>49038</v>
      </c>
      <c r="AB24" s="67">
        <v>48875</v>
      </c>
      <c r="AC24" s="67">
        <v>48429</v>
      </c>
      <c r="AD24" s="46">
        <v>48070</v>
      </c>
      <c r="AE24" s="69">
        <v>-634</v>
      </c>
      <c r="AF24" s="70">
        <v>-1.3017411300919843</v>
      </c>
      <c r="AG24" s="53"/>
      <c r="AH24" s="63">
        <v>635.73402077538583</v>
      </c>
      <c r="AI24" s="64">
        <f t="shared" si="0"/>
        <v>77.920951815007783</v>
      </c>
    </row>
    <row r="25" spans="2:36" x14ac:dyDescent="0.2">
      <c r="B25" s="65">
        <v>1</v>
      </c>
      <c r="C25" s="65">
        <v>1</v>
      </c>
      <c r="D25" s="65">
        <v>1</v>
      </c>
      <c r="E25" s="65">
        <v>36025</v>
      </c>
      <c r="F25" s="65">
        <v>99</v>
      </c>
      <c r="H25" s="65" t="s">
        <v>12</v>
      </c>
      <c r="I25" s="46">
        <v>9</v>
      </c>
      <c r="J25" s="59" t="s">
        <v>29</v>
      </c>
      <c r="K25" s="66">
        <v>47864</v>
      </c>
      <c r="L25" s="67">
        <v>47894</v>
      </c>
      <c r="M25" s="67">
        <v>47771</v>
      </c>
      <c r="N25" s="67">
        <v>47666</v>
      </c>
      <c r="O25" s="67">
        <v>47930</v>
      </c>
      <c r="P25" s="67">
        <v>48283</v>
      </c>
      <c r="Q25" s="67">
        <v>48377</v>
      </c>
      <c r="R25" s="67">
        <v>48271</v>
      </c>
      <c r="S25" s="67">
        <v>48450</v>
      </c>
      <c r="T25" s="67">
        <v>48363</v>
      </c>
      <c r="U25" s="67">
        <v>48182</v>
      </c>
      <c r="V25" s="67">
        <v>47980</v>
      </c>
      <c r="W25" s="67">
        <v>47979</v>
      </c>
      <c r="X25" s="67">
        <v>47877</v>
      </c>
      <c r="Y25" s="67">
        <v>47654</v>
      </c>
      <c r="Z25" s="67">
        <v>47330</v>
      </c>
      <c r="AA25" s="67">
        <v>46874</v>
      </c>
      <c r="AB25" s="67">
        <v>46600</v>
      </c>
      <c r="AC25" s="67">
        <v>46074</v>
      </c>
      <c r="AD25" s="46">
        <v>45523</v>
      </c>
      <c r="AE25" s="69">
        <v>-2371</v>
      </c>
      <c r="AF25" s="70">
        <v>-4.9505157222199028</v>
      </c>
      <c r="AG25" s="53"/>
      <c r="AH25" s="63">
        <v>499.65153236231208</v>
      </c>
      <c r="AI25" s="64">
        <f t="shared" si="0"/>
        <v>96.793458775846531</v>
      </c>
    </row>
    <row r="26" spans="2:36" x14ac:dyDescent="0.2">
      <c r="B26" s="65">
        <v>1</v>
      </c>
      <c r="C26" s="65">
        <v>1</v>
      </c>
      <c r="D26" s="65">
        <v>2</v>
      </c>
      <c r="E26" s="65">
        <v>36027</v>
      </c>
      <c r="F26" s="65">
        <v>70</v>
      </c>
      <c r="G26" s="65">
        <v>2281</v>
      </c>
      <c r="H26" s="65" t="s">
        <v>14</v>
      </c>
      <c r="I26" s="46">
        <v>5</v>
      </c>
      <c r="J26" s="59" t="s">
        <v>30</v>
      </c>
      <c r="K26" s="66">
        <v>280914</v>
      </c>
      <c r="L26" s="67">
        <v>280032</v>
      </c>
      <c r="M26" s="67">
        <v>284712</v>
      </c>
      <c r="N26" s="67">
        <v>287700</v>
      </c>
      <c r="O26" s="67">
        <v>290781</v>
      </c>
      <c r="P26" s="67">
        <v>292859</v>
      </c>
      <c r="Q26" s="67">
        <v>294362</v>
      </c>
      <c r="R26" s="67">
        <v>294712</v>
      </c>
      <c r="S26" s="67">
        <v>295319</v>
      </c>
      <c r="T26" s="67">
        <v>296267</v>
      </c>
      <c r="U26" s="67">
        <v>296887</v>
      </c>
      <c r="V26" s="67">
        <v>297488</v>
      </c>
      <c r="W26" s="67">
        <v>297448</v>
      </c>
      <c r="X26" s="67">
        <v>297757</v>
      </c>
      <c r="Y26" s="67">
        <v>298289</v>
      </c>
      <c r="Z26" s="67">
        <v>297213</v>
      </c>
      <c r="AA26" s="67">
        <v>296708</v>
      </c>
      <c r="AB26" s="67">
        <v>295903</v>
      </c>
      <c r="AC26" s="67">
        <v>295228</v>
      </c>
      <c r="AD26" s="46">
        <v>294473</v>
      </c>
      <c r="AE26" s="69">
        <v>14441</v>
      </c>
      <c r="AF26" s="70">
        <v>5.1569106387841384</v>
      </c>
      <c r="AG26" s="53"/>
      <c r="AH26" s="63">
        <v>1446.3726279812879</v>
      </c>
      <c r="AI26" s="64">
        <f t="shared" si="0"/>
        <v>204.83449027482072</v>
      </c>
    </row>
    <row r="27" spans="2:36" x14ac:dyDescent="0.2">
      <c r="B27" s="65">
        <v>1</v>
      </c>
      <c r="C27" s="65">
        <v>1</v>
      </c>
      <c r="D27" s="65">
        <v>1</v>
      </c>
      <c r="E27" s="65">
        <v>36029</v>
      </c>
      <c r="F27" s="65">
        <v>99</v>
      </c>
      <c r="H27" s="65" t="s">
        <v>31</v>
      </c>
      <c r="I27" s="46">
        <v>10</v>
      </c>
      <c r="J27" s="59" t="s">
        <v>32</v>
      </c>
      <c r="K27" s="66">
        <v>949440</v>
      </c>
      <c r="L27" s="67">
        <v>950227</v>
      </c>
      <c r="M27" s="67">
        <v>946515</v>
      </c>
      <c r="N27" s="67">
        <v>943551</v>
      </c>
      <c r="O27" s="67">
        <v>941846</v>
      </c>
      <c r="P27" s="67">
        <v>938333</v>
      </c>
      <c r="Q27" s="67">
        <v>931745</v>
      </c>
      <c r="R27" s="67">
        <v>925564</v>
      </c>
      <c r="S27" s="67">
        <v>921887</v>
      </c>
      <c r="T27" s="67">
        <v>920571</v>
      </c>
      <c r="U27" s="67">
        <v>919334</v>
      </c>
      <c r="V27" s="67">
        <v>919040</v>
      </c>
      <c r="W27" s="67">
        <v>919130</v>
      </c>
      <c r="X27" s="67">
        <v>919220</v>
      </c>
      <c r="Y27" s="67">
        <v>920088</v>
      </c>
      <c r="Z27" s="67">
        <v>920792</v>
      </c>
      <c r="AA27" s="67">
        <v>922150</v>
      </c>
      <c r="AB27" s="67">
        <v>923702</v>
      </c>
      <c r="AC27" s="67">
        <v>922957</v>
      </c>
      <c r="AD27" s="46">
        <v>921046</v>
      </c>
      <c r="AE27" s="69">
        <v>-29181</v>
      </c>
      <c r="AF27" s="70">
        <v>-3.0709504150060987</v>
      </c>
      <c r="AG27" s="53"/>
      <c r="AH27" s="63">
        <v>801.59468576688391</v>
      </c>
      <c r="AI27" s="64">
        <f t="shared" si="0"/>
        <v>1148.4245296852132</v>
      </c>
    </row>
    <row r="28" spans="2:36" x14ac:dyDescent="0.2">
      <c r="B28" s="65">
        <v>1</v>
      </c>
      <c r="C28" s="65">
        <v>1</v>
      </c>
      <c r="D28" s="65">
        <v>1</v>
      </c>
      <c r="E28" s="65">
        <v>36031</v>
      </c>
      <c r="F28" s="65">
        <v>99</v>
      </c>
      <c r="H28" s="65" t="s">
        <v>12</v>
      </c>
      <c r="I28" s="46">
        <v>8</v>
      </c>
      <c r="J28" s="59" t="s">
        <v>33</v>
      </c>
      <c r="K28" s="66">
        <v>38911</v>
      </c>
      <c r="L28" s="67">
        <v>38893</v>
      </c>
      <c r="M28" s="67">
        <v>38893</v>
      </c>
      <c r="N28" s="67">
        <v>39195</v>
      </c>
      <c r="O28" s="67">
        <v>39334</v>
      </c>
      <c r="P28" s="67">
        <v>39295</v>
      </c>
      <c r="Q28" s="67">
        <v>39321</v>
      </c>
      <c r="R28" s="67">
        <v>39490</v>
      </c>
      <c r="S28" s="67">
        <v>39373</v>
      </c>
      <c r="T28" s="67">
        <v>39435</v>
      </c>
      <c r="U28" s="67">
        <v>39478</v>
      </c>
      <c r="V28" s="67">
        <v>39370</v>
      </c>
      <c r="W28" s="67">
        <v>39361</v>
      </c>
      <c r="X28" s="67">
        <v>39288</v>
      </c>
      <c r="Y28" s="67">
        <v>39479</v>
      </c>
      <c r="Z28" s="67">
        <v>39114</v>
      </c>
      <c r="AA28" s="67">
        <v>38832</v>
      </c>
      <c r="AB28" s="67">
        <v>38572</v>
      </c>
      <c r="AC28" s="67">
        <v>38371</v>
      </c>
      <c r="AD28" s="46">
        <v>38102</v>
      </c>
      <c r="AE28" s="69">
        <v>-791</v>
      </c>
      <c r="AF28" s="70">
        <v>-2.0337849998714423</v>
      </c>
      <c r="AG28" s="53"/>
      <c r="AH28" s="63">
        <v>1044.2102473061652</v>
      </c>
      <c r="AI28" s="64">
        <f t="shared" si="0"/>
        <v>37.765383074657336</v>
      </c>
    </row>
    <row r="29" spans="2:36" x14ac:dyDescent="0.2">
      <c r="B29" s="65">
        <v>1</v>
      </c>
      <c r="C29" s="65">
        <v>1</v>
      </c>
      <c r="D29" s="65">
        <v>1</v>
      </c>
      <c r="E29" s="65">
        <v>36033</v>
      </c>
      <c r="F29" s="65">
        <v>99</v>
      </c>
      <c r="H29" s="65" t="s">
        <v>12</v>
      </c>
      <c r="I29" s="46">
        <v>8</v>
      </c>
      <c r="J29" s="59" t="s">
        <v>34</v>
      </c>
      <c r="K29" s="66">
        <v>51044</v>
      </c>
      <c r="L29" s="67">
        <v>51110</v>
      </c>
      <c r="M29" s="67">
        <v>50925</v>
      </c>
      <c r="N29" s="67">
        <v>50924</v>
      </c>
      <c r="O29" s="67">
        <v>51228</v>
      </c>
      <c r="P29" s="67">
        <v>51197</v>
      </c>
      <c r="Q29" s="67">
        <v>51257</v>
      </c>
      <c r="R29" s="67">
        <v>51511</v>
      </c>
      <c r="S29" s="67">
        <v>51782</v>
      </c>
      <c r="T29" s="67">
        <v>51907</v>
      </c>
      <c r="U29" s="67">
        <v>51706</v>
      </c>
      <c r="V29" s="67">
        <v>51599</v>
      </c>
      <c r="W29" s="67">
        <v>51606</v>
      </c>
      <c r="X29" s="67">
        <v>51624</v>
      </c>
      <c r="Y29" s="67">
        <v>51568</v>
      </c>
      <c r="Z29" s="67">
        <v>51788</v>
      </c>
      <c r="AA29" s="67">
        <v>51242</v>
      </c>
      <c r="AB29" s="67">
        <v>51092</v>
      </c>
      <c r="AC29" s="67">
        <v>50502</v>
      </c>
      <c r="AD29" s="46">
        <v>50409</v>
      </c>
      <c r="AE29" s="69">
        <v>-701</v>
      </c>
      <c r="AF29" s="70">
        <v>-1.3715515554685971</v>
      </c>
      <c r="AG29" s="53"/>
      <c r="AH29" s="63">
        <v>1796.8013264926324</v>
      </c>
      <c r="AI29" s="64">
        <f t="shared" si="0"/>
        <v>28.888558370180412</v>
      </c>
    </row>
    <row r="30" spans="2:36" x14ac:dyDescent="0.2">
      <c r="B30" s="65">
        <v>1</v>
      </c>
      <c r="C30" s="65">
        <v>1</v>
      </c>
      <c r="D30" s="65">
        <v>1</v>
      </c>
      <c r="E30" s="65">
        <v>36035</v>
      </c>
      <c r="F30" s="65">
        <v>99</v>
      </c>
      <c r="H30" s="65" t="s">
        <v>12</v>
      </c>
      <c r="I30" s="46">
        <v>6</v>
      </c>
      <c r="J30" s="59" t="s">
        <v>35</v>
      </c>
      <c r="K30" s="66">
        <v>54976</v>
      </c>
      <c r="L30" s="67">
        <v>55053</v>
      </c>
      <c r="M30" s="67">
        <v>54904</v>
      </c>
      <c r="N30" s="67">
        <v>54988</v>
      </c>
      <c r="O30" s="67">
        <v>55081</v>
      </c>
      <c r="P30" s="67">
        <v>55233</v>
      </c>
      <c r="Q30" s="67">
        <v>55301</v>
      </c>
      <c r="R30" s="67">
        <v>55328</v>
      </c>
      <c r="S30" s="67">
        <v>55489</v>
      </c>
      <c r="T30" s="67">
        <v>55584</v>
      </c>
      <c r="U30" s="67">
        <v>55558</v>
      </c>
      <c r="V30" s="67">
        <v>55531</v>
      </c>
      <c r="W30" s="67">
        <v>55524</v>
      </c>
      <c r="X30" s="67">
        <v>55468</v>
      </c>
      <c r="Y30" s="67">
        <v>55264</v>
      </c>
      <c r="Z30" s="67">
        <v>55033</v>
      </c>
      <c r="AA30" s="67">
        <v>54521</v>
      </c>
      <c r="AB30" s="67">
        <v>54145</v>
      </c>
      <c r="AC30" s="67">
        <v>53960</v>
      </c>
      <c r="AD30" s="46">
        <v>53828</v>
      </c>
      <c r="AE30" s="69">
        <v>-1225</v>
      </c>
      <c r="AF30" s="70">
        <v>-2.2251285125242948</v>
      </c>
      <c r="AG30" s="53"/>
      <c r="AH30" s="63">
        <v>1631.4871439558792</v>
      </c>
      <c r="AI30" s="64">
        <f t="shared" si="0"/>
        <v>34.069529880097647</v>
      </c>
    </row>
    <row r="31" spans="2:36" x14ac:dyDescent="0.2">
      <c r="B31" s="65">
        <v>1</v>
      </c>
      <c r="C31" s="65">
        <v>1</v>
      </c>
      <c r="D31" s="65">
        <v>1</v>
      </c>
      <c r="E31" s="65">
        <v>36037</v>
      </c>
      <c r="F31" s="65">
        <v>99</v>
      </c>
      <c r="H31" s="65" t="s">
        <v>36</v>
      </c>
      <c r="I31" s="46">
        <v>3</v>
      </c>
      <c r="J31" s="59" t="s">
        <v>37</v>
      </c>
      <c r="K31" s="66">
        <v>60539</v>
      </c>
      <c r="L31" s="67">
        <v>60548</v>
      </c>
      <c r="M31" s="67">
        <v>60321</v>
      </c>
      <c r="N31" s="67">
        <v>60289</v>
      </c>
      <c r="O31" s="67">
        <v>60412</v>
      </c>
      <c r="P31" s="67">
        <v>60224</v>
      </c>
      <c r="Q31" s="67">
        <v>60068</v>
      </c>
      <c r="R31" s="67">
        <v>59919</v>
      </c>
      <c r="S31" s="67">
        <v>59930</v>
      </c>
      <c r="T31" s="67">
        <v>59895</v>
      </c>
      <c r="U31" s="67">
        <v>59932</v>
      </c>
      <c r="V31" s="67">
        <v>60079</v>
      </c>
      <c r="W31" s="67">
        <v>59944</v>
      </c>
      <c r="X31" s="67">
        <v>59939</v>
      </c>
      <c r="Y31" s="67">
        <v>59923</v>
      </c>
      <c r="Z31" s="67">
        <v>59762</v>
      </c>
      <c r="AA31" s="67">
        <v>59262</v>
      </c>
      <c r="AB31" s="67">
        <v>58949</v>
      </c>
      <c r="AC31" s="67">
        <v>58810</v>
      </c>
      <c r="AD31" s="46">
        <v>58482</v>
      </c>
      <c r="AE31" s="69">
        <v>-2066</v>
      </c>
      <c r="AF31" s="70">
        <v>-3.4121688577657396</v>
      </c>
      <c r="AG31" s="53"/>
      <c r="AH31" s="63">
        <v>496.16627567386411</v>
      </c>
      <c r="AI31" s="64">
        <f t="shared" si="0"/>
        <v>120.71558051512893</v>
      </c>
    </row>
    <row r="32" spans="2:36" x14ac:dyDescent="0.2">
      <c r="B32" s="65">
        <v>1</v>
      </c>
      <c r="C32" s="65">
        <v>1</v>
      </c>
      <c r="D32" s="65">
        <v>2</v>
      </c>
      <c r="E32" s="65">
        <v>36039</v>
      </c>
      <c r="F32" s="65">
        <v>99</v>
      </c>
      <c r="H32" s="65" t="s">
        <v>12</v>
      </c>
      <c r="I32" s="46">
        <v>1</v>
      </c>
      <c r="J32" s="59" t="s">
        <v>38</v>
      </c>
      <c r="K32" s="66">
        <v>47986</v>
      </c>
      <c r="L32" s="67">
        <v>48021</v>
      </c>
      <c r="M32" s="67">
        <v>47976</v>
      </c>
      <c r="N32" s="67">
        <v>48177</v>
      </c>
      <c r="O32" s="67">
        <v>48416</v>
      </c>
      <c r="P32" s="67">
        <v>48755</v>
      </c>
      <c r="Q32" s="67">
        <v>49142</v>
      </c>
      <c r="R32" s="67">
        <v>49513</v>
      </c>
      <c r="S32" s="67">
        <v>49537</v>
      </c>
      <c r="T32" s="67">
        <v>49467</v>
      </c>
      <c r="U32" s="67">
        <v>49372</v>
      </c>
      <c r="V32" s="67">
        <v>49221</v>
      </c>
      <c r="W32" s="67">
        <v>49218</v>
      </c>
      <c r="X32" s="67">
        <v>49118</v>
      </c>
      <c r="Y32" s="67">
        <v>48992</v>
      </c>
      <c r="Z32" s="67">
        <v>48711</v>
      </c>
      <c r="AA32" s="67">
        <v>48416</v>
      </c>
      <c r="AB32" s="67">
        <v>48015</v>
      </c>
      <c r="AC32" s="67">
        <v>47695</v>
      </c>
      <c r="AD32" s="46">
        <v>47508</v>
      </c>
      <c r="AE32" s="69">
        <v>-513</v>
      </c>
      <c r="AF32" s="70">
        <v>-1.0682826263509715</v>
      </c>
      <c r="AG32" s="53"/>
      <c r="AH32" s="63">
        <v>494.1090703895153</v>
      </c>
      <c r="AI32" s="64">
        <f t="shared" si="0"/>
        <v>100.11352343927678</v>
      </c>
    </row>
    <row r="33" spans="2:35" x14ac:dyDescent="0.2">
      <c r="B33" s="65">
        <v>1</v>
      </c>
      <c r="C33" s="65">
        <v>1</v>
      </c>
      <c r="D33" s="65">
        <v>1</v>
      </c>
      <c r="E33" s="65">
        <v>36041</v>
      </c>
      <c r="F33" s="65">
        <v>99</v>
      </c>
      <c r="H33" s="65" t="s">
        <v>12</v>
      </c>
      <c r="I33" s="46">
        <v>6</v>
      </c>
      <c r="J33" s="59" t="s">
        <v>39</v>
      </c>
      <c r="K33" s="66">
        <v>5377</v>
      </c>
      <c r="L33" s="67">
        <v>5376</v>
      </c>
      <c r="M33" s="67">
        <v>5312</v>
      </c>
      <c r="N33" s="67">
        <v>5232</v>
      </c>
      <c r="O33" s="67">
        <v>5181</v>
      </c>
      <c r="P33" s="67">
        <v>5158</v>
      </c>
      <c r="Q33" s="67">
        <v>5093</v>
      </c>
      <c r="R33" s="67">
        <v>4987</v>
      </c>
      <c r="S33" s="67">
        <v>4969</v>
      </c>
      <c r="T33" s="67">
        <v>4893</v>
      </c>
      <c r="U33" s="67">
        <v>4858</v>
      </c>
      <c r="V33" s="67">
        <v>4836</v>
      </c>
      <c r="W33" s="67">
        <v>4843</v>
      </c>
      <c r="X33" s="67">
        <v>4834</v>
      </c>
      <c r="Y33" s="67">
        <v>4834</v>
      </c>
      <c r="Z33" s="67">
        <v>4797</v>
      </c>
      <c r="AA33" s="67">
        <v>4760</v>
      </c>
      <c r="AB33" s="67">
        <v>4689</v>
      </c>
      <c r="AC33" s="67">
        <v>4698</v>
      </c>
      <c r="AD33" s="46">
        <v>4542</v>
      </c>
      <c r="AE33" s="69">
        <v>-834</v>
      </c>
      <c r="AF33" s="70">
        <v>-15.513392857142858</v>
      </c>
      <c r="AG33" s="53"/>
      <c r="AH33" s="63">
        <v>647.74601310894104</v>
      </c>
      <c r="AI33" s="64">
        <f t="shared" si="0"/>
        <v>7.5538867101866236</v>
      </c>
    </row>
    <row r="34" spans="2:35" x14ac:dyDescent="0.2">
      <c r="B34" s="65">
        <v>1</v>
      </c>
      <c r="C34" s="65">
        <v>1</v>
      </c>
      <c r="D34" s="65">
        <v>1</v>
      </c>
      <c r="E34" s="65">
        <v>36043</v>
      </c>
      <c r="F34" s="65">
        <v>99</v>
      </c>
      <c r="H34" s="65" t="s">
        <v>40</v>
      </c>
      <c r="I34" s="46">
        <v>6</v>
      </c>
      <c r="J34" s="59" t="s">
        <v>41</v>
      </c>
      <c r="K34" s="66">
        <v>64451</v>
      </c>
      <c r="L34" s="67">
        <v>64502</v>
      </c>
      <c r="M34" s="67">
        <v>64274</v>
      </c>
      <c r="N34" s="67">
        <v>63971</v>
      </c>
      <c r="O34" s="67">
        <v>64080</v>
      </c>
      <c r="P34" s="67">
        <v>64332</v>
      </c>
      <c r="Q34" s="67">
        <v>64292</v>
      </c>
      <c r="R34" s="67">
        <v>64029</v>
      </c>
      <c r="S34" s="67">
        <v>64343</v>
      </c>
      <c r="T34" s="67">
        <v>64404</v>
      </c>
      <c r="U34" s="67">
        <v>64381</v>
      </c>
      <c r="V34" s="67">
        <v>64519</v>
      </c>
      <c r="W34" s="67">
        <v>64468</v>
      </c>
      <c r="X34" s="67">
        <v>64426</v>
      </c>
      <c r="Y34" s="67">
        <v>64615</v>
      </c>
      <c r="Z34" s="67">
        <v>64527</v>
      </c>
      <c r="AA34" s="67">
        <v>64122</v>
      </c>
      <c r="AB34" s="67">
        <v>63602</v>
      </c>
      <c r="AC34" s="67">
        <v>62924</v>
      </c>
      <c r="AD34" s="46">
        <v>62613</v>
      </c>
      <c r="AE34" s="69">
        <v>-1889</v>
      </c>
      <c r="AF34" s="70">
        <v>-2.9285913615081705</v>
      </c>
      <c r="AG34" s="53"/>
      <c r="AH34" s="63">
        <v>1720.3933404324653</v>
      </c>
      <c r="AI34" s="64">
        <f t="shared" si="0"/>
        <v>37.435625032011799</v>
      </c>
    </row>
    <row r="35" spans="2:35" x14ac:dyDescent="0.2">
      <c r="B35" s="65">
        <v>1</v>
      </c>
      <c r="C35" s="65">
        <v>1</v>
      </c>
      <c r="D35" s="65">
        <v>1</v>
      </c>
      <c r="E35" s="65">
        <v>36045</v>
      </c>
      <c r="F35" s="65">
        <v>99</v>
      </c>
      <c r="H35" s="65" t="s">
        <v>12</v>
      </c>
      <c r="I35" s="46">
        <v>8</v>
      </c>
      <c r="J35" s="59" t="s">
        <v>42</v>
      </c>
      <c r="K35" s="66">
        <v>111790</v>
      </c>
      <c r="L35" s="67">
        <v>111716</v>
      </c>
      <c r="M35" s="67">
        <v>111422</v>
      </c>
      <c r="N35" s="67">
        <v>111112</v>
      </c>
      <c r="O35" s="67">
        <v>110246</v>
      </c>
      <c r="P35" s="67">
        <v>109924</v>
      </c>
      <c r="Q35" s="67">
        <v>113486</v>
      </c>
      <c r="R35" s="67">
        <v>113650</v>
      </c>
      <c r="S35" s="67">
        <v>115059</v>
      </c>
      <c r="T35" s="67">
        <v>115033</v>
      </c>
      <c r="U35" s="67">
        <v>115023</v>
      </c>
      <c r="V35" s="67">
        <v>116229</v>
      </c>
      <c r="W35" s="67">
        <v>116232</v>
      </c>
      <c r="X35" s="67">
        <v>116571</v>
      </c>
      <c r="Y35" s="67">
        <v>118161</v>
      </c>
      <c r="Z35" s="67">
        <v>120730</v>
      </c>
      <c r="AA35" s="67">
        <v>119112</v>
      </c>
      <c r="AB35" s="67">
        <v>118724</v>
      </c>
      <c r="AC35" s="67">
        <v>117260</v>
      </c>
      <c r="AD35" s="46">
        <v>114006</v>
      </c>
      <c r="AE35" s="69">
        <v>2290</v>
      </c>
      <c r="AF35" s="70">
        <v>2.0498406674066381</v>
      </c>
      <c r="AG35" s="53"/>
      <c r="AH35" s="63">
        <v>1411.2498915052888</v>
      </c>
      <c r="AI35" s="64">
        <f t="shared" si="0"/>
        <v>81.511432307216509</v>
      </c>
    </row>
    <row r="36" spans="2:35" x14ac:dyDescent="0.2">
      <c r="B36" s="65">
        <v>1</v>
      </c>
      <c r="C36" s="65">
        <v>2</v>
      </c>
      <c r="D36" s="65">
        <v>2</v>
      </c>
      <c r="E36" s="65">
        <v>36047</v>
      </c>
      <c r="F36" s="65">
        <v>70</v>
      </c>
      <c r="G36" s="65">
        <v>5600</v>
      </c>
      <c r="H36" s="65" t="s">
        <v>14</v>
      </c>
      <c r="I36" s="46">
        <v>7</v>
      </c>
      <c r="J36" s="59" t="s">
        <v>43</v>
      </c>
      <c r="K36" s="66">
        <v>2467006</v>
      </c>
      <c r="L36" s="67">
        <v>2465689</v>
      </c>
      <c r="M36" s="67">
        <v>2477252</v>
      </c>
      <c r="N36" s="67">
        <v>2480559</v>
      </c>
      <c r="O36" s="67">
        <v>2472999</v>
      </c>
      <c r="P36" s="67">
        <v>2459094</v>
      </c>
      <c r="Q36" s="67">
        <v>2445809</v>
      </c>
      <c r="R36" s="67">
        <v>2436132</v>
      </c>
      <c r="S36" s="67">
        <v>2441324</v>
      </c>
      <c r="T36" s="67">
        <v>2460361</v>
      </c>
      <c r="U36" s="67">
        <v>2487751</v>
      </c>
      <c r="V36" s="67">
        <v>2504700</v>
      </c>
      <c r="W36" s="67">
        <v>2504706</v>
      </c>
      <c r="X36" s="67">
        <v>2510240</v>
      </c>
      <c r="Y36" s="67">
        <v>2543667</v>
      </c>
      <c r="Z36" s="67">
        <v>2572282</v>
      </c>
      <c r="AA36" s="67">
        <v>2595344</v>
      </c>
      <c r="AB36" s="67">
        <v>2612544</v>
      </c>
      <c r="AC36" s="67">
        <v>2624941</v>
      </c>
      <c r="AD36" s="46">
        <v>2629150</v>
      </c>
      <c r="AE36" s="69">
        <v>163461</v>
      </c>
      <c r="AF36" s="70">
        <v>6.6294248788066943</v>
      </c>
      <c r="AG36" s="53"/>
      <c r="AH36" s="63">
        <v>1272.2017580776435</v>
      </c>
      <c r="AI36" s="64">
        <f t="shared" si="0"/>
        <v>1933.9393177051734</v>
      </c>
    </row>
    <row r="37" spans="2:35" x14ac:dyDescent="0.2">
      <c r="B37" s="65">
        <v>1</v>
      </c>
      <c r="C37" s="65">
        <v>1</v>
      </c>
      <c r="D37" s="65">
        <v>1</v>
      </c>
      <c r="E37" s="65">
        <v>36049</v>
      </c>
      <c r="F37" s="65">
        <v>99</v>
      </c>
      <c r="H37" s="65" t="s">
        <v>12</v>
      </c>
      <c r="I37" s="46">
        <v>8</v>
      </c>
      <c r="J37" s="59" t="s">
        <v>44</v>
      </c>
      <c r="K37" s="66">
        <v>26989</v>
      </c>
      <c r="L37" s="67">
        <v>26946</v>
      </c>
      <c r="M37" s="67">
        <v>26951</v>
      </c>
      <c r="N37" s="67">
        <v>26618</v>
      </c>
      <c r="O37" s="67">
        <v>26692</v>
      </c>
      <c r="P37" s="67">
        <v>26661</v>
      </c>
      <c r="Q37" s="67">
        <v>26773</v>
      </c>
      <c r="R37" s="67">
        <v>27001</v>
      </c>
      <c r="S37" s="67">
        <v>27086</v>
      </c>
      <c r="T37" s="67">
        <v>26878</v>
      </c>
      <c r="U37" s="67">
        <v>27047</v>
      </c>
      <c r="V37" s="67">
        <v>27087</v>
      </c>
      <c r="W37" s="67">
        <v>27074</v>
      </c>
      <c r="X37" s="67">
        <v>27063</v>
      </c>
      <c r="Y37" s="67">
        <v>27087</v>
      </c>
      <c r="Z37" s="67">
        <v>27267</v>
      </c>
      <c r="AA37" s="67">
        <v>27168</v>
      </c>
      <c r="AB37" s="67">
        <v>27214</v>
      </c>
      <c r="AC37" s="67">
        <v>27022</v>
      </c>
      <c r="AD37" s="46">
        <v>26865</v>
      </c>
      <c r="AE37" s="69">
        <v>-81</v>
      </c>
      <c r="AF37" s="70">
        <v>-0.30060120240480964</v>
      </c>
      <c r="AG37" s="53"/>
      <c r="AH37" s="63">
        <v>70.606049912200362</v>
      </c>
      <c r="AI37" s="64">
        <f t="shared" si="0"/>
        <v>380.67559413709137</v>
      </c>
    </row>
    <row r="38" spans="2:35" x14ac:dyDescent="0.2">
      <c r="B38" s="65">
        <v>1</v>
      </c>
      <c r="C38" s="65">
        <v>1</v>
      </c>
      <c r="D38" s="65">
        <v>1</v>
      </c>
      <c r="E38" s="65">
        <v>36051</v>
      </c>
      <c r="F38" s="65">
        <v>99</v>
      </c>
      <c r="H38" s="65" t="s">
        <v>36</v>
      </c>
      <c r="I38" s="46">
        <v>3</v>
      </c>
      <c r="J38" s="59" t="s">
        <v>45</v>
      </c>
      <c r="K38" s="66">
        <v>64705</v>
      </c>
      <c r="L38" s="67">
        <v>64631</v>
      </c>
      <c r="M38" s="67">
        <v>65088</v>
      </c>
      <c r="N38" s="67">
        <v>65118</v>
      </c>
      <c r="O38" s="67">
        <v>65130</v>
      </c>
      <c r="P38" s="67">
        <v>65484</v>
      </c>
      <c r="Q38" s="67">
        <v>65322</v>
      </c>
      <c r="R38" s="67">
        <v>65357</v>
      </c>
      <c r="S38" s="67">
        <v>65460</v>
      </c>
      <c r="T38" s="67">
        <v>65637</v>
      </c>
      <c r="U38" s="67">
        <v>65420</v>
      </c>
      <c r="V38" s="67">
        <v>65393</v>
      </c>
      <c r="W38" s="67">
        <v>65217</v>
      </c>
      <c r="X38" s="67">
        <v>65234</v>
      </c>
      <c r="Y38" s="67">
        <v>64890</v>
      </c>
      <c r="Z38" s="67">
        <v>64854</v>
      </c>
      <c r="AA38" s="67">
        <v>64723</v>
      </c>
      <c r="AB38" s="67">
        <v>64692</v>
      </c>
      <c r="AC38" s="67">
        <v>64583</v>
      </c>
      <c r="AD38" s="46">
        <v>64257</v>
      </c>
      <c r="AE38" s="69">
        <v>-374</v>
      </c>
      <c r="AF38" s="70">
        <v>-0.57866967863718655</v>
      </c>
      <c r="AG38" s="53"/>
      <c r="AH38" s="63">
        <v>1275.4233706874318</v>
      </c>
      <c r="AI38" s="64">
        <f t="shared" si="0"/>
        <v>51.462911460233599</v>
      </c>
    </row>
    <row r="39" spans="2:35" x14ac:dyDescent="0.2">
      <c r="B39" s="65">
        <v>1</v>
      </c>
      <c r="C39" s="65">
        <v>1</v>
      </c>
      <c r="D39" s="65">
        <v>1</v>
      </c>
      <c r="E39" s="65">
        <v>36053</v>
      </c>
      <c r="F39" s="65">
        <v>99</v>
      </c>
      <c r="H39" s="65" t="s">
        <v>19</v>
      </c>
      <c r="I39" s="46">
        <v>2</v>
      </c>
      <c r="J39" s="59" t="s">
        <v>46</v>
      </c>
      <c r="K39" s="66">
        <v>69450</v>
      </c>
      <c r="L39" s="67">
        <v>69420</v>
      </c>
      <c r="M39" s="67">
        <v>69852</v>
      </c>
      <c r="N39" s="67">
        <v>70261</v>
      </c>
      <c r="O39" s="67">
        <v>71010</v>
      </c>
      <c r="P39" s="67">
        <v>71397</v>
      </c>
      <c r="Q39" s="67">
        <v>71471</v>
      </c>
      <c r="R39" s="67">
        <v>72042</v>
      </c>
      <c r="S39" s="67">
        <v>72709</v>
      </c>
      <c r="T39" s="67">
        <v>73075</v>
      </c>
      <c r="U39" s="67">
        <v>73169</v>
      </c>
      <c r="V39" s="67">
        <v>73442</v>
      </c>
      <c r="W39" s="67">
        <v>73452</v>
      </c>
      <c r="X39" s="67">
        <v>73431</v>
      </c>
      <c r="Y39" s="67">
        <v>72970</v>
      </c>
      <c r="Z39" s="67">
        <v>72490</v>
      </c>
      <c r="AA39" s="67">
        <v>72547</v>
      </c>
      <c r="AB39" s="67">
        <v>72306</v>
      </c>
      <c r="AC39" s="67">
        <v>71771</v>
      </c>
      <c r="AD39" s="46">
        <v>71329</v>
      </c>
      <c r="AE39" s="69">
        <v>1909</v>
      </c>
      <c r="AF39" s="70">
        <v>2.7499279746470759</v>
      </c>
      <c r="AG39" s="53"/>
      <c r="AH39" s="63">
        <v>632.12799016829422</v>
      </c>
      <c r="AI39" s="64">
        <f t="shared" si="0"/>
        <v>115.60158881834187</v>
      </c>
    </row>
    <row r="40" spans="2:35" x14ac:dyDescent="0.2">
      <c r="B40" s="65">
        <v>1</v>
      </c>
      <c r="C40" s="65">
        <v>1</v>
      </c>
      <c r="D40" s="65">
        <v>1</v>
      </c>
      <c r="E40" s="65">
        <v>36055</v>
      </c>
      <c r="F40" s="65">
        <v>99</v>
      </c>
      <c r="H40" s="65" t="s">
        <v>36</v>
      </c>
      <c r="I40" s="46">
        <v>3</v>
      </c>
      <c r="J40" s="59" t="s">
        <v>47</v>
      </c>
      <c r="K40" s="66">
        <v>738979</v>
      </c>
      <c r="L40" s="67">
        <v>735328</v>
      </c>
      <c r="M40" s="67">
        <v>739891</v>
      </c>
      <c r="N40" s="67">
        <v>741391</v>
      </c>
      <c r="O40" s="67">
        <v>741671</v>
      </c>
      <c r="P40" s="67">
        <v>741075</v>
      </c>
      <c r="Q40" s="67">
        <v>738506</v>
      </c>
      <c r="R40" s="67">
        <v>738329</v>
      </c>
      <c r="S40" s="67">
        <v>739249</v>
      </c>
      <c r="T40" s="67">
        <v>741018</v>
      </c>
      <c r="U40" s="67">
        <v>743386</v>
      </c>
      <c r="V40" s="67">
        <v>744344</v>
      </c>
      <c r="W40" s="67">
        <v>744402</v>
      </c>
      <c r="X40" s="67">
        <v>744959</v>
      </c>
      <c r="Y40" s="67">
        <v>747714</v>
      </c>
      <c r="Z40" s="67">
        <v>748947</v>
      </c>
      <c r="AA40" s="67">
        <v>750367</v>
      </c>
      <c r="AB40" s="67">
        <v>750089</v>
      </c>
      <c r="AC40" s="67">
        <v>749048</v>
      </c>
      <c r="AD40" s="46">
        <v>747727</v>
      </c>
      <c r="AE40" s="69">
        <v>12399</v>
      </c>
      <c r="AF40" s="70">
        <v>1.6861863005352713</v>
      </c>
      <c r="AG40" s="53"/>
      <c r="AH40" s="63">
        <v>655.85591902356305</v>
      </c>
      <c r="AI40" s="64">
        <f t="shared" si="0"/>
        <v>1129.848764806798</v>
      </c>
    </row>
    <row r="41" spans="2:35" x14ac:dyDescent="0.2">
      <c r="B41" s="65">
        <v>1</v>
      </c>
      <c r="C41" s="65">
        <v>1</v>
      </c>
      <c r="D41" s="65">
        <v>1</v>
      </c>
      <c r="E41" s="65">
        <v>36057</v>
      </c>
      <c r="F41" s="65">
        <v>99</v>
      </c>
      <c r="H41" s="46" t="s">
        <v>10</v>
      </c>
      <c r="I41" s="46">
        <v>6</v>
      </c>
      <c r="J41" s="59" t="s">
        <v>48</v>
      </c>
      <c r="K41" s="66">
        <v>49605</v>
      </c>
      <c r="L41" s="67">
        <v>49637</v>
      </c>
      <c r="M41" s="67">
        <v>49472</v>
      </c>
      <c r="N41" s="67">
        <v>49298</v>
      </c>
      <c r="O41" s="67">
        <v>49449</v>
      </c>
      <c r="P41" s="67">
        <v>49460</v>
      </c>
      <c r="Q41" s="67">
        <v>49505</v>
      </c>
      <c r="R41" s="67">
        <v>49724</v>
      </c>
      <c r="S41" s="67">
        <v>49798</v>
      </c>
      <c r="T41" s="67">
        <v>49951</v>
      </c>
      <c r="U41" s="67">
        <v>50001</v>
      </c>
      <c r="V41" s="67">
        <v>50219</v>
      </c>
      <c r="W41" s="67">
        <v>50257</v>
      </c>
      <c r="X41" s="67">
        <v>50286</v>
      </c>
      <c r="Y41" s="67">
        <v>49932</v>
      </c>
      <c r="Z41" s="67">
        <v>49848</v>
      </c>
      <c r="AA41" s="67">
        <v>49789</v>
      </c>
      <c r="AB41" s="67">
        <v>49747</v>
      </c>
      <c r="AC41" s="67">
        <v>49673</v>
      </c>
      <c r="AD41" s="46">
        <v>49276</v>
      </c>
      <c r="AE41" s="69">
        <v>-361</v>
      </c>
      <c r="AF41" s="70">
        <v>-0.72728005318613131</v>
      </c>
      <c r="AG41" s="53"/>
      <c r="AH41" s="63">
        <v>659.2939785821402</v>
      </c>
      <c r="AI41" s="64">
        <f t="shared" si="0"/>
        <v>75.764380720453829</v>
      </c>
    </row>
    <row r="42" spans="2:35" x14ac:dyDescent="0.2">
      <c r="B42" s="65">
        <v>1</v>
      </c>
      <c r="C42" s="65">
        <v>2</v>
      </c>
      <c r="D42" s="65">
        <v>2</v>
      </c>
      <c r="E42" s="65">
        <v>36059</v>
      </c>
      <c r="F42" s="65">
        <v>70</v>
      </c>
      <c r="G42" s="65">
        <v>5380</v>
      </c>
      <c r="H42" s="65" t="s">
        <v>14</v>
      </c>
      <c r="I42" s="46">
        <v>4</v>
      </c>
      <c r="J42" s="59" t="s">
        <v>49</v>
      </c>
      <c r="K42" s="66">
        <v>1336713</v>
      </c>
      <c r="L42" s="67">
        <v>1334625</v>
      </c>
      <c r="M42" s="67">
        <v>1337086</v>
      </c>
      <c r="N42" s="67">
        <v>1339572</v>
      </c>
      <c r="O42" s="67">
        <v>1339761</v>
      </c>
      <c r="P42" s="67">
        <v>1337964</v>
      </c>
      <c r="Q42" s="67">
        <v>1332318</v>
      </c>
      <c r="R42" s="67">
        <v>1324905</v>
      </c>
      <c r="S42" s="67">
        <v>1322048</v>
      </c>
      <c r="T42" s="67">
        <v>1325129</v>
      </c>
      <c r="U42" s="67">
        <v>1332088</v>
      </c>
      <c r="V42" s="67">
        <v>1339532</v>
      </c>
      <c r="W42" s="67">
        <v>1339866</v>
      </c>
      <c r="X42" s="67">
        <v>1341879</v>
      </c>
      <c r="Y42" s="67">
        <v>1346815</v>
      </c>
      <c r="Z42" s="67">
        <v>1350748</v>
      </c>
      <c r="AA42" s="67">
        <v>1354258</v>
      </c>
      <c r="AB42" s="67">
        <v>1357799</v>
      </c>
      <c r="AC42" s="67">
        <v>1359702</v>
      </c>
      <c r="AD42" s="46">
        <v>1361500</v>
      </c>
      <c r="AE42" s="69">
        <v>26875</v>
      </c>
      <c r="AF42" s="70">
        <v>2.0136742530673413</v>
      </c>
      <c r="AG42" s="53"/>
      <c r="AH42" s="63">
        <v>404.81536478161291</v>
      </c>
      <c r="AI42" s="64">
        <f t="shared" si="0"/>
        <v>3273.4157724346055</v>
      </c>
    </row>
    <row r="43" spans="2:35" x14ac:dyDescent="0.2">
      <c r="B43" s="65">
        <v>1</v>
      </c>
      <c r="C43" s="65">
        <v>2</v>
      </c>
      <c r="D43" s="65">
        <v>2</v>
      </c>
      <c r="E43" s="65">
        <v>36061</v>
      </c>
      <c r="F43" s="65">
        <v>70</v>
      </c>
      <c r="G43" s="65">
        <v>5600</v>
      </c>
      <c r="H43" s="65" t="s">
        <v>14</v>
      </c>
      <c r="I43" s="46">
        <v>7</v>
      </c>
      <c r="J43" s="59" t="s">
        <v>50</v>
      </c>
      <c r="K43" s="66">
        <v>1540547</v>
      </c>
      <c r="L43" s="67">
        <v>1538096</v>
      </c>
      <c r="M43" s="67">
        <v>1555729</v>
      </c>
      <c r="N43" s="67">
        <v>1555382</v>
      </c>
      <c r="O43" s="67">
        <v>1562154</v>
      </c>
      <c r="P43" s="67">
        <v>1569947</v>
      </c>
      <c r="Q43" s="67">
        <v>1573573</v>
      </c>
      <c r="R43" s="67">
        <v>1578171</v>
      </c>
      <c r="S43" s="67">
        <v>1581402</v>
      </c>
      <c r="T43" s="67">
        <v>1587022</v>
      </c>
      <c r="U43" s="67">
        <v>1583431</v>
      </c>
      <c r="V43" s="67">
        <v>1585873</v>
      </c>
      <c r="W43" s="67">
        <v>1585874</v>
      </c>
      <c r="X43" s="67">
        <v>1588530</v>
      </c>
      <c r="Y43" s="67">
        <v>1609533</v>
      </c>
      <c r="Z43" s="67">
        <v>1625121</v>
      </c>
      <c r="AA43" s="67">
        <v>1630453</v>
      </c>
      <c r="AB43" s="67">
        <v>1634468</v>
      </c>
      <c r="AC43" s="67">
        <v>1641168</v>
      </c>
      <c r="AD43" s="46">
        <v>1643734</v>
      </c>
      <c r="AE43" s="69">
        <v>105638</v>
      </c>
      <c r="AF43" s="70">
        <v>6.8681018610021738</v>
      </c>
      <c r="AG43" s="53"/>
      <c r="AH43" s="63">
        <v>286.69220938475388</v>
      </c>
      <c r="AI43" s="64">
        <f t="shared" si="0"/>
        <v>5535.6300173129048</v>
      </c>
    </row>
    <row r="44" spans="2:35" x14ac:dyDescent="0.2">
      <c r="B44" s="65">
        <v>1</v>
      </c>
      <c r="C44" s="65">
        <v>1</v>
      </c>
      <c r="D44" s="65">
        <v>1</v>
      </c>
      <c r="E44" s="65">
        <v>36063</v>
      </c>
      <c r="F44" s="65">
        <v>99</v>
      </c>
      <c r="H44" s="65" t="s">
        <v>31</v>
      </c>
      <c r="I44" s="46">
        <v>10</v>
      </c>
      <c r="J44" s="59" t="s">
        <v>51</v>
      </c>
      <c r="K44" s="66">
        <v>219620</v>
      </c>
      <c r="L44" s="67">
        <v>219795</v>
      </c>
      <c r="M44" s="67">
        <v>218552</v>
      </c>
      <c r="N44" s="67">
        <v>218127</v>
      </c>
      <c r="O44" s="67">
        <v>218072</v>
      </c>
      <c r="P44" s="67">
        <v>217737</v>
      </c>
      <c r="Q44" s="67">
        <v>216818</v>
      </c>
      <c r="R44" s="67">
        <v>216148</v>
      </c>
      <c r="S44" s="67">
        <v>215791</v>
      </c>
      <c r="T44" s="67">
        <v>215793</v>
      </c>
      <c r="U44" s="67">
        <v>216043</v>
      </c>
      <c r="V44" s="67">
        <v>216469</v>
      </c>
      <c r="W44" s="67">
        <v>216487</v>
      </c>
      <c r="X44" s="67">
        <v>216489</v>
      </c>
      <c r="Y44" s="67">
        <v>215729</v>
      </c>
      <c r="Z44" s="67">
        <v>214841</v>
      </c>
      <c r="AA44" s="67">
        <v>214267</v>
      </c>
      <c r="AB44" s="67">
        <v>213484</v>
      </c>
      <c r="AC44" s="67">
        <v>212522</v>
      </c>
      <c r="AD44" s="46">
        <v>211758</v>
      </c>
      <c r="AE44" s="69">
        <v>-8037</v>
      </c>
      <c r="AF44" s="70">
        <v>-3.6565890943834027</v>
      </c>
      <c r="AG44" s="53"/>
      <c r="AH44" s="63">
        <v>22.963748866790116</v>
      </c>
      <c r="AI44" s="64">
        <f t="shared" si="0"/>
        <v>9397.1154819619678</v>
      </c>
    </row>
    <row r="45" spans="2:35" x14ac:dyDescent="0.2">
      <c r="B45" s="65">
        <v>1</v>
      </c>
      <c r="C45" s="65">
        <v>1</v>
      </c>
      <c r="D45" s="65">
        <v>1</v>
      </c>
      <c r="E45" s="65">
        <v>36065</v>
      </c>
      <c r="F45" s="65">
        <v>99</v>
      </c>
      <c r="H45" s="65" t="s">
        <v>40</v>
      </c>
      <c r="I45" s="46">
        <v>6</v>
      </c>
      <c r="J45" s="59" t="s">
        <v>52</v>
      </c>
      <c r="K45" s="66">
        <v>235146</v>
      </c>
      <c r="L45" s="67">
        <v>235516</v>
      </c>
      <c r="M45" s="67">
        <v>234247</v>
      </c>
      <c r="N45" s="67">
        <v>234078</v>
      </c>
      <c r="O45" s="67">
        <v>234243</v>
      </c>
      <c r="P45" s="67">
        <v>234654</v>
      </c>
      <c r="Q45" s="67">
        <v>234282</v>
      </c>
      <c r="R45" s="67">
        <v>234229</v>
      </c>
      <c r="S45" s="67">
        <v>234488</v>
      </c>
      <c r="T45" s="67">
        <v>234482</v>
      </c>
      <c r="U45" s="67">
        <v>234619</v>
      </c>
      <c r="V45" s="67">
        <v>234878</v>
      </c>
      <c r="W45" s="67">
        <v>234889</v>
      </c>
      <c r="X45" s="67">
        <v>234836</v>
      </c>
      <c r="Y45" s="67">
        <v>234292</v>
      </c>
      <c r="Z45" s="67">
        <v>234061</v>
      </c>
      <c r="AA45" s="67">
        <v>233800</v>
      </c>
      <c r="AB45" s="67">
        <v>233213</v>
      </c>
      <c r="AC45" s="67">
        <v>232025</v>
      </c>
      <c r="AD45" s="46">
        <v>231190</v>
      </c>
      <c r="AE45" s="69">
        <v>-4326</v>
      </c>
      <c r="AF45" s="70">
        <v>-1.8368178807384636</v>
      </c>
      <c r="AG45" s="53"/>
      <c r="AH45" s="63">
        <v>522.94765303931911</v>
      </c>
      <c r="AI45" s="64">
        <f t="shared" si="0"/>
        <v>448.38522295150239</v>
      </c>
    </row>
    <row r="46" spans="2:35" x14ac:dyDescent="0.2">
      <c r="B46" s="65">
        <v>1</v>
      </c>
      <c r="C46" s="65">
        <v>1</v>
      </c>
      <c r="D46" s="65">
        <v>1</v>
      </c>
      <c r="E46" s="65">
        <v>36067</v>
      </c>
      <c r="F46" s="65">
        <v>99</v>
      </c>
      <c r="H46" s="65" t="s">
        <v>19</v>
      </c>
      <c r="I46" s="46">
        <v>2</v>
      </c>
      <c r="J46" s="59" t="s">
        <v>53</v>
      </c>
      <c r="K46" s="66">
        <v>458034</v>
      </c>
      <c r="L46" s="67">
        <v>458326</v>
      </c>
      <c r="M46" s="67">
        <v>458576</v>
      </c>
      <c r="N46" s="67">
        <v>459484</v>
      </c>
      <c r="O46" s="67">
        <v>460961</v>
      </c>
      <c r="P46" s="67">
        <v>461412</v>
      </c>
      <c r="Q46" s="67">
        <v>460910</v>
      </c>
      <c r="R46" s="67">
        <v>460925</v>
      </c>
      <c r="S46" s="67">
        <v>461287</v>
      </c>
      <c r="T46" s="67">
        <v>463472</v>
      </c>
      <c r="U46" s="67">
        <v>465633</v>
      </c>
      <c r="V46" s="67">
        <v>467026</v>
      </c>
      <c r="W46" s="67">
        <v>467069</v>
      </c>
      <c r="X46" s="67">
        <v>467522</v>
      </c>
      <c r="Y46" s="67">
        <v>467913</v>
      </c>
      <c r="Z46" s="67">
        <v>467712</v>
      </c>
      <c r="AA46" s="67">
        <v>469328</v>
      </c>
      <c r="AB46" s="67">
        <v>468742</v>
      </c>
      <c r="AC46" s="67">
        <v>468275</v>
      </c>
      <c r="AD46" s="46">
        <v>466194</v>
      </c>
      <c r="AE46" s="69">
        <v>7868</v>
      </c>
      <c r="AF46" s="70">
        <v>1.7166820123667432</v>
      </c>
      <c r="AG46" s="53"/>
      <c r="AH46" s="63">
        <v>1212.7028105921727</v>
      </c>
      <c r="AI46" s="64">
        <f t="shared" si="0"/>
        <v>382.18102238394488</v>
      </c>
    </row>
    <row r="47" spans="2:35" x14ac:dyDescent="0.2">
      <c r="B47" s="65">
        <v>1</v>
      </c>
      <c r="C47" s="65">
        <v>1</v>
      </c>
      <c r="D47" s="65">
        <v>1</v>
      </c>
      <c r="E47" s="65">
        <v>36069</v>
      </c>
      <c r="F47" s="65">
        <v>99</v>
      </c>
      <c r="H47" s="65" t="s">
        <v>36</v>
      </c>
      <c r="I47" s="46">
        <v>3</v>
      </c>
      <c r="J47" s="59" t="s">
        <v>54</v>
      </c>
      <c r="K47" s="66">
        <v>100106</v>
      </c>
      <c r="L47" s="67">
        <v>100009</v>
      </c>
      <c r="M47" s="67">
        <v>100819</v>
      </c>
      <c r="N47" s="67">
        <v>101763</v>
      </c>
      <c r="O47" s="67">
        <v>102625</v>
      </c>
      <c r="P47" s="67">
        <v>103385</v>
      </c>
      <c r="Q47" s="67">
        <v>104259</v>
      </c>
      <c r="R47" s="67">
        <v>104644</v>
      </c>
      <c r="S47" s="67">
        <v>105216</v>
      </c>
      <c r="T47" s="67">
        <v>106302</v>
      </c>
      <c r="U47" s="67">
        <v>107214</v>
      </c>
      <c r="V47" s="67">
        <v>107931</v>
      </c>
      <c r="W47" s="67">
        <v>108097</v>
      </c>
      <c r="X47" s="67">
        <v>108218</v>
      </c>
      <c r="Y47" s="67">
        <v>108750</v>
      </c>
      <c r="Z47" s="67">
        <v>108801</v>
      </c>
      <c r="AA47" s="67">
        <v>109285</v>
      </c>
      <c r="AB47" s="67">
        <v>109684</v>
      </c>
      <c r="AC47" s="67">
        <v>109654</v>
      </c>
      <c r="AD47" s="46">
        <v>109828</v>
      </c>
      <c r="AE47" s="69">
        <v>9819</v>
      </c>
      <c r="AF47" s="70">
        <v>9.8181163695267433</v>
      </c>
      <c r="AG47" s="53"/>
      <c r="AH47" s="63">
        <v>780.29344498893431</v>
      </c>
      <c r="AI47" s="64">
        <f t="shared" si="0"/>
        <v>136.23336282353046</v>
      </c>
    </row>
    <row r="48" spans="2:35" x14ac:dyDescent="0.2">
      <c r="B48" s="65">
        <v>1</v>
      </c>
      <c r="C48" s="65">
        <v>1</v>
      </c>
      <c r="D48" s="65">
        <v>2</v>
      </c>
      <c r="E48" s="65">
        <v>36071</v>
      </c>
      <c r="F48" s="65">
        <v>70</v>
      </c>
      <c r="G48" s="65">
        <v>5660</v>
      </c>
      <c r="H48" s="65" t="s">
        <v>14</v>
      </c>
      <c r="I48" s="46">
        <v>5</v>
      </c>
      <c r="J48" s="71" t="s">
        <v>55</v>
      </c>
      <c r="K48" s="66">
        <v>342892</v>
      </c>
      <c r="L48" s="67">
        <v>341397</v>
      </c>
      <c r="M48" s="67">
        <v>347674</v>
      </c>
      <c r="N48" s="67">
        <v>352975</v>
      </c>
      <c r="O48" s="67">
        <v>358727</v>
      </c>
      <c r="P48" s="67">
        <v>362934</v>
      </c>
      <c r="Q48" s="67">
        <v>364522</v>
      </c>
      <c r="R48" s="67">
        <v>366908</v>
      </c>
      <c r="S48" s="67">
        <v>368464</v>
      </c>
      <c r="T48" s="67">
        <v>370201</v>
      </c>
      <c r="U48" s="67">
        <v>372079</v>
      </c>
      <c r="V48" s="67">
        <v>372813</v>
      </c>
      <c r="W48" s="67">
        <v>372827</v>
      </c>
      <c r="X48" s="67">
        <v>373484</v>
      </c>
      <c r="Y48" s="67">
        <v>374358</v>
      </c>
      <c r="Z48" s="67">
        <v>374100</v>
      </c>
      <c r="AA48" s="67">
        <v>374956</v>
      </c>
      <c r="AB48" s="67">
        <v>375814</v>
      </c>
      <c r="AC48" s="67">
        <v>377130</v>
      </c>
      <c r="AD48" s="46">
        <v>379210</v>
      </c>
      <c r="AE48" s="69">
        <v>37813</v>
      </c>
      <c r="AF48" s="70">
        <v>11.075961417352818</v>
      </c>
      <c r="AG48" s="53"/>
      <c r="AH48" s="63">
        <v>644.38212532258842</v>
      </c>
      <c r="AI48" s="64">
        <f t="shared" si="0"/>
        <v>574.50538345499763</v>
      </c>
    </row>
    <row r="49" spans="2:35" x14ac:dyDescent="0.2">
      <c r="B49" s="65">
        <v>1</v>
      </c>
      <c r="C49" s="65">
        <v>1</v>
      </c>
      <c r="D49" s="65">
        <v>1</v>
      </c>
      <c r="E49" s="65">
        <v>36073</v>
      </c>
      <c r="F49" s="65">
        <v>99</v>
      </c>
      <c r="H49" s="65" t="s">
        <v>36</v>
      </c>
      <c r="I49" s="46">
        <v>3</v>
      </c>
      <c r="J49" s="71" t="s">
        <v>56</v>
      </c>
      <c r="K49" s="66">
        <v>44178</v>
      </c>
      <c r="L49" s="67">
        <v>44184</v>
      </c>
      <c r="M49" s="67">
        <v>43898</v>
      </c>
      <c r="N49" s="67">
        <v>43660</v>
      </c>
      <c r="O49" s="67">
        <v>43593</v>
      </c>
      <c r="P49" s="67">
        <v>43682</v>
      </c>
      <c r="Q49" s="67">
        <v>43475</v>
      </c>
      <c r="R49" s="67">
        <v>43420</v>
      </c>
      <c r="S49" s="67">
        <v>43342</v>
      </c>
      <c r="T49" s="67">
        <v>43254</v>
      </c>
      <c r="U49" s="67">
        <v>42975</v>
      </c>
      <c r="V49" s="67">
        <v>42883</v>
      </c>
      <c r="W49" s="67">
        <v>42876</v>
      </c>
      <c r="X49" s="67">
        <v>42846</v>
      </c>
      <c r="Y49" s="67">
        <v>42693</v>
      </c>
      <c r="Z49" s="67">
        <v>42465</v>
      </c>
      <c r="AA49" s="67">
        <v>42328</v>
      </c>
      <c r="AB49" s="67">
        <v>41947</v>
      </c>
      <c r="AC49" s="67">
        <v>41604</v>
      </c>
      <c r="AD49" s="46">
        <v>41346</v>
      </c>
      <c r="AE49" s="69">
        <v>-2838</v>
      </c>
      <c r="AF49" s="70">
        <v>-6.4231395980445418</v>
      </c>
      <c r="AG49" s="53"/>
      <c r="AH49" s="63">
        <v>816.33764094659898</v>
      </c>
      <c r="AI49" s="64">
        <f t="shared" si="0"/>
        <v>52.985428859857606</v>
      </c>
    </row>
    <row r="50" spans="2:35" x14ac:dyDescent="0.2">
      <c r="B50" s="65">
        <v>1</v>
      </c>
      <c r="C50" s="65">
        <v>1</v>
      </c>
      <c r="D50" s="65">
        <v>1</v>
      </c>
      <c r="E50" s="65">
        <v>36075</v>
      </c>
      <c r="F50" s="65">
        <v>99</v>
      </c>
      <c r="H50" s="65" t="s">
        <v>19</v>
      </c>
      <c r="I50" s="46">
        <v>2</v>
      </c>
      <c r="J50" s="71" t="s">
        <v>57</v>
      </c>
      <c r="K50" s="66">
        <v>122477</v>
      </c>
      <c r="L50" s="67">
        <v>122387</v>
      </c>
      <c r="M50" s="67">
        <v>122269</v>
      </c>
      <c r="N50" s="67">
        <v>122496</v>
      </c>
      <c r="O50" s="67">
        <v>123120</v>
      </c>
      <c r="P50" s="67">
        <v>123340</v>
      </c>
      <c r="Q50" s="67">
        <v>122640</v>
      </c>
      <c r="R50" s="67">
        <v>122354</v>
      </c>
      <c r="S50" s="67">
        <v>122213</v>
      </c>
      <c r="T50" s="67">
        <v>122366</v>
      </c>
      <c r="U50" s="67">
        <v>122055</v>
      </c>
      <c r="V50" s="67">
        <v>122109</v>
      </c>
      <c r="W50" s="67">
        <v>122104</v>
      </c>
      <c r="X50" s="67">
        <v>122129</v>
      </c>
      <c r="Y50" s="67">
        <v>121999</v>
      </c>
      <c r="Z50" s="67">
        <v>121551</v>
      </c>
      <c r="AA50" s="67">
        <v>121321</v>
      </c>
      <c r="AB50" s="67">
        <v>120744</v>
      </c>
      <c r="AC50" s="67">
        <v>119962</v>
      </c>
      <c r="AD50" s="46">
        <v>118987</v>
      </c>
      <c r="AE50" s="69">
        <v>-3400</v>
      </c>
      <c r="AF50" s="70">
        <v>-2.7780728345330798</v>
      </c>
      <c r="AG50" s="53"/>
      <c r="AH50" s="63">
        <v>391.39551380160833</v>
      </c>
      <c r="AI50" s="64">
        <f t="shared" si="0"/>
        <v>312.64027226951106</v>
      </c>
    </row>
    <row r="51" spans="2:35" x14ac:dyDescent="0.2">
      <c r="B51" s="65">
        <v>1</v>
      </c>
      <c r="C51" s="65">
        <v>1</v>
      </c>
      <c r="D51" s="65">
        <v>1</v>
      </c>
      <c r="E51" s="65">
        <v>36077</v>
      </c>
      <c r="F51" s="65">
        <v>99</v>
      </c>
      <c r="H51" s="65" t="s">
        <v>12</v>
      </c>
      <c r="I51" s="46">
        <v>9</v>
      </c>
      <c r="J51" s="59" t="s">
        <v>58</v>
      </c>
      <c r="K51" s="66">
        <v>61860</v>
      </c>
      <c r="L51" s="67">
        <v>61692</v>
      </c>
      <c r="M51" s="67">
        <v>61924</v>
      </c>
      <c r="N51" s="67">
        <v>62093</v>
      </c>
      <c r="O51" s="67">
        <v>62567</v>
      </c>
      <c r="P51" s="67">
        <v>62934</v>
      </c>
      <c r="Q51" s="67">
        <v>63069</v>
      </c>
      <c r="R51" s="67">
        <v>63032</v>
      </c>
      <c r="S51" s="67">
        <v>62914</v>
      </c>
      <c r="T51" s="67">
        <v>62561</v>
      </c>
      <c r="U51" s="67">
        <v>62280</v>
      </c>
      <c r="V51" s="67">
        <v>62259</v>
      </c>
      <c r="W51" s="67">
        <v>62239</v>
      </c>
      <c r="X51" s="67">
        <v>62192</v>
      </c>
      <c r="Y51" s="67">
        <v>61982</v>
      </c>
      <c r="Z51" s="67">
        <v>61805</v>
      </c>
      <c r="AA51" s="67">
        <v>61558</v>
      </c>
      <c r="AB51" s="67">
        <v>60907</v>
      </c>
      <c r="AC51" s="67">
        <v>60530</v>
      </c>
      <c r="AD51" s="46">
        <v>60097</v>
      </c>
      <c r="AE51" s="69">
        <v>-1595</v>
      </c>
      <c r="AF51" s="70">
        <v>-2.5854243662063152</v>
      </c>
      <c r="AG51" s="53"/>
      <c r="AH51" s="63">
        <v>953.30195738358634</v>
      </c>
      <c r="AI51" s="64">
        <f t="shared" si="0"/>
        <v>65.625586431925186</v>
      </c>
    </row>
    <row r="52" spans="2:35" x14ac:dyDescent="0.2">
      <c r="B52" s="65">
        <v>1</v>
      </c>
      <c r="C52" s="65">
        <v>2</v>
      </c>
      <c r="D52" s="65">
        <v>2</v>
      </c>
      <c r="E52" s="65">
        <v>36079</v>
      </c>
      <c r="F52" s="65">
        <v>70</v>
      </c>
      <c r="G52" s="65">
        <v>5600</v>
      </c>
      <c r="H52" s="65" t="s">
        <v>14</v>
      </c>
      <c r="I52" s="46">
        <v>5</v>
      </c>
      <c r="J52" s="59" t="s">
        <v>59</v>
      </c>
      <c r="K52" s="66">
        <v>96049</v>
      </c>
      <c r="L52" s="67">
        <v>95731</v>
      </c>
      <c r="M52" s="67">
        <v>97055</v>
      </c>
      <c r="N52" s="67">
        <v>98263</v>
      </c>
      <c r="O52" s="67">
        <v>98964</v>
      </c>
      <c r="P52" s="67">
        <v>99468</v>
      </c>
      <c r="Q52" s="67">
        <v>99575</v>
      </c>
      <c r="R52" s="67">
        <v>99357</v>
      </c>
      <c r="S52" s="67">
        <v>99454</v>
      </c>
      <c r="T52" s="67">
        <v>99537</v>
      </c>
      <c r="U52" s="67">
        <v>99666</v>
      </c>
      <c r="V52" s="67">
        <v>99710</v>
      </c>
      <c r="W52" s="67">
        <v>99776</v>
      </c>
      <c r="X52" s="67">
        <v>99827</v>
      </c>
      <c r="Y52" s="67">
        <v>99958</v>
      </c>
      <c r="Z52" s="67">
        <v>99717</v>
      </c>
      <c r="AA52" s="67">
        <v>99678</v>
      </c>
      <c r="AB52" s="67">
        <v>99478</v>
      </c>
      <c r="AC52" s="67">
        <v>99265</v>
      </c>
      <c r="AD52" s="46">
        <v>98900</v>
      </c>
      <c r="AE52" s="69">
        <v>3169</v>
      </c>
      <c r="AF52" s="70">
        <v>3.310317452027034</v>
      </c>
      <c r="AG52" s="53"/>
      <c r="AH52" s="63">
        <v>1002.7950893980976</v>
      </c>
      <c r="AI52" s="64">
        <f t="shared" si="0"/>
        <v>99.259560654355184</v>
      </c>
    </row>
    <row r="53" spans="2:35" x14ac:dyDescent="0.2">
      <c r="B53" s="65">
        <v>1</v>
      </c>
      <c r="C53" s="65">
        <v>2</v>
      </c>
      <c r="D53" s="65">
        <v>2</v>
      </c>
      <c r="E53" s="65">
        <v>36081</v>
      </c>
      <c r="F53" s="65">
        <v>70</v>
      </c>
      <c r="G53" s="65">
        <v>5600</v>
      </c>
      <c r="H53" s="65" t="s">
        <v>14</v>
      </c>
      <c r="I53" s="46">
        <v>7</v>
      </c>
      <c r="J53" s="59" t="s">
        <v>60</v>
      </c>
      <c r="K53" s="66">
        <v>2230501</v>
      </c>
      <c r="L53" s="67">
        <v>2229394</v>
      </c>
      <c r="M53" s="67">
        <v>2231316</v>
      </c>
      <c r="N53" s="67">
        <v>2224507</v>
      </c>
      <c r="O53" s="67">
        <v>2214608</v>
      </c>
      <c r="P53" s="67">
        <v>2198516</v>
      </c>
      <c r="Q53" s="67">
        <v>2185222</v>
      </c>
      <c r="R53" s="67">
        <v>2173862</v>
      </c>
      <c r="S53" s="67">
        <v>2177351</v>
      </c>
      <c r="T53" s="67">
        <v>2193623</v>
      </c>
      <c r="U53" s="67">
        <v>2217166</v>
      </c>
      <c r="V53" s="67">
        <v>2230722</v>
      </c>
      <c r="W53" s="67">
        <v>2230545</v>
      </c>
      <c r="X53" s="67">
        <v>2235310</v>
      </c>
      <c r="Y53" s="67">
        <v>2259756</v>
      </c>
      <c r="Z53" s="67">
        <v>2278024</v>
      </c>
      <c r="AA53" s="67">
        <v>2297598</v>
      </c>
      <c r="AB53" s="67">
        <v>2314149</v>
      </c>
      <c r="AC53" s="67">
        <v>2327228</v>
      </c>
      <c r="AD53" s="46">
        <v>2333054</v>
      </c>
      <c r="AE53" s="69">
        <v>103660</v>
      </c>
      <c r="AF53" s="70">
        <v>4.6496940424169084</v>
      </c>
      <c r="AG53" s="53"/>
      <c r="AH53" s="63">
        <v>231.28290941888534</v>
      </c>
      <c r="AI53" s="64">
        <f t="shared" si="0"/>
        <v>9484.5875361548879</v>
      </c>
    </row>
    <row r="54" spans="2:35" x14ac:dyDescent="0.2">
      <c r="B54" s="65">
        <v>1</v>
      </c>
      <c r="C54" s="65">
        <v>1</v>
      </c>
      <c r="D54" s="65">
        <v>2</v>
      </c>
      <c r="E54" s="65">
        <v>36083</v>
      </c>
      <c r="F54" s="65">
        <v>99</v>
      </c>
      <c r="H54" s="46" t="s">
        <v>10</v>
      </c>
      <c r="I54" s="46">
        <v>1</v>
      </c>
      <c r="J54" s="59" t="s">
        <v>61</v>
      </c>
      <c r="K54" s="66">
        <v>152684</v>
      </c>
      <c r="L54" s="67">
        <v>152553</v>
      </c>
      <c r="M54" s="67">
        <v>152700</v>
      </c>
      <c r="N54" s="67">
        <v>153040</v>
      </c>
      <c r="O54" s="67">
        <v>154201</v>
      </c>
      <c r="P54" s="67">
        <v>155523</v>
      </c>
      <c r="Q54" s="67">
        <v>156104</v>
      </c>
      <c r="R54" s="67">
        <v>157312</v>
      </c>
      <c r="S54" s="67">
        <v>158243</v>
      </c>
      <c r="T54" s="67">
        <v>159011</v>
      </c>
      <c r="U54" s="67">
        <v>159150</v>
      </c>
      <c r="V54" s="67">
        <v>159429</v>
      </c>
      <c r="W54" s="67">
        <v>159406</v>
      </c>
      <c r="X54" s="67">
        <v>159347</v>
      </c>
      <c r="Y54" s="67">
        <v>159694</v>
      </c>
      <c r="Z54" s="67">
        <v>159669</v>
      </c>
      <c r="AA54" s="67">
        <v>159862</v>
      </c>
      <c r="AB54" s="67">
        <v>160092</v>
      </c>
      <c r="AC54" s="67">
        <v>160101</v>
      </c>
      <c r="AD54" s="46">
        <v>160070</v>
      </c>
      <c r="AE54" s="69">
        <v>7517</v>
      </c>
      <c r="AF54" s="70">
        <v>4.9274678308522288</v>
      </c>
      <c r="AG54" s="53"/>
      <c r="AH54" s="63">
        <v>109.2352053368587</v>
      </c>
      <c r="AI54" s="64">
        <f t="shared" si="0"/>
        <v>1455.6753888056794</v>
      </c>
    </row>
    <row r="55" spans="2:35" x14ac:dyDescent="0.2">
      <c r="B55" s="65">
        <v>1</v>
      </c>
      <c r="C55" s="65">
        <v>2</v>
      </c>
      <c r="D55" s="65">
        <v>2</v>
      </c>
      <c r="E55" s="65">
        <v>36085</v>
      </c>
      <c r="F55" s="65">
        <v>70</v>
      </c>
      <c r="G55" s="65">
        <v>5600</v>
      </c>
      <c r="H55" s="65" t="s">
        <v>14</v>
      </c>
      <c r="I55" s="46">
        <v>7</v>
      </c>
      <c r="J55" s="59" t="s">
        <v>62</v>
      </c>
      <c r="K55" s="66">
        <v>445235</v>
      </c>
      <c r="L55" s="67">
        <v>443762</v>
      </c>
      <c r="M55" s="67">
        <v>448961</v>
      </c>
      <c r="N55" s="67">
        <v>452813</v>
      </c>
      <c r="O55" s="67">
        <v>455939</v>
      </c>
      <c r="P55" s="67">
        <v>456846</v>
      </c>
      <c r="Q55" s="67">
        <v>457028</v>
      </c>
      <c r="R55" s="67">
        <v>457577</v>
      </c>
      <c r="S55" s="67">
        <v>459642</v>
      </c>
      <c r="T55" s="67">
        <v>463701</v>
      </c>
      <c r="U55" s="67">
        <v>466965</v>
      </c>
      <c r="V55" s="67">
        <v>468730</v>
      </c>
      <c r="W55" s="67">
        <v>468730</v>
      </c>
      <c r="X55" s="67">
        <v>469706</v>
      </c>
      <c r="Y55" s="67">
        <v>471152</v>
      </c>
      <c r="Z55" s="67">
        <v>470978</v>
      </c>
      <c r="AA55" s="67">
        <v>472515</v>
      </c>
      <c r="AB55" s="67">
        <v>473142</v>
      </c>
      <c r="AC55" s="67">
        <v>473969</v>
      </c>
      <c r="AD55" s="46">
        <v>476015</v>
      </c>
      <c r="AE55" s="69">
        <v>32253</v>
      </c>
      <c r="AF55" s="70">
        <v>7.2680851447397483</v>
      </c>
      <c r="AG55" s="53"/>
      <c r="AH55" s="63">
        <v>653.96422068364791</v>
      </c>
      <c r="AI55" s="64">
        <f t="shared" si="0"/>
        <v>709.06172743709351</v>
      </c>
    </row>
    <row r="56" spans="2:35" x14ac:dyDescent="0.2">
      <c r="B56" s="65">
        <v>1</v>
      </c>
      <c r="C56" s="65">
        <v>2</v>
      </c>
      <c r="D56" s="65">
        <v>2</v>
      </c>
      <c r="E56" s="65">
        <v>36087</v>
      </c>
      <c r="F56" s="65">
        <v>70</v>
      </c>
      <c r="G56" s="65">
        <v>5600</v>
      </c>
      <c r="H56" s="65" t="s">
        <v>14</v>
      </c>
      <c r="I56" s="46">
        <v>5</v>
      </c>
      <c r="J56" s="59" t="s">
        <v>63</v>
      </c>
      <c r="K56" s="66">
        <v>287720</v>
      </c>
      <c r="L56" s="67">
        <v>286794</v>
      </c>
      <c r="M56" s="67">
        <v>290613</v>
      </c>
      <c r="N56" s="67">
        <v>293728</v>
      </c>
      <c r="O56" s="67">
        <v>296224</v>
      </c>
      <c r="P56" s="67">
        <v>297562</v>
      </c>
      <c r="Q56" s="67">
        <v>298737</v>
      </c>
      <c r="R56" s="67">
        <v>299390</v>
      </c>
      <c r="S56" s="67">
        <v>301668</v>
      </c>
      <c r="T56" s="67">
        <v>305413</v>
      </c>
      <c r="U56" s="67">
        <v>308652</v>
      </c>
      <c r="V56" s="67">
        <v>311687</v>
      </c>
      <c r="W56" s="67">
        <v>311690</v>
      </c>
      <c r="X56" s="67">
        <v>312533</v>
      </c>
      <c r="Y56" s="67">
        <v>315772</v>
      </c>
      <c r="Z56" s="67">
        <v>317763</v>
      </c>
      <c r="AA56" s="67">
        <v>320321</v>
      </c>
      <c r="AB56" s="67">
        <v>322855</v>
      </c>
      <c r="AC56" s="67">
        <v>325491</v>
      </c>
      <c r="AD56" s="46">
        <v>326780</v>
      </c>
      <c r="AE56" s="69">
        <v>39986</v>
      </c>
      <c r="AF56" s="70">
        <v>13.942411626463594</v>
      </c>
      <c r="AG56" s="53"/>
      <c r="AH56" s="63">
        <v>58.478676735181786</v>
      </c>
      <c r="AI56" s="64">
        <f t="shared" si="0"/>
        <v>5222.6386958625935</v>
      </c>
    </row>
    <row r="57" spans="2:35" x14ac:dyDescent="0.2">
      <c r="B57" s="65">
        <v>1</v>
      </c>
      <c r="C57" s="65">
        <v>1</v>
      </c>
      <c r="D57" s="65">
        <v>1</v>
      </c>
      <c r="E57" s="46">
        <v>36089</v>
      </c>
      <c r="F57" s="65">
        <v>99</v>
      </c>
      <c r="H57" s="46" t="s">
        <v>12</v>
      </c>
      <c r="I57" s="46">
        <v>8</v>
      </c>
      <c r="J57" s="59" t="s">
        <v>101</v>
      </c>
      <c r="K57" s="66">
        <v>111864</v>
      </c>
      <c r="L57" s="67">
        <v>111922</v>
      </c>
      <c r="M57" s="67">
        <v>111497</v>
      </c>
      <c r="N57" s="67">
        <v>111292</v>
      </c>
      <c r="O57" s="67">
        <v>111329</v>
      </c>
      <c r="P57" s="67">
        <v>111468</v>
      </c>
      <c r="Q57" s="67">
        <v>111606</v>
      </c>
      <c r="R57" s="67">
        <v>111556</v>
      </c>
      <c r="S57" s="67">
        <v>111586</v>
      </c>
      <c r="T57" s="67">
        <v>111684</v>
      </c>
      <c r="U57" s="67">
        <v>112169</v>
      </c>
      <c r="V57" s="67">
        <v>111944</v>
      </c>
      <c r="W57" s="67">
        <v>111941</v>
      </c>
      <c r="X57" s="67">
        <v>111821</v>
      </c>
      <c r="Y57" s="67">
        <v>112468</v>
      </c>
      <c r="Z57" s="67">
        <v>112621</v>
      </c>
      <c r="AA57" s="67">
        <v>112253</v>
      </c>
      <c r="AB57" s="67">
        <v>111800</v>
      </c>
      <c r="AC57" s="67">
        <v>110935</v>
      </c>
      <c r="AD57" s="46">
        <v>110038</v>
      </c>
      <c r="AE57" s="69">
        <v>-1884</v>
      </c>
      <c r="AF57" s="70">
        <v>-1.6833151659191223</v>
      </c>
      <c r="AG57" s="53"/>
      <c r="AH57" s="63">
        <v>174.21853653376002</v>
      </c>
      <c r="AI57" s="64">
        <f t="shared" si="0"/>
        <v>641.05692897011511</v>
      </c>
    </row>
    <row r="58" spans="2:35" x14ac:dyDescent="0.2">
      <c r="B58" s="65">
        <v>1</v>
      </c>
      <c r="C58" s="65">
        <v>1</v>
      </c>
      <c r="D58" s="65">
        <v>1</v>
      </c>
      <c r="E58" s="65">
        <v>36091</v>
      </c>
      <c r="F58" s="65">
        <v>99</v>
      </c>
      <c r="H58" s="46" t="s">
        <v>10</v>
      </c>
      <c r="I58" s="46">
        <v>1</v>
      </c>
      <c r="J58" s="59" t="s">
        <v>64</v>
      </c>
      <c r="K58" s="66">
        <v>201514</v>
      </c>
      <c r="L58" s="67">
        <v>200626</v>
      </c>
      <c r="M58" s="67">
        <v>203974</v>
      </c>
      <c r="N58" s="67">
        <v>206446</v>
      </c>
      <c r="O58" s="67">
        <v>209410</v>
      </c>
      <c r="P58" s="67">
        <v>211478</v>
      </c>
      <c r="Q58" s="67">
        <v>212975</v>
      </c>
      <c r="R58" s="67">
        <v>214627</v>
      </c>
      <c r="S58" s="67">
        <v>215798</v>
      </c>
      <c r="T58" s="67">
        <v>217282</v>
      </c>
      <c r="U58" s="67">
        <v>218652</v>
      </c>
      <c r="V58" s="67">
        <v>219607</v>
      </c>
      <c r="W58" s="67">
        <v>219613</v>
      </c>
      <c r="X58" s="67">
        <v>220094</v>
      </c>
      <c r="Y58" s="67">
        <v>221166</v>
      </c>
      <c r="Z58" s="67">
        <v>222553</v>
      </c>
      <c r="AA58" s="67">
        <v>224207</v>
      </c>
      <c r="AB58" s="67">
        <v>224692</v>
      </c>
      <c r="AC58" s="67">
        <v>226140</v>
      </c>
      <c r="AD58" s="46">
        <v>227053</v>
      </c>
      <c r="AE58" s="69">
        <v>26427</v>
      </c>
      <c r="AF58" s="70">
        <v>13.172270792419727</v>
      </c>
      <c r="AG58" s="53"/>
      <c r="AH58" s="63">
        <v>2685.5970278626774</v>
      </c>
      <c r="AI58" s="64">
        <f t="shared" si="0"/>
        <v>80.906404700977461</v>
      </c>
    </row>
    <row r="59" spans="2:35" x14ac:dyDescent="0.2">
      <c r="B59" s="65">
        <v>1</v>
      </c>
      <c r="C59" s="65">
        <v>1</v>
      </c>
      <c r="D59" s="65">
        <v>1</v>
      </c>
      <c r="E59" s="65">
        <v>36093</v>
      </c>
      <c r="F59" s="65">
        <v>99</v>
      </c>
      <c r="H59" s="46" t="s">
        <v>10</v>
      </c>
      <c r="I59" s="46">
        <v>1</v>
      </c>
      <c r="J59" s="59" t="s">
        <v>65</v>
      </c>
      <c r="K59" s="66">
        <v>146581</v>
      </c>
      <c r="L59" s="67">
        <v>146652</v>
      </c>
      <c r="M59" s="67">
        <v>146334</v>
      </c>
      <c r="N59" s="67">
        <v>147199</v>
      </c>
      <c r="O59" s="67">
        <v>147891</v>
      </c>
      <c r="P59" s="67">
        <v>148900</v>
      </c>
      <c r="Q59" s="67">
        <v>150200</v>
      </c>
      <c r="R59" s="67">
        <v>151768</v>
      </c>
      <c r="S59" s="67">
        <v>152275</v>
      </c>
      <c r="T59" s="67">
        <v>153360</v>
      </c>
      <c r="U59" s="67">
        <v>154050</v>
      </c>
      <c r="V59" s="67">
        <v>154727</v>
      </c>
      <c r="W59" s="67">
        <v>154721</v>
      </c>
      <c r="X59" s="67">
        <v>154896</v>
      </c>
      <c r="Y59" s="67">
        <v>154673</v>
      </c>
      <c r="Z59" s="67">
        <v>154945</v>
      </c>
      <c r="AA59" s="67">
        <v>154964</v>
      </c>
      <c r="AB59" s="67">
        <v>155006</v>
      </c>
      <c r="AC59" s="67">
        <v>154758</v>
      </c>
      <c r="AD59" s="46">
        <v>154553</v>
      </c>
      <c r="AE59" s="69">
        <v>7901</v>
      </c>
      <c r="AF59" s="70">
        <v>5.3875842129667513</v>
      </c>
      <c r="AG59" s="53"/>
      <c r="AH59" s="63">
        <v>811.84420198085854</v>
      </c>
      <c r="AI59" s="64">
        <f t="shared" si="0"/>
        <v>188.90323984061155</v>
      </c>
    </row>
    <row r="60" spans="2:35" x14ac:dyDescent="0.2">
      <c r="B60" s="65">
        <v>1</v>
      </c>
      <c r="C60" s="65">
        <v>1</v>
      </c>
      <c r="D60" s="65">
        <v>1</v>
      </c>
      <c r="E60" s="65">
        <v>36095</v>
      </c>
      <c r="F60" s="65">
        <v>99</v>
      </c>
      <c r="H60" s="46" t="s">
        <v>10</v>
      </c>
      <c r="I60" s="46">
        <v>6</v>
      </c>
      <c r="J60" s="59" t="s">
        <v>66</v>
      </c>
      <c r="K60" s="66">
        <v>31514</v>
      </c>
      <c r="L60" s="67">
        <v>31488</v>
      </c>
      <c r="M60" s="67">
        <v>31794</v>
      </c>
      <c r="N60" s="67">
        <v>31785</v>
      </c>
      <c r="O60" s="67">
        <v>32032</v>
      </c>
      <c r="P60" s="67">
        <v>32310</v>
      </c>
      <c r="Q60" s="67">
        <v>32534</v>
      </c>
      <c r="R60" s="67">
        <v>32661</v>
      </c>
      <c r="S60" s="67">
        <v>32894</v>
      </c>
      <c r="T60" s="67">
        <v>32890</v>
      </c>
      <c r="U60" s="67">
        <v>32776</v>
      </c>
      <c r="V60" s="67">
        <v>32749</v>
      </c>
      <c r="W60" s="67">
        <v>32744</v>
      </c>
      <c r="X60" s="67">
        <v>32688</v>
      </c>
      <c r="Y60" s="67">
        <v>32662</v>
      </c>
      <c r="Z60" s="67">
        <v>32086</v>
      </c>
      <c r="AA60" s="67">
        <v>31872</v>
      </c>
      <c r="AB60" s="67">
        <v>31690</v>
      </c>
      <c r="AC60" s="67">
        <v>31372</v>
      </c>
      <c r="AD60" s="46">
        <v>31317</v>
      </c>
      <c r="AE60" s="69">
        <v>-171</v>
      </c>
      <c r="AF60" s="70">
        <v>-0.54306402439024382</v>
      </c>
      <c r="AG60" s="53"/>
      <c r="AH60" s="63">
        <v>206.10278194339125</v>
      </c>
      <c r="AI60" s="64">
        <f t="shared" si="0"/>
        <v>159.58057280873413</v>
      </c>
    </row>
    <row r="61" spans="2:35" x14ac:dyDescent="0.2">
      <c r="B61" s="65">
        <v>1</v>
      </c>
      <c r="C61" s="65">
        <v>1</v>
      </c>
      <c r="D61" s="65">
        <v>1</v>
      </c>
      <c r="E61" s="65">
        <v>36097</v>
      </c>
      <c r="F61" s="65">
        <v>99</v>
      </c>
      <c r="H61" s="65" t="s">
        <v>12</v>
      </c>
      <c r="I61" s="46">
        <v>9</v>
      </c>
      <c r="J61" s="59" t="s">
        <v>67</v>
      </c>
      <c r="K61" s="66">
        <v>19232</v>
      </c>
      <c r="L61" s="67">
        <v>19188</v>
      </c>
      <c r="M61" s="67">
        <v>19175</v>
      </c>
      <c r="N61" s="67">
        <v>19179</v>
      </c>
      <c r="O61" s="67">
        <v>19151</v>
      </c>
      <c r="P61" s="67">
        <v>19034</v>
      </c>
      <c r="Q61" s="67">
        <v>18880</v>
      </c>
      <c r="R61" s="67">
        <v>18752</v>
      </c>
      <c r="S61" s="67">
        <v>18707</v>
      </c>
      <c r="T61" s="67">
        <v>18644</v>
      </c>
      <c r="U61" s="67">
        <v>18398</v>
      </c>
      <c r="V61" s="67">
        <v>18343</v>
      </c>
      <c r="W61" s="67">
        <v>18341</v>
      </c>
      <c r="X61" s="67">
        <v>18309</v>
      </c>
      <c r="Y61" s="67">
        <v>18492</v>
      </c>
      <c r="Z61" s="67">
        <v>18579</v>
      </c>
      <c r="AA61" s="67">
        <v>18502</v>
      </c>
      <c r="AB61" s="67">
        <v>18301</v>
      </c>
      <c r="AC61" s="67">
        <v>18199</v>
      </c>
      <c r="AD61" s="46">
        <v>18099</v>
      </c>
      <c r="AE61" s="69">
        <v>-1089</v>
      </c>
      <c r="AF61" s="70">
        <v>-5.6754221388367725</v>
      </c>
      <c r="AG61" s="53"/>
      <c r="AH61" s="63">
        <v>622.02192751472205</v>
      </c>
      <c r="AI61" s="64">
        <f t="shared" si="0"/>
        <v>29.973219874244275</v>
      </c>
    </row>
    <row r="62" spans="2:35" x14ac:dyDescent="0.2">
      <c r="B62" s="65">
        <v>1</v>
      </c>
      <c r="C62" s="65">
        <v>1</v>
      </c>
      <c r="D62" s="65">
        <v>1</v>
      </c>
      <c r="E62" s="65">
        <v>36099</v>
      </c>
      <c r="F62" s="65">
        <v>99</v>
      </c>
      <c r="H62" s="65" t="s">
        <v>12</v>
      </c>
      <c r="I62" s="46">
        <v>3</v>
      </c>
      <c r="J62" s="59" t="s">
        <v>68</v>
      </c>
      <c r="K62" s="66">
        <v>33343</v>
      </c>
      <c r="L62" s="67">
        <v>33319</v>
      </c>
      <c r="M62" s="67">
        <v>34764</v>
      </c>
      <c r="N62" s="67">
        <v>35046</v>
      </c>
      <c r="O62" s="67">
        <v>35212</v>
      </c>
      <c r="P62" s="67">
        <v>35312</v>
      </c>
      <c r="Q62" s="67">
        <v>35177</v>
      </c>
      <c r="R62" s="67">
        <v>35223</v>
      </c>
      <c r="S62" s="67">
        <v>35469</v>
      </c>
      <c r="T62" s="67">
        <v>35370</v>
      </c>
      <c r="U62" s="67">
        <v>35286</v>
      </c>
      <c r="V62" s="67">
        <v>35251</v>
      </c>
      <c r="W62" s="67">
        <v>35244</v>
      </c>
      <c r="X62" s="67">
        <v>35246</v>
      </c>
      <c r="Y62" s="67">
        <v>35353</v>
      </c>
      <c r="Z62" s="67">
        <v>35380</v>
      </c>
      <c r="AA62" s="67">
        <v>35272</v>
      </c>
      <c r="AB62" s="67">
        <v>34904</v>
      </c>
      <c r="AC62" s="67">
        <v>34848</v>
      </c>
      <c r="AD62" s="46">
        <v>34777</v>
      </c>
      <c r="AE62" s="69">
        <v>1458</v>
      </c>
      <c r="AF62" s="70">
        <v>4.3758816291005136</v>
      </c>
      <c r="AG62" s="53"/>
      <c r="AH62" s="63">
        <v>328.70740906907679</v>
      </c>
      <c r="AI62" s="64">
        <f t="shared" si="0"/>
        <v>107.60329406681281</v>
      </c>
    </row>
    <row r="63" spans="2:35" x14ac:dyDescent="0.2">
      <c r="B63" s="65">
        <v>1</v>
      </c>
      <c r="C63" s="65">
        <v>1</v>
      </c>
      <c r="D63" s="65">
        <v>1</v>
      </c>
      <c r="E63" s="65">
        <v>36101</v>
      </c>
      <c r="F63" s="65">
        <v>99</v>
      </c>
      <c r="H63" s="65" t="s">
        <v>12</v>
      </c>
      <c r="I63" s="46">
        <v>9</v>
      </c>
      <c r="J63" s="59" t="s">
        <v>69</v>
      </c>
      <c r="K63" s="66">
        <v>98764</v>
      </c>
      <c r="L63" s="67">
        <v>98681</v>
      </c>
      <c r="M63" s="67">
        <v>99216</v>
      </c>
      <c r="N63" s="67">
        <v>99583</v>
      </c>
      <c r="O63" s="67">
        <v>99191</v>
      </c>
      <c r="P63" s="67">
        <v>98983</v>
      </c>
      <c r="Q63" s="67">
        <v>98868</v>
      </c>
      <c r="R63" s="67">
        <v>98473</v>
      </c>
      <c r="S63" s="67">
        <v>98541</v>
      </c>
      <c r="T63" s="67">
        <v>98726</v>
      </c>
      <c r="U63" s="67">
        <v>98949</v>
      </c>
      <c r="V63" s="67">
        <v>98990</v>
      </c>
      <c r="W63" s="67">
        <v>98992</v>
      </c>
      <c r="X63" s="67">
        <v>98990</v>
      </c>
      <c r="Y63" s="67">
        <v>99272</v>
      </c>
      <c r="Z63" s="67">
        <v>99064</v>
      </c>
      <c r="AA63" s="67">
        <v>98952</v>
      </c>
      <c r="AB63" s="67">
        <v>98253</v>
      </c>
      <c r="AC63" s="67">
        <v>97546</v>
      </c>
      <c r="AD63" s="46">
        <v>96940</v>
      </c>
      <c r="AE63" s="69">
        <v>-1741</v>
      </c>
      <c r="AF63" s="70">
        <v>-1.7642707309411132</v>
      </c>
      <c r="AG63" s="53"/>
      <c r="AH63" s="63">
        <v>324.91295172023962</v>
      </c>
      <c r="AI63" s="64">
        <f t="shared" si="0"/>
        <v>303.85369212676454</v>
      </c>
    </row>
    <row r="64" spans="2:35" x14ac:dyDescent="0.2">
      <c r="B64" s="65">
        <v>1</v>
      </c>
      <c r="C64" s="65">
        <v>2</v>
      </c>
      <c r="D64" s="65">
        <v>2</v>
      </c>
      <c r="E64" s="65">
        <v>36103</v>
      </c>
      <c r="F64" s="65">
        <v>70</v>
      </c>
      <c r="G64" s="65">
        <v>5380</v>
      </c>
      <c r="H64" s="65" t="s">
        <v>14</v>
      </c>
      <c r="I64" s="46">
        <v>4</v>
      </c>
      <c r="J64" s="59" t="s">
        <v>70</v>
      </c>
      <c r="K64" s="66">
        <v>1424081</v>
      </c>
      <c r="L64" s="67">
        <v>1419379</v>
      </c>
      <c r="M64" s="67">
        <v>1442488</v>
      </c>
      <c r="N64" s="67">
        <v>1456745</v>
      </c>
      <c r="O64" s="67">
        <v>1470849</v>
      </c>
      <c r="P64" s="67">
        <v>1478215</v>
      </c>
      <c r="Q64" s="67">
        <v>1477687</v>
      </c>
      <c r="R64" s="67">
        <v>1475626</v>
      </c>
      <c r="S64" s="67">
        <v>1475255</v>
      </c>
      <c r="T64" s="67">
        <v>1480218</v>
      </c>
      <c r="U64" s="67">
        <v>1487206</v>
      </c>
      <c r="V64" s="67">
        <v>1493350</v>
      </c>
      <c r="W64" s="67">
        <v>1493200</v>
      </c>
      <c r="X64" s="67">
        <v>1494747</v>
      </c>
      <c r="Y64" s="67">
        <v>1500259</v>
      </c>
      <c r="Z64" s="67">
        <v>1499382</v>
      </c>
      <c r="AA64" s="67">
        <v>1500776</v>
      </c>
      <c r="AB64" s="67">
        <v>1500008</v>
      </c>
      <c r="AC64" s="67">
        <v>1497903</v>
      </c>
      <c r="AD64" s="46">
        <v>1492583</v>
      </c>
      <c r="AE64" s="69">
        <v>73204</v>
      </c>
      <c r="AF64" s="70">
        <v>5.1574667513046197</v>
      </c>
      <c r="AG64" s="53"/>
      <c r="AH64" s="63">
        <v>1392.6424728608781</v>
      </c>
      <c r="AI64" s="64">
        <f t="shared" si="0"/>
        <v>1062.8844293102861</v>
      </c>
    </row>
    <row r="65" spans="2:35" x14ac:dyDescent="0.2">
      <c r="B65" s="65">
        <v>1</v>
      </c>
      <c r="C65" s="65">
        <v>1</v>
      </c>
      <c r="D65" s="65">
        <v>2</v>
      </c>
      <c r="E65" s="65">
        <v>36105</v>
      </c>
      <c r="F65" s="65">
        <v>99</v>
      </c>
      <c r="H65" s="65" t="s">
        <v>12</v>
      </c>
      <c r="I65" s="46">
        <v>5</v>
      </c>
      <c r="J65" s="59" t="s">
        <v>71</v>
      </c>
      <c r="K65" s="66">
        <v>74134</v>
      </c>
      <c r="L65" s="67">
        <v>73885</v>
      </c>
      <c r="M65" s="67">
        <v>74143</v>
      </c>
      <c r="N65" s="67">
        <v>74452</v>
      </c>
      <c r="O65" s="67">
        <v>75447</v>
      </c>
      <c r="P65" s="67">
        <v>76265</v>
      </c>
      <c r="Q65" s="67">
        <v>76780</v>
      </c>
      <c r="R65" s="67">
        <v>77231</v>
      </c>
      <c r="S65" s="67">
        <v>77991</v>
      </c>
      <c r="T65" s="67">
        <v>77755</v>
      </c>
      <c r="U65" s="67">
        <v>77647</v>
      </c>
      <c r="V65" s="67">
        <v>77547</v>
      </c>
      <c r="W65" s="67">
        <v>77520</v>
      </c>
      <c r="X65" s="67">
        <v>77412</v>
      </c>
      <c r="Y65" s="67">
        <v>77104</v>
      </c>
      <c r="Z65" s="67">
        <v>76952</v>
      </c>
      <c r="AA65" s="67">
        <v>76919</v>
      </c>
      <c r="AB65" s="67">
        <v>75667</v>
      </c>
      <c r="AC65" s="67">
        <v>74751</v>
      </c>
      <c r="AD65" s="46">
        <v>74801</v>
      </c>
      <c r="AE65" s="69">
        <v>916</v>
      </c>
      <c r="AF65" s="70">
        <v>1.2397644988833998</v>
      </c>
      <c r="AG65" s="53"/>
      <c r="AH65" s="63">
        <v>912.1980329638593</v>
      </c>
      <c r="AI65" s="64">
        <f t="shared" si="0"/>
        <v>85.239166485991106</v>
      </c>
    </row>
    <row r="66" spans="2:35" x14ac:dyDescent="0.2">
      <c r="B66" s="65">
        <v>1</v>
      </c>
      <c r="C66" s="65">
        <v>1</v>
      </c>
      <c r="D66" s="65">
        <v>1</v>
      </c>
      <c r="E66" s="65">
        <v>36107</v>
      </c>
      <c r="F66" s="65">
        <v>99</v>
      </c>
      <c r="H66" s="46" t="s">
        <v>16</v>
      </c>
      <c r="I66" s="46">
        <v>9</v>
      </c>
      <c r="J66" s="59" t="s">
        <v>72</v>
      </c>
      <c r="K66" s="66">
        <v>51838</v>
      </c>
      <c r="L66" s="67">
        <v>51883</v>
      </c>
      <c r="M66" s="67">
        <v>51712</v>
      </c>
      <c r="N66" s="67">
        <v>51992</v>
      </c>
      <c r="O66" s="67">
        <v>51895</v>
      </c>
      <c r="P66" s="67">
        <v>51631</v>
      </c>
      <c r="Q66" s="67">
        <v>51611</v>
      </c>
      <c r="R66" s="67">
        <v>51536</v>
      </c>
      <c r="S66" s="67">
        <v>51565</v>
      </c>
      <c r="T66" s="67">
        <v>51498</v>
      </c>
      <c r="U66" s="67">
        <v>51236</v>
      </c>
      <c r="V66" s="67">
        <v>51125</v>
      </c>
      <c r="W66" s="67">
        <v>51048</v>
      </c>
      <c r="X66" s="67">
        <v>51000</v>
      </c>
      <c r="Y66" s="67">
        <v>50945</v>
      </c>
      <c r="Z66" s="67">
        <v>50303</v>
      </c>
      <c r="AA66" s="67">
        <v>50128</v>
      </c>
      <c r="AB66" s="67">
        <v>49793</v>
      </c>
      <c r="AC66" s="67">
        <v>49261</v>
      </c>
      <c r="AD66" s="46">
        <v>48760</v>
      </c>
      <c r="AE66" s="69">
        <v>-3123</v>
      </c>
      <c r="AF66" s="70">
        <v>-6.0193126843089262</v>
      </c>
      <c r="AG66" s="53"/>
      <c r="AH66" s="63">
        <v>969.71461373566206</v>
      </c>
      <c r="AI66" s="64">
        <f t="shared" si="0"/>
        <v>53.106346207996843</v>
      </c>
    </row>
    <row r="67" spans="2:35" x14ac:dyDescent="0.2">
      <c r="B67" s="65">
        <v>1</v>
      </c>
      <c r="C67" s="65">
        <v>1</v>
      </c>
      <c r="D67" s="65">
        <v>1</v>
      </c>
      <c r="E67" s="65">
        <v>36109</v>
      </c>
      <c r="F67" s="65">
        <v>99</v>
      </c>
      <c r="H67" s="65" t="s">
        <v>12</v>
      </c>
      <c r="I67" s="46">
        <v>9</v>
      </c>
      <c r="J67" s="59" t="s">
        <v>73</v>
      </c>
      <c r="K67" s="66">
        <v>96608</v>
      </c>
      <c r="L67" s="67">
        <v>96487</v>
      </c>
      <c r="M67" s="67">
        <v>97458</v>
      </c>
      <c r="N67" s="67">
        <v>98227</v>
      </c>
      <c r="O67" s="67">
        <v>99049</v>
      </c>
      <c r="P67" s="67">
        <v>99531</v>
      </c>
      <c r="Q67" s="67">
        <v>99433</v>
      </c>
      <c r="R67" s="67">
        <v>99651</v>
      </c>
      <c r="S67" s="67">
        <v>99910</v>
      </c>
      <c r="T67" s="67">
        <v>100383</v>
      </c>
      <c r="U67" s="67">
        <v>101497</v>
      </c>
      <c r="V67" s="67">
        <v>101564</v>
      </c>
      <c r="W67" s="67">
        <v>101594</v>
      </c>
      <c r="X67" s="67">
        <v>101774</v>
      </c>
      <c r="Y67" s="67">
        <v>102111</v>
      </c>
      <c r="Z67" s="67">
        <v>103135</v>
      </c>
      <c r="AA67" s="67">
        <v>104270</v>
      </c>
      <c r="AB67" s="67">
        <v>104498</v>
      </c>
      <c r="AC67" s="67">
        <v>104564</v>
      </c>
      <c r="AD67" s="46">
        <v>104871</v>
      </c>
      <c r="AE67" s="69">
        <v>8384</v>
      </c>
      <c r="AF67" s="70">
        <v>8.6892534745613403</v>
      </c>
      <c r="AG67" s="53"/>
      <c r="AH67" s="63">
        <v>518.69210513716666</v>
      </c>
      <c r="AI67" s="64">
        <f t="shared" si="0"/>
        <v>193.5309965310808</v>
      </c>
    </row>
    <row r="68" spans="2:35" x14ac:dyDescent="0.2">
      <c r="B68" s="65">
        <v>1</v>
      </c>
      <c r="C68" s="65">
        <v>1</v>
      </c>
      <c r="D68" s="65">
        <v>2</v>
      </c>
      <c r="E68" s="65">
        <v>36111</v>
      </c>
      <c r="F68" s="65">
        <v>99</v>
      </c>
      <c r="H68" s="65" t="s">
        <v>12</v>
      </c>
      <c r="I68" s="46">
        <v>5</v>
      </c>
      <c r="J68" s="59" t="s">
        <v>74</v>
      </c>
      <c r="K68" s="66">
        <v>177810</v>
      </c>
      <c r="L68" s="67">
        <v>177726</v>
      </c>
      <c r="M68" s="67">
        <v>178440</v>
      </c>
      <c r="N68" s="67">
        <v>180128</v>
      </c>
      <c r="O68" s="67">
        <v>180942</v>
      </c>
      <c r="P68" s="67">
        <v>181847</v>
      </c>
      <c r="Q68" s="67">
        <v>182438</v>
      </c>
      <c r="R68" s="67">
        <v>182845</v>
      </c>
      <c r="S68" s="67">
        <v>182818</v>
      </c>
      <c r="T68" s="67">
        <v>183174</v>
      </c>
      <c r="U68" s="67">
        <v>182638</v>
      </c>
      <c r="V68" s="67">
        <v>182493</v>
      </c>
      <c r="W68" s="67">
        <v>182512</v>
      </c>
      <c r="X68" s="67">
        <v>182408</v>
      </c>
      <c r="Y68" s="67">
        <v>182647</v>
      </c>
      <c r="Z68" s="67">
        <v>181811</v>
      </c>
      <c r="AA68" s="67">
        <v>180987</v>
      </c>
      <c r="AB68" s="67">
        <v>180680</v>
      </c>
      <c r="AC68" s="67">
        <v>179824</v>
      </c>
      <c r="AD68" s="46">
        <v>179225</v>
      </c>
      <c r="AE68" s="69">
        <v>1499</v>
      </c>
      <c r="AF68" s="70">
        <v>0.84343314990490992</v>
      </c>
      <c r="AG68" s="53"/>
      <c r="AH68" s="63">
        <v>476.05109483132742</v>
      </c>
      <c r="AI68" s="64">
        <f t="shared" si="0"/>
        <v>384.77802485655769</v>
      </c>
    </row>
    <row r="69" spans="2:35" x14ac:dyDescent="0.2">
      <c r="B69" s="65">
        <v>1</v>
      </c>
      <c r="C69" s="65">
        <v>1</v>
      </c>
      <c r="D69" s="65">
        <v>1</v>
      </c>
      <c r="E69" s="65">
        <v>36113</v>
      </c>
      <c r="F69" s="65">
        <v>99</v>
      </c>
      <c r="H69" s="65" t="s">
        <v>75</v>
      </c>
      <c r="I69" s="46">
        <v>1</v>
      </c>
      <c r="J69" s="59" t="s">
        <v>76</v>
      </c>
      <c r="K69" s="66">
        <v>63273</v>
      </c>
      <c r="L69" s="67">
        <v>63263</v>
      </c>
      <c r="M69" s="67">
        <v>63406</v>
      </c>
      <c r="N69" s="67">
        <v>63774</v>
      </c>
      <c r="O69" s="67">
        <v>64323</v>
      </c>
      <c r="P69" s="67">
        <v>64576</v>
      </c>
      <c r="Q69" s="67">
        <v>65206</v>
      </c>
      <c r="R69" s="67">
        <v>65554</v>
      </c>
      <c r="S69" s="67">
        <v>65740</v>
      </c>
      <c r="T69" s="67">
        <v>65848</v>
      </c>
      <c r="U69" s="67">
        <v>65694</v>
      </c>
      <c r="V69" s="67">
        <v>65707</v>
      </c>
      <c r="W69" s="67">
        <v>65700</v>
      </c>
      <c r="X69" s="67">
        <v>65678</v>
      </c>
      <c r="Y69" s="67">
        <v>65694</v>
      </c>
      <c r="Z69" s="67">
        <v>65418</v>
      </c>
      <c r="AA69" s="67">
        <v>65145</v>
      </c>
      <c r="AB69" s="67">
        <v>64882</v>
      </c>
      <c r="AC69" s="67">
        <v>64544</v>
      </c>
      <c r="AD69" s="46">
        <v>64567</v>
      </c>
      <c r="AE69" s="69">
        <v>1304</v>
      </c>
      <c r="AF69" s="73">
        <v>2.0612364257148728</v>
      </c>
      <c r="AG69" s="53"/>
      <c r="AH69" s="63">
        <v>1126.4772330991495</v>
      </c>
      <c r="AI69" s="64">
        <f t="shared" si="0"/>
        <v>58.454798787934521</v>
      </c>
    </row>
    <row r="70" spans="2:35" x14ac:dyDescent="0.2">
      <c r="B70" s="65">
        <v>1</v>
      </c>
      <c r="C70" s="65">
        <v>1</v>
      </c>
      <c r="D70" s="65">
        <v>1</v>
      </c>
      <c r="E70" s="65">
        <v>36115</v>
      </c>
      <c r="F70" s="65">
        <v>99</v>
      </c>
      <c r="H70" s="65" t="s">
        <v>75</v>
      </c>
      <c r="I70" s="46">
        <v>1</v>
      </c>
      <c r="J70" s="59" t="s">
        <v>77</v>
      </c>
      <c r="K70" s="66">
        <v>60977</v>
      </c>
      <c r="L70" s="67">
        <v>61032</v>
      </c>
      <c r="M70" s="67">
        <v>61142</v>
      </c>
      <c r="N70" s="67">
        <v>61152</v>
      </c>
      <c r="O70" s="67">
        <v>61621</v>
      </c>
      <c r="P70" s="67">
        <v>62278</v>
      </c>
      <c r="Q70" s="67">
        <v>62468</v>
      </c>
      <c r="R70" s="67">
        <v>62771</v>
      </c>
      <c r="S70" s="67">
        <v>63054</v>
      </c>
      <c r="T70" s="67">
        <v>63252</v>
      </c>
      <c r="U70" s="67">
        <v>63077</v>
      </c>
      <c r="V70" s="67">
        <v>63216</v>
      </c>
      <c r="W70" s="67">
        <v>63242</v>
      </c>
      <c r="X70" s="67">
        <v>63321</v>
      </c>
      <c r="Y70" s="67">
        <v>63112</v>
      </c>
      <c r="Z70" s="67">
        <v>63066</v>
      </c>
      <c r="AA70" s="67">
        <v>62777</v>
      </c>
      <c r="AB70" s="67">
        <v>62442</v>
      </c>
      <c r="AC70" s="67">
        <v>62238</v>
      </c>
      <c r="AD70" s="46">
        <v>61800</v>
      </c>
      <c r="AE70" s="69">
        <v>768</v>
      </c>
      <c r="AF70" s="70">
        <v>1.2583562721195438</v>
      </c>
      <c r="AG70" s="53"/>
      <c r="AH70" s="63">
        <v>869.29171602339466</v>
      </c>
      <c r="AI70" s="64">
        <f t="shared" si="0"/>
        <v>72.762685798213383</v>
      </c>
    </row>
    <row r="71" spans="2:35" x14ac:dyDescent="0.2">
      <c r="B71" s="65">
        <v>1</v>
      </c>
      <c r="C71" s="65">
        <v>1</v>
      </c>
      <c r="D71" s="65">
        <v>1</v>
      </c>
      <c r="E71" s="65">
        <v>36117</v>
      </c>
      <c r="F71" s="65">
        <v>99</v>
      </c>
      <c r="H71" s="65" t="s">
        <v>36</v>
      </c>
      <c r="I71" s="46">
        <v>3</v>
      </c>
      <c r="J71" s="59" t="s">
        <v>78</v>
      </c>
      <c r="K71" s="66">
        <v>93791</v>
      </c>
      <c r="L71" s="67">
        <v>93779</v>
      </c>
      <c r="M71" s="67">
        <v>93794</v>
      </c>
      <c r="N71" s="67">
        <v>93735</v>
      </c>
      <c r="O71" s="67">
        <v>94001</v>
      </c>
      <c r="P71" s="67">
        <v>93860</v>
      </c>
      <c r="Q71" s="67">
        <v>93727</v>
      </c>
      <c r="R71" s="67">
        <v>93595</v>
      </c>
      <c r="S71" s="67">
        <v>93539</v>
      </c>
      <c r="T71" s="67">
        <v>93739</v>
      </c>
      <c r="U71" s="67">
        <v>93643</v>
      </c>
      <c r="V71" s="67">
        <v>93772</v>
      </c>
      <c r="W71" s="67">
        <v>93750</v>
      </c>
      <c r="X71" s="67">
        <v>93756</v>
      </c>
      <c r="Y71" s="67">
        <v>93260</v>
      </c>
      <c r="Z71" s="67">
        <v>93012</v>
      </c>
      <c r="AA71" s="67">
        <v>92393</v>
      </c>
      <c r="AB71" s="67">
        <v>91829</v>
      </c>
      <c r="AC71" s="67">
        <v>91340</v>
      </c>
      <c r="AD71" s="46">
        <v>90798</v>
      </c>
      <c r="AE71" s="69">
        <v>-2981</v>
      </c>
      <c r="AF71" s="70">
        <v>-3.1787500399876301</v>
      </c>
      <c r="AG71" s="53"/>
      <c r="AH71" s="63">
        <v>835.43777847619367</v>
      </c>
      <c r="AI71" s="64">
        <f t="shared" si="0"/>
        <v>112.20344879660138</v>
      </c>
    </row>
    <row r="72" spans="2:35" x14ac:dyDescent="0.2">
      <c r="B72" s="65">
        <v>1</v>
      </c>
      <c r="C72" s="65">
        <v>2</v>
      </c>
      <c r="D72" s="65">
        <v>2</v>
      </c>
      <c r="E72" s="65">
        <v>36119</v>
      </c>
      <c r="F72" s="65">
        <v>70</v>
      </c>
      <c r="G72" s="65">
        <v>5600</v>
      </c>
      <c r="H72" s="65" t="s">
        <v>14</v>
      </c>
      <c r="I72" s="46">
        <v>5</v>
      </c>
      <c r="J72" s="59" t="s">
        <v>79</v>
      </c>
      <c r="K72" s="66">
        <v>925511</v>
      </c>
      <c r="L72" s="67">
        <v>923621</v>
      </c>
      <c r="M72" s="67">
        <v>931577</v>
      </c>
      <c r="N72" s="67">
        <v>935219</v>
      </c>
      <c r="O72" s="67">
        <v>935799</v>
      </c>
      <c r="P72" s="67">
        <v>935457</v>
      </c>
      <c r="Q72" s="67">
        <v>933401</v>
      </c>
      <c r="R72" s="67">
        <v>931426</v>
      </c>
      <c r="S72" s="67">
        <v>933414</v>
      </c>
      <c r="T72" s="67">
        <v>937449</v>
      </c>
      <c r="U72" s="67">
        <v>944201</v>
      </c>
      <c r="V72" s="67">
        <v>949113</v>
      </c>
      <c r="W72" s="67">
        <v>949070</v>
      </c>
      <c r="X72" s="67">
        <v>950588</v>
      </c>
      <c r="Y72" s="67">
        <v>957052</v>
      </c>
      <c r="Z72" s="67">
        <v>961073</v>
      </c>
      <c r="AA72" s="67">
        <v>967377</v>
      </c>
      <c r="AB72" s="67">
        <v>970255</v>
      </c>
      <c r="AC72" s="67">
        <v>972900</v>
      </c>
      <c r="AD72" s="46">
        <v>974542</v>
      </c>
      <c r="AE72" s="69">
        <v>50921</v>
      </c>
      <c r="AF72" s="70">
        <v>5.5131920993567709</v>
      </c>
      <c r="AG72" s="53"/>
      <c r="AH72" s="63">
        <v>604.21351025564593</v>
      </c>
      <c r="AI72" s="64">
        <f t="shared" si="0"/>
        <v>1551.5194282950747</v>
      </c>
    </row>
    <row r="73" spans="2:35" x14ac:dyDescent="0.2">
      <c r="B73" s="65">
        <v>1</v>
      </c>
      <c r="C73" s="65">
        <v>1</v>
      </c>
      <c r="D73" s="65">
        <v>1</v>
      </c>
      <c r="E73" s="65">
        <v>36121</v>
      </c>
      <c r="F73" s="65">
        <v>99</v>
      </c>
      <c r="H73" s="65" t="s">
        <v>12</v>
      </c>
      <c r="I73" s="46">
        <v>3</v>
      </c>
      <c r="J73" s="59" t="s">
        <v>80</v>
      </c>
      <c r="K73" s="66">
        <v>43399</v>
      </c>
      <c r="L73" s="67">
        <v>43462</v>
      </c>
      <c r="M73" s="67">
        <v>43061</v>
      </c>
      <c r="N73" s="67">
        <v>43007</v>
      </c>
      <c r="O73" s="67">
        <v>42955</v>
      </c>
      <c r="P73" s="67">
        <v>42852</v>
      </c>
      <c r="Q73" s="67">
        <v>42780</v>
      </c>
      <c r="R73" s="67">
        <v>42673</v>
      </c>
      <c r="S73" s="67">
        <v>42515</v>
      </c>
      <c r="T73" s="67">
        <v>42281</v>
      </c>
      <c r="U73" s="67">
        <v>42236</v>
      </c>
      <c r="V73" s="67">
        <v>42155</v>
      </c>
      <c r="W73" s="67">
        <v>42162</v>
      </c>
      <c r="X73" s="67">
        <v>42118</v>
      </c>
      <c r="Y73" s="67">
        <v>41930</v>
      </c>
      <c r="Z73" s="67">
        <v>41771</v>
      </c>
      <c r="AA73" s="67">
        <v>41431</v>
      </c>
      <c r="AB73" s="67">
        <v>41200</v>
      </c>
      <c r="AC73" s="67">
        <v>41004</v>
      </c>
      <c r="AD73" s="46">
        <v>40791</v>
      </c>
      <c r="AE73" s="69">
        <v>-2671</v>
      </c>
      <c r="AF73" s="70">
        <v>-6.1455984538217292</v>
      </c>
      <c r="AG73" s="53"/>
      <c r="AH73" s="63">
        <v>432.82442119422944</v>
      </c>
      <c r="AI73" s="64">
        <f t="shared" si="0"/>
        <v>97.686262441800736</v>
      </c>
    </row>
    <row r="74" spans="2:35" x14ac:dyDescent="0.2">
      <c r="B74" s="65">
        <v>1</v>
      </c>
      <c r="C74" s="65">
        <v>1</v>
      </c>
      <c r="D74" s="65">
        <v>1</v>
      </c>
      <c r="E74" s="65">
        <v>36123</v>
      </c>
      <c r="F74" s="65">
        <v>99</v>
      </c>
      <c r="H74" s="65" t="s">
        <v>12</v>
      </c>
      <c r="I74" s="46">
        <v>3</v>
      </c>
      <c r="J74" s="59" t="s">
        <v>81</v>
      </c>
      <c r="K74" s="66">
        <v>24723</v>
      </c>
      <c r="L74" s="67">
        <v>24591</v>
      </c>
      <c r="M74" s="67">
        <v>24725</v>
      </c>
      <c r="N74" s="67">
        <v>24688</v>
      </c>
      <c r="O74" s="67">
        <v>24898</v>
      </c>
      <c r="P74" s="67">
        <v>25008</v>
      </c>
      <c r="Q74" s="67">
        <v>25129</v>
      </c>
      <c r="R74" s="67">
        <v>25025</v>
      </c>
      <c r="S74" s="67">
        <v>25234</v>
      </c>
      <c r="T74" s="67">
        <v>25352</v>
      </c>
      <c r="U74" s="67">
        <v>25303</v>
      </c>
      <c r="V74" s="67">
        <v>25348</v>
      </c>
      <c r="W74" s="67">
        <v>25351</v>
      </c>
      <c r="X74" s="67">
        <v>25349</v>
      </c>
      <c r="Y74" s="67">
        <v>25387</v>
      </c>
      <c r="Z74" s="67">
        <v>25271</v>
      </c>
      <c r="AA74" s="67">
        <v>25154</v>
      </c>
      <c r="AB74" s="67">
        <v>25130</v>
      </c>
      <c r="AC74" s="67">
        <v>25051</v>
      </c>
      <c r="AD74" s="46">
        <v>24923</v>
      </c>
      <c r="AE74" s="69">
        <v>332</v>
      </c>
      <c r="AF74" s="70">
        <v>1.3500874303607011</v>
      </c>
      <c r="AG74" s="53"/>
      <c r="AH74" s="63">
        <v>592.91416137835392</v>
      </c>
      <c r="AI74" s="64">
        <f t="shared" si="0"/>
        <v>42.758297324293842</v>
      </c>
    </row>
    <row r="75" spans="2:35" ht="15" x14ac:dyDescent="0.25">
      <c r="B75" s="65"/>
      <c r="C75" s="65"/>
      <c r="D75" s="65"/>
      <c r="E75" s="65"/>
      <c r="F75" s="65"/>
      <c r="H75" s="65"/>
      <c r="J75" s="5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  <c r="AE75" s="72"/>
      <c r="AF75" s="63"/>
      <c r="AG75" s="53"/>
    </row>
    <row r="76" spans="2:35" ht="20.25" customHeight="1" x14ac:dyDescent="0.2">
      <c r="B76" s="65"/>
      <c r="C76" s="65"/>
      <c r="D76" s="65"/>
      <c r="E76" s="65"/>
      <c r="F76" s="65"/>
      <c r="H76" s="65"/>
      <c r="J76" s="60" t="s">
        <v>112</v>
      </c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77"/>
      <c r="AG76" s="53"/>
    </row>
    <row r="77" spans="2:35" ht="24.75" customHeight="1" x14ac:dyDescent="0.2">
      <c r="B77" s="65"/>
      <c r="C77" s="65"/>
      <c r="D77" s="65"/>
      <c r="E77" s="65"/>
      <c r="F77" s="65"/>
      <c r="H77" s="65"/>
      <c r="J77" s="59" t="s">
        <v>99</v>
      </c>
      <c r="K77" s="76">
        <v>827399</v>
      </c>
      <c r="L77" s="76">
        <v>825920</v>
      </c>
      <c r="M77" s="76">
        <v>831034</v>
      </c>
      <c r="N77" s="76">
        <v>836753</v>
      </c>
      <c r="O77" s="76">
        <v>844619</v>
      </c>
      <c r="P77" s="76">
        <v>850384</v>
      </c>
      <c r="Q77" s="76">
        <v>854604</v>
      </c>
      <c r="R77" s="76">
        <v>860365</v>
      </c>
      <c r="S77" s="76">
        <v>863068</v>
      </c>
      <c r="T77" s="76">
        <v>866282</v>
      </c>
      <c r="U77" s="76">
        <v>869361</v>
      </c>
      <c r="V77" s="76">
        <v>870716</v>
      </c>
      <c r="W77" s="76">
        <v>870692</v>
      </c>
      <c r="X77" s="76">
        <v>871103</v>
      </c>
      <c r="Y77" s="76">
        <v>873214</v>
      </c>
      <c r="Z77" s="76">
        <v>875637</v>
      </c>
      <c r="AA77" s="76">
        <v>878401</v>
      </c>
      <c r="AB77" s="76">
        <v>879775</v>
      </c>
      <c r="AC77" s="76">
        <v>880803</v>
      </c>
      <c r="AD77" s="76">
        <v>881839</v>
      </c>
      <c r="AE77" s="69">
        <v>55919</v>
      </c>
      <c r="AF77" s="70">
        <v>6.7705104610616047</v>
      </c>
      <c r="AG77" s="53"/>
    </row>
    <row r="78" spans="2:35" x14ac:dyDescent="0.2">
      <c r="B78" s="65"/>
      <c r="C78" s="65"/>
      <c r="D78" s="65"/>
      <c r="E78" s="65"/>
      <c r="F78" s="65"/>
      <c r="H78" s="65"/>
      <c r="J78" s="59" t="s">
        <v>82</v>
      </c>
      <c r="K78" s="76">
        <v>252189</v>
      </c>
      <c r="L78" s="76">
        <v>252298</v>
      </c>
      <c r="M78" s="76">
        <v>252580</v>
      </c>
      <c r="N78" s="76">
        <v>253430</v>
      </c>
      <c r="O78" s="76">
        <v>252932</v>
      </c>
      <c r="P78" s="76">
        <v>252605</v>
      </c>
      <c r="Q78" s="76">
        <v>252088</v>
      </c>
      <c r="R78" s="76">
        <v>252441</v>
      </c>
      <c r="S78" s="76">
        <v>252442</v>
      </c>
      <c r="T78" s="76">
        <v>252527</v>
      </c>
      <c r="U78" s="76">
        <v>252171</v>
      </c>
      <c r="V78" s="76">
        <v>251725</v>
      </c>
      <c r="W78" s="76">
        <v>251737</v>
      </c>
      <c r="X78" s="76">
        <v>251469</v>
      </c>
      <c r="Y78" s="76">
        <v>250404</v>
      </c>
      <c r="Z78" s="76">
        <v>249219</v>
      </c>
      <c r="AA78" s="76">
        <v>248498</v>
      </c>
      <c r="AB78" s="76">
        <v>247462</v>
      </c>
      <c r="AC78" s="76">
        <v>245879</v>
      </c>
      <c r="AD78" s="76">
        <v>244094</v>
      </c>
      <c r="AE78" s="69">
        <v>-8204</v>
      </c>
      <c r="AF78" s="70">
        <v>-3.251710279114381</v>
      </c>
      <c r="AG78" s="53"/>
    </row>
    <row r="79" spans="2:35" x14ac:dyDescent="0.2">
      <c r="B79" s="65"/>
      <c r="C79" s="65"/>
      <c r="D79" s="65"/>
      <c r="E79" s="65"/>
      <c r="F79" s="65"/>
      <c r="H79" s="65"/>
      <c r="J79" s="59" t="s">
        <v>119</v>
      </c>
      <c r="K79" s="76">
        <v>1169060</v>
      </c>
      <c r="L79" s="76">
        <v>1170022</v>
      </c>
      <c r="M79" s="76">
        <v>1165067</v>
      </c>
      <c r="N79" s="76">
        <v>1161678</v>
      </c>
      <c r="O79" s="76">
        <v>1159918</v>
      </c>
      <c r="P79" s="76">
        <v>1156070</v>
      </c>
      <c r="Q79" s="76">
        <v>1148563</v>
      </c>
      <c r="R79" s="76">
        <v>1141712</v>
      </c>
      <c r="S79" s="76">
        <v>1137678</v>
      </c>
      <c r="T79" s="76">
        <v>1136364</v>
      </c>
      <c r="U79" s="76">
        <v>1135377</v>
      </c>
      <c r="V79" s="76">
        <v>1135509</v>
      </c>
      <c r="W79" s="76">
        <v>1135617</v>
      </c>
      <c r="X79" s="76">
        <v>1135709</v>
      </c>
      <c r="Y79" s="76">
        <v>1135817</v>
      </c>
      <c r="Z79" s="76">
        <v>1135633</v>
      </c>
      <c r="AA79" s="76">
        <v>1136417</v>
      </c>
      <c r="AB79" s="76">
        <v>1137186</v>
      </c>
      <c r="AC79" s="76">
        <v>1135479</v>
      </c>
      <c r="AD79" s="76">
        <v>1132804</v>
      </c>
      <c r="AE79" s="69">
        <v>-37218</v>
      </c>
      <c r="AF79" s="70">
        <v>-3.1809658279929778</v>
      </c>
      <c r="AG79" s="53"/>
    </row>
    <row r="80" spans="2:35" x14ac:dyDescent="0.2">
      <c r="B80" s="65"/>
      <c r="C80" s="65"/>
      <c r="D80" s="65"/>
      <c r="E80" s="65"/>
      <c r="F80" s="65"/>
      <c r="H80" s="65"/>
      <c r="J80" s="59" t="s">
        <v>83</v>
      </c>
      <c r="K80" s="76">
        <v>91094</v>
      </c>
      <c r="L80" s="76">
        <v>91119</v>
      </c>
      <c r="M80" s="76">
        <v>90780</v>
      </c>
      <c r="N80" s="76">
        <v>90613</v>
      </c>
      <c r="O80" s="76">
        <v>90154</v>
      </c>
      <c r="P80" s="76">
        <v>89777</v>
      </c>
      <c r="Q80" s="76">
        <v>88860</v>
      </c>
      <c r="R80" s="76">
        <v>88732</v>
      </c>
      <c r="S80" s="76">
        <v>88634</v>
      </c>
      <c r="T80" s="76">
        <v>88503</v>
      </c>
      <c r="U80" s="76">
        <v>88849</v>
      </c>
      <c r="V80" s="76">
        <v>88830</v>
      </c>
      <c r="W80" s="76">
        <v>88842</v>
      </c>
      <c r="X80" s="76">
        <v>88972</v>
      </c>
      <c r="Y80" s="76">
        <v>88988</v>
      </c>
      <c r="Z80" s="76">
        <v>89264</v>
      </c>
      <c r="AA80" s="76">
        <v>88498</v>
      </c>
      <c r="AB80" s="76">
        <v>87506</v>
      </c>
      <c r="AC80" s="76">
        <v>87120</v>
      </c>
      <c r="AD80" s="76">
        <v>86322</v>
      </c>
      <c r="AE80" s="69">
        <v>-4797</v>
      </c>
      <c r="AF80" s="70">
        <v>-5.2645441675172027</v>
      </c>
      <c r="AG80" s="53"/>
    </row>
    <row r="81" spans="2:35" x14ac:dyDescent="0.2">
      <c r="B81" s="65"/>
      <c r="C81" s="65"/>
      <c r="D81" s="65"/>
      <c r="E81" s="65"/>
      <c r="F81" s="65"/>
      <c r="H81" s="65"/>
      <c r="J81" s="59" t="s">
        <v>84</v>
      </c>
      <c r="K81" s="76">
        <v>124250</v>
      </c>
      <c r="L81" s="76">
        <v>124295</v>
      </c>
      <c r="M81" s="76">
        <v>124548</v>
      </c>
      <c r="N81" s="76">
        <v>124926</v>
      </c>
      <c r="O81" s="76">
        <v>125944</v>
      </c>
      <c r="P81" s="76">
        <v>126854</v>
      </c>
      <c r="Q81" s="76">
        <v>127674</v>
      </c>
      <c r="R81" s="76">
        <v>128325</v>
      </c>
      <c r="S81" s="76">
        <v>128794</v>
      </c>
      <c r="T81" s="76">
        <v>129100</v>
      </c>
      <c r="U81" s="76">
        <v>128771</v>
      </c>
      <c r="V81" s="76">
        <v>128923</v>
      </c>
      <c r="W81" s="76">
        <v>128942</v>
      </c>
      <c r="X81" s="76">
        <v>128999</v>
      </c>
      <c r="Y81" s="76">
        <v>128806</v>
      </c>
      <c r="Z81" s="76">
        <v>128484</v>
      </c>
      <c r="AA81" s="76">
        <v>127922</v>
      </c>
      <c r="AB81" s="76">
        <v>127324</v>
      </c>
      <c r="AC81" s="76">
        <v>126782</v>
      </c>
      <c r="AD81" s="76">
        <v>126367</v>
      </c>
      <c r="AE81" s="69">
        <v>2072</v>
      </c>
      <c r="AF81" s="70">
        <v>1.6670018906633413</v>
      </c>
      <c r="AG81" s="53"/>
    </row>
    <row r="82" spans="2:35" x14ac:dyDescent="0.2">
      <c r="B82" s="65"/>
      <c r="C82" s="65"/>
      <c r="D82" s="65"/>
      <c r="E82" s="65"/>
      <c r="F82" s="65"/>
      <c r="H82" s="65"/>
      <c r="J82" s="59" t="s">
        <v>116</v>
      </c>
      <c r="K82" s="76">
        <v>96608</v>
      </c>
      <c r="L82" s="76">
        <v>96487</v>
      </c>
      <c r="M82" s="76">
        <v>97458</v>
      </c>
      <c r="N82" s="76">
        <v>98227</v>
      </c>
      <c r="O82" s="76">
        <v>99049</v>
      </c>
      <c r="P82" s="76">
        <v>99531</v>
      </c>
      <c r="Q82" s="76">
        <v>99433</v>
      </c>
      <c r="R82" s="76">
        <v>99651</v>
      </c>
      <c r="S82" s="76">
        <v>99910</v>
      </c>
      <c r="T82" s="76">
        <v>100383</v>
      </c>
      <c r="U82" s="76">
        <v>101497</v>
      </c>
      <c r="V82" s="76">
        <v>101564</v>
      </c>
      <c r="W82" s="76">
        <v>101594</v>
      </c>
      <c r="X82" s="76">
        <v>101774</v>
      </c>
      <c r="Y82" s="76">
        <v>102111</v>
      </c>
      <c r="Z82" s="76">
        <v>103135</v>
      </c>
      <c r="AA82" s="76">
        <v>104270</v>
      </c>
      <c r="AB82" s="76">
        <v>104498</v>
      </c>
      <c r="AC82" s="76">
        <v>104564</v>
      </c>
      <c r="AD82" s="76">
        <v>104871</v>
      </c>
      <c r="AE82" s="69">
        <v>8384</v>
      </c>
      <c r="AF82" s="70">
        <v>8.6892534745613403</v>
      </c>
      <c r="AG82" s="53"/>
    </row>
    <row r="83" spans="2:35" x14ac:dyDescent="0.2">
      <c r="B83" s="65"/>
      <c r="C83" s="65"/>
      <c r="D83" s="65"/>
      <c r="E83" s="65"/>
      <c r="F83" s="65"/>
      <c r="H83" s="65"/>
      <c r="J83" s="59" t="s">
        <v>117</v>
      </c>
      <c r="K83" s="76">
        <v>177810</v>
      </c>
      <c r="L83" s="76">
        <v>177726</v>
      </c>
      <c r="M83" s="76">
        <v>178440</v>
      </c>
      <c r="N83" s="76">
        <v>180128</v>
      </c>
      <c r="O83" s="76">
        <v>180942</v>
      </c>
      <c r="P83" s="76">
        <v>181847</v>
      </c>
      <c r="Q83" s="76">
        <v>182438</v>
      </c>
      <c r="R83" s="76">
        <v>182845</v>
      </c>
      <c r="S83" s="76">
        <v>182818</v>
      </c>
      <c r="T83" s="76">
        <v>183174</v>
      </c>
      <c r="U83" s="76">
        <v>182638</v>
      </c>
      <c r="V83" s="76">
        <v>182493</v>
      </c>
      <c r="W83" s="76">
        <v>182512</v>
      </c>
      <c r="X83" s="76">
        <v>182408</v>
      </c>
      <c r="Y83" s="76">
        <v>182647</v>
      </c>
      <c r="Z83" s="76">
        <v>181811</v>
      </c>
      <c r="AA83" s="76">
        <v>180987</v>
      </c>
      <c r="AB83" s="76">
        <v>180680</v>
      </c>
      <c r="AC83" s="76">
        <v>179824</v>
      </c>
      <c r="AD83" s="76">
        <v>179225</v>
      </c>
      <c r="AE83" s="69">
        <v>1499</v>
      </c>
      <c r="AF83" s="70">
        <v>0.84343314990490992</v>
      </c>
      <c r="AG83" s="53"/>
    </row>
    <row r="84" spans="2:35" x14ac:dyDescent="0.2">
      <c r="B84" s="65"/>
      <c r="C84" s="65"/>
      <c r="D84" s="65"/>
      <c r="E84" s="65"/>
      <c r="F84" s="65"/>
      <c r="H84" s="65"/>
      <c r="J84" s="59" t="s">
        <v>85</v>
      </c>
      <c r="K84" s="76">
        <v>2760794</v>
      </c>
      <c r="L84" s="76">
        <v>2754004</v>
      </c>
      <c r="M84" s="76">
        <v>2779574</v>
      </c>
      <c r="N84" s="76">
        <v>2796317</v>
      </c>
      <c r="O84" s="76">
        <v>2810610</v>
      </c>
      <c r="P84" s="76">
        <v>2816179</v>
      </c>
      <c r="Q84" s="76">
        <v>2810005</v>
      </c>
      <c r="R84" s="76">
        <v>2800531</v>
      </c>
      <c r="S84" s="76">
        <v>2797303</v>
      </c>
      <c r="T84" s="76">
        <v>2805347</v>
      </c>
      <c r="U84" s="76">
        <v>2819294</v>
      </c>
      <c r="V84" s="76">
        <v>2832882</v>
      </c>
      <c r="W84" s="76">
        <v>2833066</v>
      </c>
      <c r="X84" s="76">
        <v>2836626</v>
      </c>
      <c r="Y84" s="76">
        <v>2847074</v>
      </c>
      <c r="Z84" s="76">
        <v>2850130</v>
      </c>
      <c r="AA84" s="76">
        <v>2855034</v>
      </c>
      <c r="AB84" s="76">
        <v>2857807</v>
      </c>
      <c r="AC84" s="76">
        <v>2857605</v>
      </c>
      <c r="AD84" s="76">
        <v>2854083</v>
      </c>
      <c r="AE84" s="69">
        <v>100079</v>
      </c>
      <c r="AF84" s="70">
        <v>3.6339453392224561</v>
      </c>
      <c r="AG84" s="53"/>
    </row>
    <row r="85" spans="2:35" ht="14.25" x14ac:dyDescent="0.2">
      <c r="B85" s="65"/>
      <c r="C85" s="65"/>
      <c r="D85" s="65"/>
      <c r="E85" s="65"/>
      <c r="F85" s="65"/>
      <c r="H85" s="65"/>
      <c r="J85" s="71" t="s">
        <v>121</v>
      </c>
      <c r="K85" s="78">
        <v>8017608</v>
      </c>
      <c r="L85" s="78">
        <v>8009185</v>
      </c>
      <c r="M85" s="78">
        <v>8059813</v>
      </c>
      <c r="N85" s="78">
        <v>8072000</v>
      </c>
      <c r="O85" s="78">
        <v>8068073</v>
      </c>
      <c r="P85" s="78">
        <v>8043366</v>
      </c>
      <c r="Q85" s="78">
        <v>8013368</v>
      </c>
      <c r="R85" s="78">
        <v>7993906</v>
      </c>
      <c r="S85" s="78">
        <v>8013775</v>
      </c>
      <c r="T85" s="78">
        <v>8068195</v>
      </c>
      <c r="U85" s="78">
        <v>8131574</v>
      </c>
      <c r="V85" s="78">
        <v>8175133</v>
      </c>
      <c r="W85" s="78">
        <v>8174962</v>
      </c>
      <c r="X85" s="78">
        <v>8192026</v>
      </c>
      <c r="Y85" s="78">
        <v>8284098</v>
      </c>
      <c r="Z85" s="78">
        <v>8361179</v>
      </c>
      <c r="AA85" s="78">
        <v>8422460</v>
      </c>
      <c r="AB85" s="78">
        <v>8471990</v>
      </c>
      <c r="AC85" s="78">
        <v>8516502</v>
      </c>
      <c r="AD85" s="78">
        <v>8537673</v>
      </c>
      <c r="AE85" s="69">
        <v>528488</v>
      </c>
      <c r="AF85" s="70">
        <v>6.5985240695526439</v>
      </c>
      <c r="AG85" s="53"/>
    </row>
    <row r="86" spans="2:35" x14ac:dyDescent="0.2">
      <c r="B86" s="65"/>
      <c r="C86" s="65"/>
      <c r="D86" s="65"/>
      <c r="E86" s="65"/>
      <c r="F86" s="65"/>
      <c r="H86" s="65"/>
      <c r="J86" s="71" t="s">
        <v>118</v>
      </c>
      <c r="K86" s="78">
        <v>623806</v>
      </c>
      <c r="L86" s="78">
        <v>621429</v>
      </c>
      <c r="M86" s="78">
        <v>632386</v>
      </c>
      <c r="N86" s="78">
        <v>640675</v>
      </c>
      <c r="O86" s="78">
        <v>649508</v>
      </c>
      <c r="P86" s="78">
        <v>655793</v>
      </c>
      <c r="Q86" s="78">
        <v>658884</v>
      </c>
      <c r="R86" s="78">
        <v>661620</v>
      </c>
      <c r="S86" s="78">
        <v>663783</v>
      </c>
      <c r="T86" s="78">
        <v>666468</v>
      </c>
      <c r="U86" s="78">
        <v>668966</v>
      </c>
      <c r="V86" s="78">
        <v>670301</v>
      </c>
      <c r="W86" s="78">
        <v>670275</v>
      </c>
      <c r="X86" s="78">
        <v>671241</v>
      </c>
      <c r="Y86" s="78">
        <v>672647</v>
      </c>
      <c r="Z86" s="78">
        <v>671313</v>
      </c>
      <c r="AA86" s="78">
        <v>671664</v>
      </c>
      <c r="AB86" s="78">
        <v>671717</v>
      </c>
      <c r="AC86" s="78">
        <v>672358</v>
      </c>
      <c r="AD86" s="78">
        <v>673683</v>
      </c>
      <c r="AE86" s="69">
        <v>52254</v>
      </c>
      <c r="AF86" s="70">
        <v>8.4086838560800992</v>
      </c>
      <c r="AG86" s="53"/>
    </row>
    <row r="87" spans="2:35" ht="14.25" x14ac:dyDescent="0.2">
      <c r="B87" s="65"/>
      <c r="C87" s="65"/>
      <c r="D87" s="65"/>
      <c r="E87" s="65"/>
      <c r="F87" s="65"/>
      <c r="H87" s="65"/>
      <c r="J87" s="71" t="s">
        <v>120</v>
      </c>
      <c r="K87" s="78">
        <v>1309280</v>
      </c>
      <c r="L87" s="78">
        <v>1306146</v>
      </c>
      <c r="M87" s="78">
        <v>1319245</v>
      </c>
      <c r="N87" s="78">
        <v>1327210</v>
      </c>
      <c r="O87" s="78">
        <v>1330987</v>
      </c>
      <c r="P87" s="78">
        <v>1332487</v>
      </c>
      <c r="Q87" s="78">
        <v>1331713</v>
      </c>
      <c r="R87" s="78">
        <v>1330173</v>
      </c>
      <c r="S87" s="78">
        <v>1334536</v>
      </c>
      <c r="T87" s="78">
        <v>1342399</v>
      </c>
      <c r="U87" s="78">
        <v>1352519</v>
      </c>
      <c r="V87" s="78">
        <v>1360510</v>
      </c>
      <c r="W87" s="78">
        <v>1360536</v>
      </c>
      <c r="X87" s="78">
        <v>1362948</v>
      </c>
      <c r="Y87" s="78">
        <v>1372782</v>
      </c>
      <c r="Z87" s="78">
        <v>1378553</v>
      </c>
      <c r="AA87" s="78">
        <v>1387376</v>
      </c>
      <c r="AB87" s="78">
        <v>1392588</v>
      </c>
      <c r="AC87" s="78">
        <v>1397656</v>
      </c>
      <c r="AD87" s="78">
        <v>1400222</v>
      </c>
      <c r="AE87" s="69">
        <v>94076</v>
      </c>
      <c r="AF87" s="70">
        <v>7.2025638787700617</v>
      </c>
      <c r="AG87" s="53"/>
    </row>
    <row r="88" spans="2:35" x14ac:dyDescent="0.2">
      <c r="B88" s="65"/>
      <c r="C88" s="65"/>
      <c r="D88" s="65"/>
      <c r="E88" s="65"/>
      <c r="F88" s="65"/>
      <c r="H88" s="65"/>
      <c r="J88" s="59" t="s">
        <v>86</v>
      </c>
      <c r="K88" s="76">
        <v>1041759</v>
      </c>
      <c r="L88" s="76">
        <v>1037931</v>
      </c>
      <c r="M88" s="76">
        <v>1043490</v>
      </c>
      <c r="N88" s="76">
        <v>1045667</v>
      </c>
      <c r="O88" s="76">
        <v>1047020</v>
      </c>
      <c r="P88" s="76">
        <v>1047486</v>
      </c>
      <c r="Q88" s="76">
        <v>1045289</v>
      </c>
      <c r="R88" s="76">
        <v>1045345</v>
      </c>
      <c r="S88" s="76">
        <v>1046806</v>
      </c>
      <c r="T88" s="76">
        <v>1049950</v>
      </c>
      <c r="U88" s="76">
        <v>1052638</v>
      </c>
      <c r="V88" s="76">
        <v>1054323</v>
      </c>
      <c r="W88" s="76">
        <v>1054342</v>
      </c>
      <c r="X88" s="76">
        <v>1055013</v>
      </c>
      <c r="Y88" s="76">
        <v>1057307</v>
      </c>
      <c r="Z88" s="76">
        <v>1058079</v>
      </c>
      <c r="AA88" s="76">
        <v>1059096</v>
      </c>
      <c r="AB88" s="76">
        <v>1058241</v>
      </c>
      <c r="AC88" s="76">
        <v>1056229</v>
      </c>
      <c r="AD88" s="76">
        <v>1053956</v>
      </c>
      <c r="AE88" s="69">
        <v>16025</v>
      </c>
      <c r="AF88" s="70">
        <v>1.5439369283699977</v>
      </c>
      <c r="AG88" s="53"/>
    </row>
    <row r="89" spans="2:35" x14ac:dyDescent="0.2">
      <c r="B89" s="65"/>
      <c r="C89" s="65"/>
      <c r="D89" s="65"/>
      <c r="E89" s="65"/>
      <c r="F89" s="65"/>
      <c r="H89" s="65"/>
      <c r="J89" s="59" t="s">
        <v>87</v>
      </c>
      <c r="K89" s="76">
        <v>649961</v>
      </c>
      <c r="L89" s="76">
        <v>650133</v>
      </c>
      <c r="M89" s="76">
        <v>650697</v>
      </c>
      <c r="N89" s="76">
        <v>652241</v>
      </c>
      <c r="O89" s="76">
        <v>655091</v>
      </c>
      <c r="P89" s="76">
        <v>656149</v>
      </c>
      <c r="Q89" s="76">
        <v>655021</v>
      </c>
      <c r="R89" s="76">
        <v>655321</v>
      </c>
      <c r="S89" s="76">
        <v>656209</v>
      </c>
      <c r="T89" s="76">
        <v>658913</v>
      </c>
      <c r="U89" s="76">
        <v>660857</v>
      </c>
      <c r="V89" s="76">
        <v>662577</v>
      </c>
      <c r="W89" s="76">
        <v>662625</v>
      </c>
      <c r="X89" s="76">
        <v>663082</v>
      </c>
      <c r="Y89" s="76">
        <v>662882</v>
      </c>
      <c r="Z89" s="76">
        <v>661753</v>
      </c>
      <c r="AA89" s="76">
        <v>663196</v>
      </c>
      <c r="AB89" s="76">
        <v>661792</v>
      </c>
      <c r="AC89" s="76">
        <v>660008</v>
      </c>
      <c r="AD89" s="76">
        <v>656510</v>
      </c>
      <c r="AE89" s="69">
        <v>6377</v>
      </c>
      <c r="AF89" s="70">
        <v>0.98087622071176206</v>
      </c>
      <c r="AG89" s="53"/>
    </row>
    <row r="90" spans="2:35" x14ac:dyDescent="0.2">
      <c r="B90" s="65"/>
      <c r="C90" s="65"/>
      <c r="D90" s="65"/>
      <c r="E90" s="65"/>
      <c r="F90" s="65"/>
      <c r="H90" s="65"/>
      <c r="J90" s="59" t="s">
        <v>88</v>
      </c>
      <c r="K90" s="76">
        <v>299597</v>
      </c>
      <c r="L90" s="76">
        <v>300018</v>
      </c>
      <c r="M90" s="76">
        <v>298521</v>
      </c>
      <c r="N90" s="76">
        <v>298049</v>
      </c>
      <c r="O90" s="76">
        <v>298323</v>
      </c>
      <c r="P90" s="76">
        <v>298986</v>
      </c>
      <c r="Q90" s="76">
        <v>298574</v>
      </c>
      <c r="R90" s="76">
        <v>298258</v>
      </c>
      <c r="S90" s="76">
        <v>298831</v>
      </c>
      <c r="T90" s="76">
        <v>298886</v>
      </c>
      <c r="U90" s="76">
        <v>299000</v>
      </c>
      <c r="V90" s="76">
        <v>299397</v>
      </c>
      <c r="W90" s="76">
        <v>299357</v>
      </c>
      <c r="X90" s="76">
        <v>299262</v>
      </c>
      <c r="Y90" s="76">
        <v>298907</v>
      </c>
      <c r="Z90" s="76">
        <v>298588</v>
      </c>
      <c r="AA90" s="76">
        <v>297922</v>
      </c>
      <c r="AB90" s="76">
        <v>296815</v>
      </c>
      <c r="AC90" s="76">
        <v>294949</v>
      </c>
      <c r="AD90" s="76">
        <v>293803</v>
      </c>
      <c r="AE90" s="69">
        <v>-6215</v>
      </c>
      <c r="AF90" s="70">
        <v>-2.0715423741242192</v>
      </c>
      <c r="AG90" s="53"/>
    </row>
    <row r="91" spans="2:35" ht="6.75" customHeight="1" x14ac:dyDescent="0.2">
      <c r="B91" s="65"/>
      <c r="C91" s="65"/>
      <c r="D91" s="65"/>
      <c r="E91" s="65"/>
      <c r="F91" s="65"/>
      <c r="H91" s="65"/>
      <c r="J91" s="59"/>
      <c r="K91" s="79"/>
      <c r="L91" s="79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69"/>
      <c r="AG91" s="53"/>
    </row>
    <row r="92" spans="2:35" ht="14.25" x14ac:dyDescent="0.2">
      <c r="B92" s="65"/>
      <c r="C92" s="65"/>
      <c r="D92" s="65"/>
      <c r="E92" s="65"/>
      <c r="F92" s="65"/>
      <c r="H92" s="65"/>
      <c r="J92" s="59" t="s">
        <v>131</v>
      </c>
      <c r="K92" s="76">
        <v>12963432</v>
      </c>
      <c r="L92" s="76">
        <v>12942375</v>
      </c>
      <c r="M92" s="76">
        <v>13043601</v>
      </c>
      <c r="N92" s="76">
        <v>13090782</v>
      </c>
      <c r="O92" s="76">
        <v>13115567</v>
      </c>
      <c r="P92" s="76">
        <v>13105937</v>
      </c>
      <c r="Q92" s="76">
        <v>13073188</v>
      </c>
      <c r="R92" s="76">
        <v>13046306</v>
      </c>
      <c r="S92" s="76">
        <v>13070206</v>
      </c>
      <c r="T92" s="76">
        <v>13143338</v>
      </c>
      <c r="U92" s="76">
        <v>13232638</v>
      </c>
      <c r="V92" s="76">
        <v>13298866</v>
      </c>
      <c r="W92" s="76">
        <v>13298871</v>
      </c>
      <c r="X92" s="76">
        <v>13322661</v>
      </c>
      <c r="Y92" s="76">
        <v>13436352</v>
      </c>
      <c r="Z92" s="76">
        <v>13519938</v>
      </c>
      <c r="AA92" s="76">
        <v>13594440</v>
      </c>
      <c r="AB92" s="76">
        <v>13650449</v>
      </c>
      <c r="AC92" s="76">
        <v>13698696</v>
      </c>
      <c r="AD92" s="76">
        <v>13719687</v>
      </c>
      <c r="AE92" s="69">
        <v>777312</v>
      </c>
      <c r="AF92" s="70">
        <v>6.0059455857213218</v>
      </c>
      <c r="AG92" s="53"/>
      <c r="AH92" s="76">
        <f>SUM(T83:T87)</f>
        <v>13065583</v>
      </c>
    </row>
    <row r="93" spans="2:35" ht="14.25" x14ac:dyDescent="0.2">
      <c r="B93" s="65"/>
      <c r="C93" s="65"/>
      <c r="D93" s="65"/>
      <c r="E93" s="65"/>
      <c r="F93" s="65"/>
      <c r="H93" s="65"/>
      <c r="J93" s="59" t="s">
        <v>132</v>
      </c>
      <c r="K93" s="76">
        <v>6038348</v>
      </c>
      <c r="L93" s="76">
        <v>6034651</v>
      </c>
      <c r="M93" s="76">
        <v>6039237</v>
      </c>
      <c r="N93" s="76">
        <v>6047018</v>
      </c>
      <c r="O93" s="76">
        <v>6060372</v>
      </c>
      <c r="P93" s="76">
        <v>6065630</v>
      </c>
      <c r="Q93" s="76">
        <v>6059422</v>
      </c>
      <c r="R93" s="76">
        <v>6058325</v>
      </c>
      <c r="S93" s="76">
        <v>6062129</v>
      </c>
      <c r="T93" s="76">
        <v>6069098</v>
      </c>
      <c r="U93" s="76">
        <v>6074428</v>
      </c>
      <c r="V93" s="76">
        <v>6079236</v>
      </c>
      <c r="W93" s="76">
        <v>6079239</v>
      </c>
      <c r="X93" s="76">
        <v>6079979</v>
      </c>
      <c r="Y93" s="76">
        <v>6083177</v>
      </c>
      <c r="Z93" s="76">
        <v>6082831</v>
      </c>
      <c r="AA93" s="76">
        <v>6079106</v>
      </c>
      <c r="AB93" s="76">
        <v>6068066</v>
      </c>
      <c r="AC93" s="76">
        <v>6048487</v>
      </c>
      <c r="AD93" s="76">
        <v>6025602</v>
      </c>
      <c r="AE93" s="69">
        <v>-9049</v>
      </c>
      <c r="AF93" s="70">
        <v>-0.14995067651799582</v>
      </c>
      <c r="AG93" s="53"/>
      <c r="AH93" s="76">
        <f>+T10-AH92</f>
        <v>6146853</v>
      </c>
      <c r="AI93" s="46">
        <f>+AH93/T10*100</f>
        <v>31.994136506167152</v>
      </c>
    </row>
    <row r="94" spans="2:35" ht="6.75" customHeight="1" x14ac:dyDescent="0.2">
      <c r="B94" s="65"/>
      <c r="C94" s="65"/>
      <c r="D94" s="65"/>
      <c r="E94" s="65"/>
      <c r="F94" s="65"/>
      <c r="H94" s="65"/>
      <c r="J94" s="59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69"/>
      <c r="AF94" s="63"/>
      <c r="AG94" s="53"/>
    </row>
    <row r="95" spans="2:35" x14ac:dyDescent="0.2">
      <c r="B95" s="65"/>
      <c r="C95" s="65"/>
      <c r="D95" s="65"/>
      <c r="E95" s="65"/>
      <c r="F95" s="65"/>
      <c r="H95" s="65"/>
      <c r="J95" s="60" t="s">
        <v>113</v>
      </c>
      <c r="K95" s="79"/>
      <c r="L95" s="79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69"/>
      <c r="AG95" s="53"/>
      <c r="AH95" s="76">
        <f>+T10-AH92-(T24+T33)</f>
        <v>6092423</v>
      </c>
      <c r="AI95" s="46">
        <f>+AH95/T10*100</f>
        <v>31.710830422545065</v>
      </c>
    </row>
    <row r="96" spans="2:35" x14ac:dyDescent="0.2">
      <c r="B96" s="65"/>
      <c r="C96" s="65"/>
      <c r="D96" s="65"/>
      <c r="E96" s="65"/>
      <c r="F96" s="65"/>
      <c r="H96" s="65"/>
      <c r="J96" s="59" t="s">
        <v>89</v>
      </c>
      <c r="K96" s="80">
        <v>1031167</v>
      </c>
      <c r="L96" s="76">
        <v>1029822</v>
      </c>
      <c r="M96" s="76">
        <v>1034717</v>
      </c>
      <c r="N96" s="76">
        <v>1041253</v>
      </c>
      <c r="O96" s="76">
        <v>1050251</v>
      </c>
      <c r="P96" s="76">
        <v>1057329</v>
      </c>
      <c r="Q96" s="76">
        <v>1062603</v>
      </c>
      <c r="R96" s="76">
        <v>1068969</v>
      </c>
      <c r="S96" s="76">
        <v>1071935</v>
      </c>
      <c r="T96" s="76">
        <v>1075212</v>
      </c>
      <c r="U96" s="76">
        <v>1077751</v>
      </c>
      <c r="V96" s="76">
        <v>1079207</v>
      </c>
      <c r="W96" s="76">
        <v>1079199</v>
      </c>
      <c r="X96" s="76">
        <v>1079549</v>
      </c>
      <c r="Y96" s="76">
        <v>1080976</v>
      </c>
      <c r="Z96" s="76">
        <v>1083285</v>
      </c>
      <c r="AA96" s="76">
        <v>1085136</v>
      </c>
      <c r="AB96" s="76">
        <v>1085437</v>
      </c>
      <c r="AC96" s="76">
        <v>1085399</v>
      </c>
      <c r="AD96" s="76">
        <v>1085386</v>
      </c>
      <c r="AE96" s="69">
        <v>55564</v>
      </c>
      <c r="AF96" s="70">
        <v>5.3954955322376099</v>
      </c>
      <c r="AG96" s="53"/>
    </row>
    <row r="97" spans="2:33" x14ac:dyDescent="0.2">
      <c r="B97" s="65"/>
      <c r="C97" s="65"/>
      <c r="D97" s="65"/>
      <c r="E97" s="65"/>
      <c r="F97" s="65"/>
      <c r="H97" s="65"/>
      <c r="J97" s="59" t="s">
        <v>90</v>
      </c>
      <c r="K97" s="80">
        <v>780525</v>
      </c>
      <c r="L97" s="76">
        <v>780747</v>
      </c>
      <c r="M97" s="76">
        <v>780913</v>
      </c>
      <c r="N97" s="76">
        <v>782533</v>
      </c>
      <c r="O97" s="76">
        <v>785961</v>
      </c>
      <c r="P97" s="76">
        <v>787061</v>
      </c>
      <c r="Q97" s="76">
        <v>785455</v>
      </c>
      <c r="R97" s="76">
        <v>785662</v>
      </c>
      <c r="S97" s="76">
        <v>786462</v>
      </c>
      <c r="T97" s="76">
        <v>788932</v>
      </c>
      <c r="U97" s="76">
        <v>790387</v>
      </c>
      <c r="V97" s="76">
        <v>791939</v>
      </c>
      <c r="W97" s="76">
        <v>791913</v>
      </c>
      <c r="X97" s="76">
        <v>792171</v>
      </c>
      <c r="Y97" s="76">
        <v>792190</v>
      </c>
      <c r="Z97" s="76">
        <v>790544</v>
      </c>
      <c r="AA97" s="76">
        <v>791476</v>
      </c>
      <c r="AB97" s="76">
        <v>789524</v>
      </c>
      <c r="AC97" s="76">
        <v>786753</v>
      </c>
      <c r="AD97" s="76">
        <v>782441</v>
      </c>
      <c r="AE97" s="69">
        <v>1694</v>
      </c>
      <c r="AF97" s="70">
        <v>0.21697169505614494</v>
      </c>
      <c r="AG97" s="53"/>
    </row>
    <row r="98" spans="2:33" x14ac:dyDescent="0.2">
      <c r="B98" s="65"/>
      <c r="C98" s="65"/>
      <c r="D98" s="65"/>
      <c r="E98" s="65"/>
      <c r="F98" s="65"/>
      <c r="H98" s="65"/>
      <c r="J98" s="59" t="s">
        <v>91</v>
      </c>
      <c r="K98" s="80">
        <v>1203763</v>
      </c>
      <c r="L98" s="76">
        <v>1199851</v>
      </c>
      <c r="M98" s="76">
        <v>1206361</v>
      </c>
      <c r="N98" s="76">
        <v>1208697</v>
      </c>
      <c r="O98" s="76">
        <v>1210497</v>
      </c>
      <c r="P98" s="76">
        <v>1210882</v>
      </c>
      <c r="Q98" s="76">
        <v>1208443</v>
      </c>
      <c r="R98" s="76">
        <v>1208185</v>
      </c>
      <c r="S98" s="76">
        <v>1209954</v>
      </c>
      <c r="T98" s="76">
        <v>1212848</v>
      </c>
      <c r="U98" s="76">
        <v>1215395</v>
      </c>
      <c r="V98" s="76">
        <v>1217156</v>
      </c>
      <c r="W98" s="76">
        <v>1217043</v>
      </c>
      <c r="X98" s="76">
        <v>1217665</v>
      </c>
      <c r="Y98" s="76">
        <v>1219900</v>
      </c>
      <c r="Z98" s="76">
        <v>1220263</v>
      </c>
      <c r="AA98" s="76">
        <v>1220215</v>
      </c>
      <c r="AB98" s="76">
        <v>1218424</v>
      </c>
      <c r="AC98" s="76">
        <v>1215942</v>
      </c>
      <c r="AD98" s="76">
        <v>1212929</v>
      </c>
      <c r="AE98" s="69">
        <v>13078</v>
      </c>
      <c r="AF98" s="70">
        <v>1.0899686711099963</v>
      </c>
      <c r="AG98" s="53"/>
    </row>
    <row r="99" spans="2:33" x14ac:dyDescent="0.2">
      <c r="B99" s="65"/>
      <c r="C99" s="65"/>
      <c r="D99" s="65"/>
      <c r="E99" s="65"/>
      <c r="F99" s="65"/>
      <c r="H99" s="65"/>
      <c r="J99" s="71" t="s">
        <v>92</v>
      </c>
      <c r="K99" s="81">
        <v>2760794</v>
      </c>
      <c r="L99" s="78">
        <v>2754004</v>
      </c>
      <c r="M99" s="78">
        <v>2779574</v>
      </c>
      <c r="N99" s="78">
        <v>2796317</v>
      </c>
      <c r="O99" s="78">
        <v>2810610</v>
      </c>
      <c r="P99" s="78">
        <v>2816179</v>
      </c>
      <c r="Q99" s="78">
        <v>2810005</v>
      </c>
      <c r="R99" s="78">
        <v>2800531</v>
      </c>
      <c r="S99" s="78">
        <v>2797303</v>
      </c>
      <c r="T99" s="78">
        <v>2805347</v>
      </c>
      <c r="U99" s="78">
        <v>2819294</v>
      </c>
      <c r="V99" s="78">
        <v>2832882</v>
      </c>
      <c r="W99" s="78">
        <v>2833066</v>
      </c>
      <c r="X99" s="78">
        <v>2836626</v>
      </c>
      <c r="Y99" s="78">
        <v>2847074</v>
      </c>
      <c r="Z99" s="78">
        <v>2850130</v>
      </c>
      <c r="AA99" s="78">
        <v>2855034</v>
      </c>
      <c r="AB99" s="78">
        <v>2857807</v>
      </c>
      <c r="AC99" s="78">
        <v>2857605</v>
      </c>
      <c r="AD99" s="78">
        <v>2854083</v>
      </c>
      <c r="AE99" s="69">
        <v>100079</v>
      </c>
      <c r="AF99" s="70">
        <v>3.6339453392224561</v>
      </c>
      <c r="AG99" s="53"/>
    </row>
    <row r="100" spans="2:33" x14ac:dyDescent="0.2">
      <c r="B100" s="65"/>
      <c r="C100" s="65"/>
      <c r="D100" s="65"/>
      <c r="E100" s="65"/>
      <c r="F100" s="65"/>
      <c r="H100" s="65"/>
      <c r="J100" s="71" t="s">
        <v>93</v>
      </c>
      <c r="K100" s="81">
        <v>2185030</v>
      </c>
      <c r="L100" s="78">
        <v>2179186</v>
      </c>
      <c r="M100" s="78">
        <v>2204214</v>
      </c>
      <c r="N100" s="78">
        <v>2222465</v>
      </c>
      <c r="O100" s="78">
        <v>2236884</v>
      </c>
      <c r="P100" s="78">
        <v>2246392</v>
      </c>
      <c r="Q100" s="78">
        <v>2249815</v>
      </c>
      <c r="R100" s="78">
        <v>2251869</v>
      </c>
      <c r="S100" s="78">
        <v>2259128</v>
      </c>
      <c r="T100" s="78">
        <v>2269796</v>
      </c>
      <c r="U100" s="78">
        <v>2281770</v>
      </c>
      <c r="V100" s="78">
        <v>2290851</v>
      </c>
      <c r="W100" s="78">
        <v>2290843</v>
      </c>
      <c r="X100" s="78">
        <v>2294009</v>
      </c>
      <c r="Y100" s="78">
        <v>2305180</v>
      </c>
      <c r="Z100" s="78">
        <v>2308629</v>
      </c>
      <c r="AA100" s="78">
        <v>2316946</v>
      </c>
      <c r="AB100" s="78">
        <v>2320652</v>
      </c>
      <c r="AC100" s="78">
        <v>2324589</v>
      </c>
      <c r="AD100" s="78">
        <v>2327931</v>
      </c>
      <c r="AE100" s="69">
        <v>148745</v>
      </c>
      <c r="AF100" s="70">
        <v>6.8257138215829212</v>
      </c>
      <c r="AG100" s="53"/>
    </row>
    <row r="101" spans="2:33" x14ac:dyDescent="0.2">
      <c r="B101" s="65"/>
      <c r="C101" s="65"/>
      <c r="D101" s="65"/>
      <c r="E101" s="65"/>
      <c r="F101" s="65"/>
      <c r="H101" s="65"/>
      <c r="J101" s="71" t="s">
        <v>94</v>
      </c>
      <c r="K101" s="82">
        <v>497552</v>
      </c>
      <c r="L101" s="83">
        <v>497888</v>
      </c>
      <c r="M101" s="83">
        <v>496615</v>
      </c>
      <c r="N101" s="83">
        <v>496213</v>
      </c>
      <c r="O101" s="83">
        <v>497452</v>
      </c>
      <c r="P101" s="83">
        <v>498923</v>
      </c>
      <c r="Q101" s="83">
        <v>498983</v>
      </c>
      <c r="R101" s="83">
        <v>499003</v>
      </c>
      <c r="S101" s="83">
        <v>499926</v>
      </c>
      <c r="T101" s="83">
        <v>499872</v>
      </c>
      <c r="U101" s="83">
        <v>499615</v>
      </c>
      <c r="V101" s="83">
        <v>500155</v>
      </c>
      <c r="W101" s="83">
        <v>500121</v>
      </c>
      <c r="X101" s="83">
        <v>499896</v>
      </c>
      <c r="Y101" s="83">
        <v>498747</v>
      </c>
      <c r="Z101" s="83">
        <v>497360</v>
      </c>
      <c r="AA101" s="83">
        <v>495662</v>
      </c>
      <c r="AB101" s="83">
        <v>493304</v>
      </c>
      <c r="AC101" s="83">
        <v>490484</v>
      </c>
      <c r="AD101" s="83">
        <v>488321</v>
      </c>
      <c r="AE101" s="69">
        <v>-9567</v>
      </c>
      <c r="AF101" s="70">
        <v>-1.9215164856353235</v>
      </c>
      <c r="AG101" s="53"/>
    </row>
    <row r="102" spans="2:33" x14ac:dyDescent="0.2">
      <c r="B102" s="65"/>
      <c r="C102" s="65"/>
      <c r="D102" s="65"/>
      <c r="E102" s="65"/>
      <c r="F102" s="65"/>
      <c r="H102" s="65"/>
      <c r="J102" s="71" t="s">
        <v>95</v>
      </c>
      <c r="K102" s="81">
        <v>8017608</v>
      </c>
      <c r="L102" s="78">
        <v>8009185</v>
      </c>
      <c r="M102" s="78">
        <v>8059813</v>
      </c>
      <c r="N102" s="78">
        <v>8072000</v>
      </c>
      <c r="O102" s="78">
        <v>8068073</v>
      </c>
      <c r="P102" s="78">
        <v>8043366</v>
      </c>
      <c r="Q102" s="78">
        <v>8013368</v>
      </c>
      <c r="R102" s="78">
        <v>7993906</v>
      </c>
      <c r="S102" s="78">
        <v>8013775</v>
      </c>
      <c r="T102" s="78">
        <v>8068195</v>
      </c>
      <c r="U102" s="78">
        <v>8131574</v>
      </c>
      <c r="V102" s="78">
        <v>8175133</v>
      </c>
      <c r="W102" s="78">
        <v>8174962</v>
      </c>
      <c r="X102" s="78">
        <v>8192026</v>
      </c>
      <c r="Y102" s="78">
        <v>8284098</v>
      </c>
      <c r="Z102" s="78">
        <v>8361179</v>
      </c>
      <c r="AA102" s="78">
        <v>8422460</v>
      </c>
      <c r="AB102" s="78">
        <v>8471990</v>
      </c>
      <c r="AC102" s="78">
        <v>8516502</v>
      </c>
      <c r="AD102" s="78">
        <v>8537673</v>
      </c>
      <c r="AE102" s="69">
        <v>528488</v>
      </c>
      <c r="AF102" s="70">
        <v>6.5985240695526439</v>
      </c>
      <c r="AG102" s="53"/>
    </row>
    <row r="103" spans="2:33" x14ac:dyDescent="0.2">
      <c r="B103" s="65"/>
      <c r="C103" s="65"/>
      <c r="D103" s="65"/>
      <c r="E103" s="65"/>
      <c r="F103" s="65"/>
      <c r="H103" s="65"/>
      <c r="J103" s="71" t="s">
        <v>96</v>
      </c>
      <c r="K103" s="81">
        <v>425866</v>
      </c>
      <c r="L103" s="78">
        <v>425845</v>
      </c>
      <c r="M103" s="78">
        <v>425320</v>
      </c>
      <c r="N103" s="78">
        <v>425080</v>
      </c>
      <c r="O103" s="78">
        <v>425406</v>
      </c>
      <c r="P103" s="78">
        <v>425506</v>
      </c>
      <c r="Q103" s="78">
        <v>429769</v>
      </c>
      <c r="R103" s="78">
        <v>430742</v>
      </c>
      <c r="S103" s="78">
        <v>432411</v>
      </c>
      <c r="T103" s="78">
        <v>432231</v>
      </c>
      <c r="U103" s="78">
        <v>432561</v>
      </c>
      <c r="V103" s="78">
        <v>433193</v>
      </c>
      <c r="W103" s="78">
        <v>433188</v>
      </c>
      <c r="X103" s="78">
        <v>433269</v>
      </c>
      <c r="Y103" s="78">
        <v>435449</v>
      </c>
      <c r="Z103" s="78">
        <v>438186</v>
      </c>
      <c r="AA103" s="78">
        <v>435116</v>
      </c>
      <c r="AB103" s="78">
        <v>433773</v>
      </c>
      <c r="AC103" s="78">
        <v>429942</v>
      </c>
      <c r="AD103" s="78">
        <v>425035</v>
      </c>
      <c r="AE103" s="69">
        <v>-810</v>
      </c>
      <c r="AF103" s="70">
        <v>-0.19021005295353943</v>
      </c>
      <c r="AG103" s="53"/>
    </row>
    <row r="104" spans="2:33" x14ac:dyDescent="0.2">
      <c r="B104" s="65"/>
      <c r="C104" s="65"/>
      <c r="D104" s="65"/>
      <c r="E104" s="65"/>
      <c r="F104" s="65"/>
      <c r="H104" s="65"/>
      <c r="J104" s="71" t="s">
        <v>97</v>
      </c>
      <c r="K104" s="81">
        <v>657076</v>
      </c>
      <c r="L104" s="78">
        <v>657023</v>
      </c>
      <c r="M104" s="78">
        <v>658089</v>
      </c>
      <c r="N104" s="78">
        <v>659903</v>
      </c>
      <c r="O104" s="78">
        <v>659800</v>
      </c>
      <c r="P104" s="78">
        <v>659510</v>
      </c>
      <c r="Q104" s="78">
        <v>657660</v>
      </c>
      <c r="R104" s="78">
        <v>657711</v>
      </c>
      <c r="S104" s="78">
        <v>658147</v>
      </c>
      <c r="T104" s="78">
        <v>658472</v>
      </c>
      <c r="U104" s="78">
        <v>658685</v>
      </c>
      <c r="V104" s="78">
        <v>657909</v>
      </c>
      <c r="W104" s="78">
        <v>657992</v>
      </c>
      <c r="X104" s="78">
        <v>657762</v>
      </c>
      <c r="Y104" s="78">
        <v>657175</v>
      </c>
      <c r="Z104" s="78">
        <v>656510</v>
      </c>
      <c r="AA104" s="78">
        <v>655116</v>
      </c>
      <c r="AB104" s="78">
        <v>652052</v>
      </c>
      <c r="AC104" s="78">
        <v>648361</v>
      </c>
      <c r="AD104" s="78">
        <v>644428</v>
      </c>
      <c r="AE104" s="69">
        <v>-12595</v>
      </c>
      <c r="AF104" s="70">
        <v>-1.9169800752789476</v>
      </c>
      <c r="AG104" s="53"/>
    </row>
    <row r="105" spans="2:33" x14ac:dyDescent="0.2">
      <c r="B105" s="65"/>
      <c r="C105" s="65"/>
      <c r="D105" s="65"/>
      <c r="E105" s="65"/>
      <c r="F105" s="65"/>
      <c r="H105" s="65"/>
      <c r="J105" s="59" t="s">
        <v>98</v>
      </c>
      <c r="K105" s="84">
        <v>1442399</v>
      </c>
      <c r="L105" s="62">
        <v>1443475</v>
      </c>
      <c r="M105" s="62">
        <v>1437222</v>
      </c>
      <c r="N105" s="62">
        <v>1433339</v>
      </c>
      <c r="O105" s="62">
        <v>1431005</v>
      </c>
      <c r="P105" s="62">
        <v>1426419</v>
      </c>
      <c r="Q105" s="62">
        <v>1416509</v>
      </c>
      <c r="R105" s="62">
        <v>1408053</v>
      </c>
      <c r="S105" s="62">
        <v>1403294</v>
      </c>
      <c r="T105" s="62">
        <v>1401531</v>
      </c>
      <c r="U105" s="62">
        <v>1400034</v>
      </c>
      <c r="V105" s="62">
        <v>1399677</v>
      </c>
      <c r="W105" s="62">
        <v>1399783</v>
      </c>
      <c r="X105" s="62">
        <v>1399667</v>
      </c>
      <c r="Y105" s="62">
        <v>1398740</v>
      </c>
      <c r="Z105" s="62">
        <v>1396683</v>
      </c>
      <c r="AA105" s="62">
        <v>1396385</v>
      </c>
      <c r="AB105" s="62">
        <v>1395552</v>
      </c>
      <c r="AC105" s="62">
        <v>1391606</v>
      </c>
      <c r="AD105" s="62">
        <v>1387062</v>
      </c>
      <c r="AE105" s="69">
        <v>-56413</v>
      </c>
      <c r="AF105" s="70">
        <v>-3.9081383466980721</v>
      </c>
      <c r="AG105" s="53"/>
    </row>
    <row r="106" spans="2:33" ht="6.75" customHeight="1" x14ac:dyDescent="0.2">
      <c r="B106" s="65"/>
      <c r="C106" s="65"/>
      <c r="D106" s="65"/>
      <c r="E106" s="65"/>
      <c r="F106" s="65"/>
      <c r="H106" s="65"/>
      <c r="J106" s="85"/>
      <c r="K106" s="86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8"/>
      <c r="AF106" s="89"/>
      <c r="AG106" s="90"/>
    </row>
    <row r="107" spans="2:33" x14ac:dyDescent="0.2">
      <c r="B107" s="65"/>
      <c r="C107" s="65"/>
      <c r="D107" s="65"/>
      <c r="E107" s="65"/>
      <c r="F107" s="65"/>
      <c r="H107" s="65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</row>
    <row r="108" spans="2:33" x14ac:dyDescent="0.2">
      <c r="B108" s="65"/>
      <c r="C108" s="65"/>
      <c r="D108" s="65"/>
      <c r="E108" s="65"/>
      <c r="F108" s="65"/>
      <c r="H108" s="65"/>
      <c r="J108" s="46" t="s">
        <v>158</v>
      </c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F108" s="91"/>
    </row>
    <row r="109" spans="2:33" x14ac:dyDescent="0.2">
      <c r="B109" s="65"/>
      <c r="C109" s="65"/>
      <c r="D109" s="65"/>
      <c r="E109" s="65"/>
      <c r="F109" s="65"/>
      <c r="H109" s="65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</row>
    <row r="110" spans="2:33" x14ac:dyDescent="0.2">
      <c r="B110" s="65"/>
      <c r="C110" s="65"/>
      <c r="D110" s="65"/>
      <c r="E110" s="65"/>
      <c r="F110" s="65"/>
      <c r="H110" s="65"/>
      <c r="J110" s="76" t="s">
        <v>108</v>
      </c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</row>
    <row r="111" spans="2:33" x14ac:dyDescent="0.2">
      <c r="B111" s="65"/>
      <c r="C111" s="65"/>
      <c r="D111" s="65"/>
      <c r="E111" s="65"/>
      <c r="F111" s="65"/>
      <c r="H111" s="65"/>
      <c r="J111" s="46" t="s">
        <v>109</v>
      </c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</row>
    <row r="112" spans="2:33" x14ac:dyDescent="0.2">
      <c r="B112" s="65"/>
      <c r="C112" s="65"/>
      <c r="D112" s="65"/>
      <c r="E112" s="65"/>
      <c r="F112" s="65"/>
      <c r="H112" s="65"/>
      <c r="J112" s="46" t="s">
        <v>125</v>
      </c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</row>
    <row r="113" spans="2:30" x14ac:dyDescent="0.2">
      <c r="B113" s="65"/>
      <c r="C113" s="65"/>
      <c r="D113" s="65"/>
      <c r="E113" s="65"/>
      <c r="F113" s="65"/>
      <c r="H113" s="65"/>
      <c r="J113" s="46" t="s">
        <v>129</v>
      </c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</row>
    <row r="114" spans="2:30" x14ac:dyDescent="0.2">
      <c r="B114" s="65"/>
      <c r="C114" s="65"/>
      <c r="D114" s="65"/>
      <c r="E114" s="65"/>
      <c r="F114" s="65"/>
      <c r="H114" s="65"/>
      <c r="J114" s="46" t="s">
        <v>130</v>
      </c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</row>
    <row r="115" spans="2:30" x14ac:dyDescent="0.2">
      <c r="B115" s="65"/>
      <c r="C115" s="65"/>
      <c r="D115" s="65"/>
      <c r="E115" s="65"/>
      <c r="F115" s="65"/>
      <c r="H115" s="65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</row>
    <row r="116" spans="2:30" x14ac:dyDescent="0.2">
      <c r="B116" s="65"/>
      <c r="C116" s="65"/>
      <c r="D116" s="65"/>
      <c r="E116" s="65"/>
      <c r="F116" s="65"/>
      <c r="H116" s="65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</row>
    <row r="117" spans="2:30" x14ac:dyDescent="0.2">
      <c r="B117" s="65"/>
      <c r="C117" s="65"/>
      <c r="D117" s="65"/>
      <c r="E117" s="65"/>
      <c r="F117" s="65"/>
      <c r="H117" s="65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</row>
    <row r="118" spans="2:30" x14ac:dyDescent="0.2">
      <c r="B118" s="65"/>
      <c r="C118" s="65"/>
      <c r="D118" s="65"/>
      <c r="E118" s="65"/>
      <c r="F118" s="65"/>
      <c r="H118" s="65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</row>
    <row r="119" spans="2:30" x14ac:dyDescent="0.2">
      <c r="B119" s="65"/>
      <c r="C119" s="65"/>
      <c r="D119" s="65"/>
      <c r="E119" s="65"/>
      <c r="F119" s="65"/>
      <c r="H119" s="65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</row>
    <row r="120" spans="2:30" x14ac:dyDescent="0.2">
      <c r="B120" s="65"/>
      <c r="C120" s="65"/>
      <c r="D120" s="65"/>
      <c r="E120" s="65"/>
      <c r="F120" s="65"/>
      <c r="H120" s="65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</row>
    <row r="121" spans="2:30" x14ac:dyDescent="0.2">
      <c r="B121" s="65"/>
      <c r="C121" s="65"/>
      <c r="D121" s="65"/>
      <c r="E121" s="65"/>
      <c r="F121" s="65"/>
      <c r="H121" s="65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</row>
    <row r="122" spans="2:30" x14ac:dyDescent="0.2">
      <c r="B122" s="65"/>
      <c r="C122" s="65"/>
      <c r="D122" s="65"/>
      <c r="E122" s="65"/>
      <c r="F122" s="65"/>
      <c r="H122" s="65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</row>
    <row r="123" spans="2:30" x14ac:dyDescent="0.2">
      <c r="B123" s="65"/>
      <c r="C123" s="65"/>
      <c r="D123" s="65"/>
      <c r="E123" s="65"/>
      <c r="F123" s="65"/>
      <c r="H123" s="65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</row>
    <row r="124" spans="2:30" x14ac:dyDescent="0.2">
      <c r="B124" s="65"/>
      <c r="C124" s="65"/>
      <c r="D124" s="65"/>
      <c r="E124" s="65"/>
      <c r="F124" s="65"/>
      <c r="H124" s="65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</row>
    <row r="125" spans="2:30" x14ac:dyDescent="0.2">
      <c r="B125" s="65"/>
      <c r="C125" s="65"/>
      <c r="D125" s="65"/>
      <c r="E125" s="65"/>
      <c r="F125" s="65"/>
      <c r="H125" s="65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</row>
    <row r="126" spans="2:30" x14ac:dyDescent="0.2">
      <c r="B126" s="65"/>
      <c r="C126" s="65"/>
      <c r="D126" s="65"/>
      <c r="E126" s="65"/>
      <c r="F126" s="65"/>
      <c r="H126" s="65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</row>
    <row r="127" spans="2:30" x14ac:dyDescent="0.2">
      <c r="B127" s="65"/>
      <c r="C127" s="65"/>
      <c r="D127" s="65"/>
      <c r="E127" s="65"/>
      <c r="F127" s="65"/>
      <c r="H127" s="65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</row>
    <row r="128" spans="2:30" x14ac:dyDescent="0.2">
      <c r="B128" s="65"/>
      <c r="C128" s="65"/>
      <c r="D128" s="65"/>
      <c r="E128" s="65"/>
      <c r="F128" s="65"/>
      <c r="H128" s="65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</row>
    <row r="129" spans="2:30" x14ac:dyDescent="0.2">
      <c r="B129" s="65"/>
      <c r="C129" s="65"/>
      <c r="D129" s="65"/>
      <c r="E129" s="65"/>
      <c r="F129" s="65"/>
      <c r="H129" s="65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</row>
    <row r="130" spans="2:30" x14ac:dyDescent="0.2">
      <c r="B130" s="65"/>
      <c r="C130" s="65"/>
      <c r="D130" s="65"/>
      <c r="E130" s="65"/>
      <c r="F130" s="65"/>
      <c r="H130" s="65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</row>
    <row r="131" spans="2:30" x14ac:dyDescent="0.2">
      <c r="B131" s="65"/>
      <c r="C131" s="65"/>
      <c r="D131" s="65"/>
      <c r="E131" s="65"/>
      <c r="F131" s="65"/>
      <c r="H131" s="65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</row>
    <row r="132" spans="2:30" x14ac:dyDescent="0.2">
      <c r="B132" s="65"/>
      <c r="C132" s="65"/>
      <c r="D132" s="65"/>
      <c r="E132" s="65"/>
      <c r="F132" s="65"/>
      <c r="H132" s="65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  <c r="AD132" s="76"/>
    </row>
    <row r="133" spans="2:30" x14ac:dyDescent="0.2">
      <c r="B133" s="65"/>
      <c r="C133" s="65"/>
      <c r="D133" s="65"/>
      <c r="E133" s="65"/>
      <c r="F133" s="65"/>
      <c r="H133" s="65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</row>
    <row r="134" spans="2:30" x14ac:dyDescent="0.2">
      <c r="B134" s="65"/>
      <c r="C134" s="65"/>
      <c r="D134" s="65"/>
      <c r="E134" s="65"/>
      <c r="F134" s="65"/>
      <c r="H134" s="65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</row>
    <row r="135" spans="2:30" x14ac:dyDescent="0.2">
      <c r="B135" s="65"/>
      <c r="C135" s="65"/>
      <c r="D135" s="65"/>
      <c r="E135" s="65"/>
      <c r="F135" s="65"/>
      <c r="H135" s="65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</row>
    <row r="136" spans="2:30" x14ac:dyDescent="0.2">
      <c r="B136" s="65"/>
      <c r="C136" s="65"/>
      <c r="D136" s="65"/>
      <c r="E136" s="65"/>
      <c r="F136" s="65"/>
      <c r="H136" s="65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  <c r="AD136" s="76"/>
    </row>
    <row r="137" spans="2:30" x14ac:dyDescent="0.2">
      <c r="B137" s="65"/>
      <c r="C137" s="65"/>
      <c r="D137" s="65"/>
      <c r="E137" s="65"/>
      <c r="F137" s="65"/>
      <c r="H137" s="65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  <c r="AD137" s="76"/>
    </row>
    <row r="138" spans="2:30" x14ac:dyDescent="0.2">
      <c r="B138" s="65"/>
      <c r="C138" s="65"/>
      <c r="D138" s="65"/>
      <c r="E138" s="65"/>
      <c r="F138" s="65"/>
      <c r="H138" s="65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</row>
    <row r="139" spans="2:30" x14ac:dyDescent="0.2">
      <c r="B139" s="65"/>
      <c r="C139" s="65"/>
      <c r="D139" s="65"/>
      <c r="E139" s="65"/>
      <c r="F139" s="65"/>
      <c r="H139" s="65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  <c r="AD139" s="76"/>
    </row>
    <row r="140" spans="2:30" x14ac:dyDescent="0.2">
      <c r="B140" s="65"/>
      <c r="C140" s="65"/>
      <c r="D140" s="65"/>
      <c r="E140" s="65"/>
      <c r="F140" s="65"/>
      <c r="H140" s="65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</row>
    <row r="141" spans="2:30" x14ac:dyDescent="0.2">
      <c r="B141" s="65"/>
      <c r="C141" s="65"/>
      <c r="D141" s="65"/>
      <c r="E141" s="65"/>
      <c r="F141" s="65"/>
      <c r="H141" s="65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</row>
    <row r="142" spans="2:30" x14ac:dyDescent="0.2">
      <c r="B142" s="65"/>
      <c r="C142" s="65"/>
      <c r="D142" s="65"/>
      <c r="E142" s="65"/>
      <c r="F142" s="65"/>
      <c r="H142" s="65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</row>
    <row r="143" spans="2:30" x14ac:dyDescent="0.2">
      <c r="B143" s="65"/>
      <c r="C143" s="65"/>
      <c r="D143" s="65"/>
      <c r="E143" s="65"/>
      <c r="F143" s="65"/>
      <c r="H143" s="65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</row>
  </sheetData>
  <mergeCells count="29">
    <mergeCell ref="V4:W4"/>
    <mergeCell ref="X4:X6"/>
    <mergeCell ref="Y4:Y6"/>
    <mergeCell ref="J1:AF1"/>
    <mergeCell ref="J2:AF2"/>
    <mergeCell ref="J4:J6"/>
    <mergeCell ref="K4:L4"/>
    <mergeCell ref="M4:M6"/>
    <mergeCell ref="N4:N6"/>
    <mergeCell ref="O4:O6"/>
    <mergeCell ref="P4:P6"/>
    <mergeCell ref="Q4:Q6"/>
    <mergeCell ref="R4:R6"/>
    <mergeCell ref="AH4:AH6"/>
    <mergeCell ref="AI4:AI6"/>
    <mergeCell ref="K5:K6"/>
    <mergeCell ref="L5:L6"/>
    <mergeCell ref="V5:V6"/>
    <mergeCell ref="W5:W6"/>
    <mergeCell ref="AE5:AG5"/>
    <mergeCell ref="Z4:Z6"/>
    <mergeCell ref="AA4:AA6"/>
    <mergeCell ref="AB4:AB6"/>
    <mergeCell ref="AC4:AC6"/>
    <mergeCell ref="AD4:AD6"/>
    <mergeCell ref="AE4:AG4"/>
    <mergeCell ref="S4:S6"/>
    <mergeCell ref="T4:T6"/>
    <mergeCell ref="U4:U6"/>
  </mergeCells>
  <printOptions horizontalCentered="1"/>
  <pageMargins left="0.25" right="0.23" top="0.28999999999999998" bottom="0.25" header="0.25" footer="0.27"/>
  <pageSetup scale="66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7CF31-8A60-466B-93DA-BB54F3B4F04C}">
  <sheetPr>
    <pageSetUpPr fitToPage="1"/>
  </sheetPr>
  <dimension ref="A1:AI143"/>
  <sheetViews>
    <sheetView topLeftCell="J1" zoomScale="70" zoomScaleNormal="70" workbookViewId="0">
      <pane xSplit="1" topLeftCell="N1" activePane="topRight" state="frozen"/>
      <selection activeCell="J1" sqref="J1"/>
      <selection pane="topRight" activeCell="T104" sqref="T104"/>
    </sheetView>
  </sheetViews>
  <sheetFormatPr defaultRowHeight="12.75" x14ac:dyDescent="0.2"/>
  <cols>
    <col min="1" max="1" width="10.28515625" style="46" hidden="1" customWidth="1"/>
    <col min="2" max="4" width="4" style="46" hidden="1" customWidth="1"/>
    <col min="5" max="5" width="9.140625" style="46" hidden="1" customWidth="1"/>
    <col min="6" max="6" width="7.85546875" style="46" hidden="1" customWidth="1"/>
    <col min="7" max="7" width="6.42578125" style="46" hidden="1" customWidth="1"/>
    <col min="8" max="8" width="7" style="46" hidden="1" customWidth="1"/>
    <col min="9" max="9" width="6.140625" style="46" hidden="1" customWidth="1"/>
    <col min="10" max="10" width="18.85546875" style="46" customWidth="1"/>
    <col min="11" max="29" width="13.7109375" style="46" customWidth="1"/>
    <col min="30" max="30" width="17.140625" style="46" customWidth="1"/>
    <col min="31" max="31" width="13.28515625" style="46" customWidth="1"/>
    <col min="32" max="32" width="5.7109375" style="46" customWidth="1"/>
    <col min="33" max="34" width="0" style="46" hidden="1" customWidth="1"/>
    <col min="35" max="261" width="8.85546875" style="46"/>
    <col min="262" max="270" width="0" style="46" hidden="1" customWidth="1"/>
    <col min="271" max="271" width="18.85546875" style="46" customWidth="1"/>
    <col min="272" max="273" width="12.28515625" style="46" customWidth="1"/>
    <col min="274" max="274" width="13.28515625" style="46" customWidth="1"/>
    <col min="275" max="276" width="12.28515625" style="46" customWidth="1"/>
    <col min="277" max="277" width="12.7109375" style="46" customWidth="1"/>
    <col min="278" max="280" width="12.28515625" style="46" customWidth="1"/>
    <col min="281" max="281" width="12.85546875" style="46" customWidth="1"/>
    <col min="282" max="284" width="12.28515625" style="46" customWidth="1"/>
    <col min="285" max="285" width="10.7109375" style="46" customWidth="1"/>
    <col min="286" max="286" width="7.85546875" style="46" customWidth="1"/>
    <col min="287" max="287" width="5.7109375" style="46" customWidth="1"/>
    <col min="288" max="288" width="3.28515625" style="46" customWidth="1"/>
    <col min="289" max="290" width="0" style="46" hidden="1" customWidth="1"/>
    <col min="291" max="517" width="8.85546875" style="46"/>
    <col min="518" max="526" width="0" style="46" hidden="1" customWidth="1"/>
    <col min="527" max="527" width="18.85546875" style="46" customWidth="1"/>
    <col min="528" max="529" width="12.28515625" style="46" customWidth="1"/>
    <col min="530" max="530" width="13.28515625" style="46" customWidth="1"/>
    <col min="531" max="532" width="12.28515625" style="46" customWidth="1"/>
    <col min="533" max="533" width="12.7109375" style="46" customWidth="1"/>
    <col min="534" max="536" width="12.28515625" style="46" customWidth="1"/>
    <col min="537" max="537" width="12.85546875" style="46" customWidth="1"/>
    <col min="538" max="540" width="12.28515625" style="46" customWidth="1"/>
    <col min="541" max="541" width="10.7109375" style="46" customWidth="1"/>
    <col min="542" max="542" width="7.85546875" style="46" customWidth="1"/>
    <col min="543" max="543" width="5.7109375" style="46" customWidth="1"/>
    <col min="544" max="544" width="3.28515625" style="46" customWidth="1"/>
    <col min="545" max="546" width="0" style="46" hidden="1" customWidth="1"/>
    <col min="547" max="773" width="8.85546875" style="46"/>
    <col min="774" max="782" width="0" style="46" hidden="1" customWidth="1"/>
    <col min="783" max="783" width="18.85546875" style="46" customWidth="1"/>
    <col min="784" max="785" width="12.28515625" style="46" customWidth="1"/>
    <col min="786" max="786" width="13.28515625" style="46" customWidth="1"/>
    <col min="787" max="788" width="12.28515625" style="46" customWidth="1"/>
    <col min="789" max="789" width="12.7109375" style="46" customWidth="1"/>
    <col min="790" max="792" width="12.28515625" style="46" customWidth="1"/>
    <col min="793" max="793" width="12.85546875" style="46" customWidth="1"/>
    <col min="794" max="796" width="12.28515625" style="46" customWidth="1"/>
    <col min="797" max="797" width="10.7109375" style="46" customWidth="1"/>
    <col min="798" max="798" width="7.85546875" style="46" customWidth="1"/>
    <col min="799" max="799" width="5.7109375" style="46" customWidth="1"/>
    <col min="800" max="800" width="3.28515625" style="46" customWidth="1"/>
    <col min="801" max="802" width="0" style="46" hidden="1" customWidth="1"/>
    <col min="803" max="1029" width="8.85546875" style="46"/>
    <col min="1030" max="1038" width="0" style="46" hidden="1" customWidth="1"/>
    <col min="1039" max="1039" width="18.85546875" style="46" customWidth="1"/>
    <col min="1040" max="1041" width="12.28515625" style="46" customWidth="1"/>
    <col min="1042" max="1042" width="13.28515625" style="46" customWidth="1"/>
    <col min="1043" max="1044" width="12.28515625" style="46" customWidth="1"/>
    <col min="1045" max="1045" width="12.7109375" style="46" customWidth="1"/>
    <col min="1046" max="1048" width="12.28515625" style="46" customWidth="1"/>
    <col min="1049" max="1049" width="12.85546875" style="46" customWidth="1"/>
    <col min="1050" max="1052" width="12.28515625" style="46" customWidth="1"/>
    <col min="1053" max="1053" width="10.7109375" style="46" customWidth="1"/>
    <col min="1054" max="1054" width="7.85546875" style="46" customWidth="1"/>
    <col min="1055" max="1055" width="5.7109375" style="46" customWidth="1"/>
    <col min="1056" max="1056" width="3.28515625" style="46" customWidth="1"/>
    <col min="1057" max="1058" width="0" style="46" hidden="1" customWidth="1"/>
    <col min="1059" max="1285" width="8.85546875" style="46"/>
    <col min="1286" max="1294" width="0" style="46" hidden="1" customWidth="1"/>
    <col min="1295" max="1295" width="18.85546875" style="46" customWidth="1"/>
    <col min="1296" max="1297" width="12.28515625" style="46" customWidth="1"/>
    <col min="1298" max="1298" width="13.28515625" style="46" customWidth="1"/>
    <col min="1299" max="1300" width="12.28515625" style="46" customWidth="1"/>
    <col min="1301" max="1301" width="12.7109375" style="46" customWidth="1"/>
    <col min="1302" max="1304" width="12.28515625" style="46" customWidth="1"/>
    <col min="1305" max="1305" width="12.85546875" style="46" customWidth="1"/>
    <col min="1306" max="1308" width="12.28515625" style="46" customWidth="1"/>
    <col min="1309" max="1309" width="10.7109375" style="46" customWidth="1"/>
    <col min="1310" max="1310" width="7.85546875" style="46" customWidth="1"/>
    <col min="1311" max="1311" width="5.7109375" style="46" customWidth="1"/>
    <col min="1312" max="1312" width="3.28515625" style="46" customWidth="1"/>
    <col min="1313" max="1314" width="0" style="46" hidden="1" customWidth="1"/>
    <col min="1315" max="1541" width="8.85546875" style="46"/>
    <col min="1542" max="1550" width="0" style="46" hidden="1" customWidth="1"/>
    <col min="1551" max="1551" width="18.85546875" style="46" customWidth="1"/>
    <col min="1552" max="1553" width="12.28515625" style="46" customWidth="1"/>
    <col min="1554" max="1554" width="13.28515625" style="46" customWidth="1"/>
    <col min="1555" max="1556" width="12.28515625" style="46" customWidth="1"/>
    <col min="1557" max="1557" width="12.7109375" style="46" customWidth="1"/>
    <col min="1558" max="1560" width="12.28515625" style="46" customWidth="1"/>
    <col min="1561" max="1561" width="12.85546875" style="46" customWidth="1"/>
    <col min="1562" max="1564" width="12.28515625" style="46" customWidth="1"/>
    <col min="1565" max="1565" width="10.7109375" style="46" customWidth="1"/>
    <col min="1566" max="1566" width="7.85546875" style="46" customWidth="1"/>
    <col min="1567" max="1567" width="5.7109375" style="46" customWidth="1"/>
    <col min="1568" max="1568" width="3.28515625" style="46" customWidth="1"/>
    <col min="1569" max="1570" width="0" style="46" hidden="1" customWidth="1"/>
    <col min="1571" max="1797" width="8.85546875" style="46"/>
    <col min="1798" max="1806" width="0" style="46" hidden="1" customWidth="1"/>
    <col min="1807" max="1807" width="18.85546875" style="46" customWidth="1"/>
    <col min="1808" max="1809" width="12.28515625" style="46" customWidth="1"/>
    <col min="1810" max="1810" width="13.28515625" style="46" customWidth="1"/>
    <col min="1811" max="1812" width="12.28515625" style="46" customWidth="1"/>
    <col min="1813" max="1813" width="12.7109375" style="46" customWidth="1"/>
    <col min="1814" max="1816" width="12.28515625" style="46" customWidth="1"/>
    <col min="1817" max="1817" width="12.85546875" style="46" customWidth="1"/>
    <col min="1818" max="1820" width="12.28515625" style="46" customWidth="1"/>
    <col min="1821" max="1821" width="10.7109375" style="46" customWidth="1"/>
    <col min="1822" max="1822" width="7.85546875" style="46" customWidth="1"/>
    <col min="1823" max="1823" width="5.7109375" style="46" customWidth="1"/>
    <col min="1824" max="1824" width="3.28515625" style="46" customWidth="1"/>
    <col min="1825" max="1826" width="0" style="46" hidden="1" customWidth="1"/>
    <col min="1827" max="2053" width="8.85546875" style="46"/>
    <col min="2054" max="2062" width="0" style="46" hidden="1" customWidth="1"/>
    <col min="2063" max="2063" width="18.85546875" style="46" customWidth="1"/>
    <col min="2064" max="2065" width="12.28515625" style="46" customWidth="1"/>
    <col min="2066" max="2066" width="13.28515625" style="46" customWidth="1"/>
    <col min="2067" max="2068" width="12.28515625" style="46" customWidth="1"/>
    <col min="2069" max="2069" width="12.7109375" style="46" customWidth="1"/>
    <col min="2070" max="2072" width="12.28515625" style="46" customWidth="1"/>
    <col min="2073" max="2073" width="12.85546875" style="46" customWidth="1"/>
    <col min="2074" max="2076" width="12.28515625" style="46" customWidth="1"/>
    <col min="2077" max="2077" width="10.7109375" style="46" customWidth="1"/>
    <col min="2078" max="2078" width="7.85546875" style="46" customWidth="1"/>
    <col min="2079" max="2079" width="5.7109375" style="46" customWidth="1"/>
    <col min="2080" max="2080" width="3.28515625" style="46" customWidth="1"/>
    <col min="2081" max="2082" width="0" style="46" hidden="1" customWidth="1"/>
    <col min="2083" max="2309" width="8.85546875" style="46"/>
    <col min="2310" max="2318" width="0" style="46" hidden="1" customWidth="1"/>
    <col min="2319" max="2319" width="18.85546875" style="46" customWidth="1"/>
    <col min="2320" max="2321" width="12.28515625" style="46" customWidth="1"/>
    <col min="2322" max="2322" width="13.28515625" style="46" customWidth="1"/>
    <col min="2323" max="2324" width="12.28515625" style="46" customWidth="1"/>
    <col min="2325" max="2325" width="12.7109375" style="46" customWidth="1"/>
    <col min="2326" max="2328" width="12.28515625" style="46" customWidth="1"/>
    <col min="2329" max="2329" width="12.85546875" style="46" customWidth="1"/>
    <col min="2330" max="2332" width="12.28515625" style="46" customWidth="1"/>
    <col min="2333" max="2333" width="10.7109375" style="46" customWidth="1"/>
    <col min="2334" max="2334" width="7.85546875" style="46" customWidth="1"/>
    <col min="2335" max="2335" width="5.7109375" style="46" customWidth="1"/>
    <col min="2336" max="2336" width="3.28515625" style="46" customWidth="1"/>
    <col min="2337" max="2338" width="0" style="46" hidden="1" customWidth="1"/>
    <col min="2339" max="2565" width="8.85546875" style="46"/>
    <col min="2566" max="2574" width="0" style="46" hidden="1" customWidth="1"/>
    <col min="2575" max="2575" width="18.85546875" style="46" customWidth="1"/>
    <col min="2576" max="2577" width="12.28515625" style="46" customWidth="1"/>
    <col min="2578" max="2578" width="13.28515625" style="46" customWidth="1"/>
    <col min="2579" max="2580" width="12.28515625" style="46" customWidth="1"/>
    <col min="2581" max="2581" width="12.7109375" style="46" customWidth="1"/>
    <col min="2582" max="2584" width="12.28515625" style="46" customWidth="1"/>
    <col min="2585" max="2585" width="12.85546875" style="46" customWidth="1"/>
    <col min="2586" max="2588" width="12.28515625" style="46" customWidth="1"/>
    <col min="2589" max="2589" width="10.7109375" style="46" customWidth="1"/>
    <col min="2590" max="2590" width="7.85546875" style="46" customWidth="1"/>
    <col min="2591" max="2591" width="5.7109375" style="46" customWidth="1"/>
    <col min="2592" max="2592" width="3.28515625" style="46" customWidth="1"/>
    <col min="2593" max="2594" width="0" style="46" hidden="1" customWidth="1"/>
    <col min="2595" max="2821" width="8.85546875" style="46"/>
    <col min="2822" max="2830" width="0" style="46" hidden="1" customWidth="1"/>
    <col min="2831" max="2831" width="18.85546875" style="46" customWidth="1"/>
    <col min="2832" max="2833" width="12.28515625" style="46" customWidth="1"/>
    <col min="2834" max="2834" width="13.28515625" style="46" customWidth="1"/>
    <col min="2835" max="2836" width="12.28515625" style="46" customWidth="1"/>
    <col min="2837" max="2837" width="12.7109375" style="46" customWidth="1"/>
    <col min="2838" max="2840" width="12.28515625" style="46" customWidth="1"/>
    <col min="2841" max="2841" width="12.85546875" style="46" customWidth="1"/>
    <col min="2842" max="2844" width="12.28515625" style="46" customWidth="1"/>
    <col min="2845" max="2845" width="10.7109375" style="46" customWidth="1"/>
    <col min="2846" max="2846" width="7.85546875" style="46" customWidth="1"/>
    <col min="2847" max="2847" width="5.7109375" style="46" customWidth="1"/>
    <col min="2848" max="2848" width="3.28515625" style="46" customWidth="1"/>
    <col min="2849" max="2850" width="0" style="46" hidden="1" customWidth="1"/>
    <col min="2851" max="3077" width="8.85546875" style="46"/>
    <col min="3078" max="3086" width="0" style="46" hidden="1" customWidth="1"/>
    <col min="3087" max="3087" width="18.85546875" style="46" customWidth="1"/>
    <col min="3088" max="3089" width="12.28515625" style="46" customWidth="1"/>
    <col min="3090" max="3090" width="13.28515625" style="46" customWidth="1"/>
    <col min="3091" max="3092" width="12.28515625" style="46" customWidth="1"/>
    <col min="3093" max="3093" width="12.7109375" style="46" customWidth="1"/>
    <col min="3094" max="3096" width="12.28515625" style="46" customWidth="1"/>
    <col min="3097" max="3097" width="12.85546875" style="46" customWidth="1"/>
    <col min="3098" max="3100" width="12.28515625" style="46" customWidth="1"/>
    <col min="3101" max="3101" width="10.7109375" style="46" customWidth="1"/>
    <col min="3102" max="3102" width="7.85546875" style="46" customWidth="1"/>
    <col min="3103" max="3103" width="5.7109375" style="46" customWidth="1"/>
    <col min="3104" max="3104" width="3.28515625" style="46" customWidth="1"/>
    <col min="3105" max="3106" width="0" style="46" hidden="1" customWidth="1"/>
    <col min="3107" max="3333" width="8.85546875" style="46"/>
    <col min="3334" max="3342" width="0" style="46" hidden="1" customWidth="1"/>
    <col min="3343" max="3343" width="18.85546875" style="46" customWidth="1"/>
    <col min="3344" max="3345" width="12.28515625" style="46" customWidth="1"/>
    <col min="3346" max="3346" width="13.28515625" style="46" customWidth="1"/>
    <col min="3347" max="3348" width="12.28515625" style="46" customWidth="1"/>
    <col min="3349" max="3349" width="12.7109375" style="46" customWidth="1"/>
    <col min="3350" max="3352" width="12.28515625" style="46" customWidth="1"/>
    <col min="3353" max="3353" width="12.85546875" style="46" customWidth="1"/>
    <col min="3354" max="3356" width="12.28515625" style="46" customWidth="1"/>
    <col min="3357" max="3357" width="10.7109375" style="46" customWidth="1"/>
    <col min="3358" max="3358" width="7.85546875" style="46" customWidth="1"/>
    <col min="3359" max="3359" width="5.7109375" style="46" customWidth="1"/>
    <col min="3360" max="3360" width="3.28515625" style="46" customWidth="1"/>
    <col min="3361" max="3362" width="0" style="46" hidden="1" customWidth="1"/>
    <col min="3363" max="3589" width="8.85546875" style="46"/>
    <col min="3590" max="3598" width="0" style="46" hidden="1" customWidth="1"/>
    <col min="3599" max="3599" width="18.85546875" style="46" customWidth="1"/>
    <col min="3600" max="3601" width="12.28515625" style="46" customWidth="1"/>
    <col min="3602" max="3602" width="13.28515625" style="46" customWidth="1"/>
    <col min="3603" max="3604" width="12.28515625" style="46" customWidth="1"/>
    <col min="3605" max="3605" width="12.7109375" style="46" customWidth="1"/>
    <col min="3606" max="3608" width="12.28515625" style="46" customWidth="1"/>
    <col min="3609" max="3609" width="12.85546875" style="46" customWidth="1"/>
    <col min="3610" max="3612" width="12.28515625" style="46" customWidth="1"/>
    <col min="3613" max="3613" width="10.7109375" style="46" customWidth="1"/>
    <col min="3614" max="3614" width="7.85546875" style="46" customWidth="1"/>
    <col min="3615" max="3615" width="5.7109375" style="46" customWidth="1"/>
    <col min="3616" max="3616" width="3.28515625" style="46" customWidth="1"/>
    <col min="3617" max="3618" width="0" style="46" hidden="1" customWidth="1"/>
    <col min="3619" max="3845" width="8.85546875" style="46"/>
    <col min="3846" max="3854" width="0" style="46" hidden="1" customWidth="1"/>
    <col min="3855" max="3855" width="18.85546875" style="46" customWidth="1"/>
    <col min="3856" max="3857" width="12.28515625" style="46" customWidth="1"/>
    <col min="3858" max="3858" width="13.28515625" style="46" customWidth="1"/>
    <col min="3859" max="3860" width="12.28515625" style="46" customWidth="1"/>
    <col min="3861" max="3861" width="12.7109375" style="46" customWidth="1"/>
    <col min="3862" max="3864" width="12.28515625" style="46" customWidth="1"/>
    <col min="3865" max="3865" width="12.85546875" style="46" customWidth="1"/>
    <col min="3866" max="3868" width="12.28515625" style="46" customWidth="1"/>
    <col min="3869" max="3869" width="10.7109375" style="46" customWidth="1"/>
    <col min="3870" max="3870" width="7.85546875" style="46" customWidth="1"/>
    <col min="3871" max="3871" width="5.7109375" style="46" customWidth="1"/>
    <col min="3872" max="3872" width="3.28515625" style="46" customWidth="1"/>
    <col min="3873" max="3874" width="0" style="46" hidden="1" customWidth="1"/>
    <col min="3875" max="4101" width="8.85546875" style="46"/>
    <col min="4102" max="4110" width="0" style="46" hidden="1" customWidth="1"/>
    <col min="4111" max="4111" width="18.85546875" style="46" customWidth="1"/>
    <col min="4112" max="4113" width="12.28515625" style="46" customWidth="1"/>
    <col min="4114" max="4114" width="13.28515625" style="46" customWidth="1"/>
    <col min="4115" max="4116" width="12.28515625" style="46" customWidth="1"/>
    <col min="4117" max="4117" width="12.7109375" style="46" customWidth="1"/>
    <col min="4118" max="4120" width="12.28515625" style="46" customWidth="1"/>
    <col min="4121" max="4121" width="12.85546875" style="46" customWidth="1"/>
    <col min="4122" max="4124" width="12.28515625" style="46" customWidth="1"/>
    <col min="4125" max="4125" width="10.7109375" style="46" customWidth="1"/>
    <col min="4126" max="4126" width="7.85546875" style="46" customWidth="1"/>
    <col min="4127" max="4127" width="5.7109375" style="46" customWidth="1"/>
    <col min="4128" max="4128" width="3.28515625" style="46" customWidth="1"/>
    <col min="4129" max="4130" width="0" style="46" hidden="1" customWidth="1"/>
    <col min="4131" max="4357" width="8.85546875" style="46"/>
    <col min="4358" max="4366" width="0" style="46" hidden="1" customWidth="1"/>
    <col min="4367" max="4367" width="18.85546875" style="46" customWidth="1"/>
    <col min="4368" max="4369" width="12.28515625" style="46" customWidth="1"/>
    <col min="4370" max="4370" width="13.28515625" style="46" customWidth="1"/>
    <col min="4371" max="4372" width="12.28515625" style="46" customWidth="1"/>
    <col min="4373" max="4373" width="12.7109375" style="46" customWidth="1"/>
    <col min="4374" max="4376" width="12.28515625" style="46" customWidth="1"/>
    <col min="4377" max="4377" width="12.85546875" style="46" customWidth="1"/>
    <col min="4378" max="4380" width="12.28515625" style="46" customWidth="1"/>
    <col min="4381" max="4381" width="10.7109375" style="46" customWidth="1"/>
    <col min="4382" max="4382" width="7.85546875" style="46" customWidth="1"/>
    <col min="4383" max="4383" width="5.7109375" style="46" customWidth="1"/>
    <col min="4384" max="4384" width="3.28515625" style="46" customWidth="1"/>
    <col min="4385" max="4386" width="0" style="46" hidden="1" customWidth="1"/>
    <col min="4387" max="4613" width="8.85546875" style="46"/>
    <col min="4614" max="4622" width="0" style="46" hidden="1" customWidth="1"/>
    <col min="4623" max="4623" width="18.85546875" style="46" customWidth="1"/>
    <col min="4624" max="4625" width="12.28515625" style="46" customWidth="1"/>
    <col min="4626" max="4626" width="13.28515625" style="46" customWidth="1"/>
    <col min="4627" max="4628" width="12.28515625" style="46" customWidth="1"/>
    <col min="4629" max="4629" width="12.7109375" style="46" customWidth="1"/>
    <col min="4630" max="4632" width="12.28515625" style="46" customWidth="1"/>
    <col min="4633" max="4633" width="12.85546875" style="46" customWidth="1"/>
    <col min="4634" max="4636" width="12.28515625" style="46" customWidth="1"/>
    <col min="4637" max="4637" width="10.7109375" style="46" customWidth="1"/>
    <col min="4638" max="4638" width="7.85546875" style="46" customWidth="1"/>
    <col min="4639" max="4639" width="5.7109375" style="46" customWidth="1"/>
    <col min="4640" max="4640" width="3.28515625" style="46" customWidth="1"/>
    <col min="4641" max="4642" width="0" style="46" hidden="1" customWidth="1"/>
    <col min="4643" max="4869" width="8.85546875" style="46"/>
    <col min="4870" max="4878" width="0" style="46" hidden="1" customWidth="1"/>
    <col min="4879" max="4879" width="18.85546875" style="46" customWidth="1"/>
    <col min="4880" max="4881" width="12.28515625" style="46" customWidth="1"/>
    <col min="4882" max="4882" width="13.28515625" style="46" customWidth="1"/>
    <col min="4883" max="4884" width="12.28515625" style="46" customWidth="1"/>
    <col min="4885" max="4885" width="12.7109375" style="46" customWidth="1"/>
    <col min="4886" max="4888" width="12.28515625" style="46" customWidth="1"/>
    <col min="4889" max="4889" width="12.85546875" style="46" customWidth="1"/>
    <col min="4890" max="4892" width="12.28515625" style="46" customWidth="1"/>
    <col min="4893" max="4893" width="10.7109375" style="46" customWidth="1"/>
    <col min="4894" max="4894" width="7.85546875" style="46" customWidth="1"/>
    <col min="4895" max="4895" width="5.7109375" style="46" customWidth="1"/>
    <col min="4896" max="4896" width="3.28515625" style="46" customWidth="1"/>
    <col min="4897" max="4898" width="0" style="46" hidden="1" customWidth="1"/>
    <col min="4899" max="5125" width="8.85546875" style="46"/>
    <col min="5126" max="5134" width="0" style="46" hidden="1" customWidth="1"/>
    <col min="5135" max="5135" width="18.85546875" style="46" customWidth="1"/>
    <col min="5136" max="5137" width="12.28515625" style="46" customWidth="1"/>
    <col min="5138" max="5138" width="13.28515625" style="46" customWidth="1"/>
    <col min="5139" max="5140" width="12.28515625" style="46" customWidth="1"/>
    <col min="5141" max="5141" width="12.7109375" style="46" customWidth="1"/>
    <col min="5142" max="5144" width="12.28515625" style="46" customWidth="1"/>
    <col min="5145" max="5145" width="12.85546875" style="46" customWidth="1"/>
    <col min="5146" max="5148" width="12.28515625" style="46" customWidth="1"/>
    <col min="5149" max="5149" width="10.7109375" style="46" customWidth="1"/>
    <col min="5150" max="5150" width="7.85546875" style="46" customWidth="1"/>
    <col min="5151" max="5151" width="5.7109375" style="46" customWidth="1"/>
    <col min="5152" max="5152" width="3.28515625" style="46" customWidth="1"/>
    <col min="5153" max="5154" width="0" style="46" hidden="1" customWidth="1"/>
    <col min="5155" max="5381" width="8.85546875" style="46"/>
    <col min="5382" max="5390" width="0" style="46" hidden="1" customWidth="1"/>
    <col min="5391" max="5391" width="18.85546875" style="46" customWidth="1"/>
    <col min="5392" max="5393" width="12.28515625" style="46" customWidth="1"/>
    <col min="5394" max="5394" width="13.28515625" style="46" customWidth="1"/>
    <col min="5395" max="5396" width="12.28515625" style="46" customWidth="1"/>
    <col min="5397" max="5397" width="12.7109375" style="46" customWidth="1"/>
    <col min="5398" max="5400" width="12.28515625" style="46" customWidth="1"/>
    <col min="5401" max="5401" width="12.85546875" style="46" customWidth="1"/>
    <col min="5402" max="5404" width="12.28515625" style="46" customWidth="1"/>
    <col min="5405" max="5405" width="10.7109375" style="46" customWidth="1"/>
    <col min="5406" max="5406" width="7.85546875" style="46" customWidth="1"/>
    <col min="5407" max="5407" width="5.7109375" style="46" customWidth="1"/>
    <col min="5408" max="5408" width="3.28515625" style="46" customWidth="1"/>
    <col min="5409" max="5410" width="0" style="46" hidden="1" customWidth="1"/>
    <col min="5411" max="5637" width="8.85546875" style="46"/>
    <col min="5638" max="5646" width="0" style="46" hidden="1" customWidth="1"/>
    <col min="5647" max="5647" width="18.85546875" style="46" customWidth="1"/>
    <col min="5648" max="5649" width="12.28515625" style="46" customWidth="1"/>
    <col min="5650" max="5650" width="13.28515625" style="46" customWidth="1"/>
    <col min="5651" max="5652" width="12.28515625" style="46" customWidth="1"/>
    <col min="5653" max="5653" width="12.7109375" style="46" customWidth="1"/>
    <col min="5654" max="5656" width="12.28515625" style="46" customWidth="1"/>
    <col min="5657" max="5657" width="12.85546875" style="46" customWidth="1"/>
    <col min="5658" max="5660" width="12.28515625" style="46" customWidth="1"/>
    <col min="5661" max="5661" width="10.7109375" style="46" customWidth="1"/>
    <col min="5662" max="5662" width="7.85546875" style="46" customWidth="1"/>
    <col min="5663" max="5663" width="5.7109375" style="46" customWidth="1"/>
    <col min="5664" max="5664" width="3.28515625" style="46" customWidth="1"/>
    <col min="5665" max="5666" width="0" style="46" hidden="1" customWidth="1"/>
    <col min="5667" max="5893" width="8.85546875" style="46"/>
    <col min="5894" max="5902" width="0" style="46" hidden="1" customWidth="1"/>
    <col min="5903" max="5903" width="18.85546875" style="46" customWidth="1"/>
    <col min="5904" max="5905" width="12.28515625" style="46" customWidth="1"/>
    <col min="5906" max="5906" width="13.28515625" style="46" customWidth="1"/>
    <col min="5907" max="5908" width="12.28515625" style="46" customWidth="1"/>
    <col min="5909" max="5909" width="12.7109375" style="46" customWidth="1"/>
    <col min="5910" max="5912" width="12.28515625" style="46" customWidth="1"/>
    <col min="5913" max="5913" width="12.85546875" style="46" customWidth="1"/>
    <col min="5914" max="5916" width="12.28515625" style="46" customWidth="1"/>
    <col min="5917" max="5917" width="10.7109375" style="46" customWidth="1"/>
    <col min="5918" max="5918" width="7.85546875" style="46" customWidth="1"/>
    <col min="5919" max="5919" width="5.7109375" style="46" customWidth="1"/>
    <col min="5920" max="5920" width="3.28515625" style="46" customWidth="1"/>
    <col min="5921" max="5922" width="0" style="46" hidden="1" customWidth="1"/>
    <col min="5923" max="6149" width="8.85546875" style="46"/>
    <col min="6150" max="6158" width="0" style="46" hidden="1" customWidth="1"/>
    <col min="6159" max="6159" width="18.85546875" style="46" customWidth="1"/>
    <col min="6160" max="6161" width="12.28515625" style="46" customWidth="1"/>
    <col min="6162" max="6162" width="13.28515625" style="46" customWidth="1"/>
    <col min="6163" max="6164" width="12.28515625" style="46" customWidth="1"/>
    <col min="6165" max="6165" width="12.7109375" style="46" customWidth="1"/>
    <col min="6166" max="6168" width="12.28515625" style="46" customWidth="1"/>
    <col min="6169" max="6169" width="12.85546875" style="46" customWidth="1"/>
    <col min="6170" max="6172" width="12.28515625" style="46" customWidth="1"/>
    <col min="6173" max="6173" width="10.7109375" style="46" customWidth="1"/>
    <col min="6174" max="6174" width="7.85546875" style="46" customWidth="1"/>
    <col min="6175" max="6175" width="5.7109375" style="46" customWidth="1"/>
    <col min="6176" max="6176" width="3.28515625" style="46" customWidth="1"/>
    <col min="6177" max="6178" width="0" style="46" hidden="1" customWidth="1"/>
    <col min="6179" max="6405" width="8.85546875" style="46"/>
    <col min="6406" max="6414" width="0" style="46" hidden="1" customWidth="1"/>
    <col min="6415" max="6415" width="18.85546875" style="46" customWidth="1"/>
    <col min="6416" max="6417" width="12.28515625" style="46" customWidth="1"/>
    <col min="6418" max="6418" width="13.28515625" style="46" customWidth="1"/>
    <col min="6419" max="6420" width="12.28515625" style="46" customWidth="1"/>
    <col min="6421" max="6421" width="12.7109375" style="46" customWidth="1"/>
    <col min="6422" max="6424" width="12.28515625" style="46" customWidth="1"/>
    <col min="6425" max="6425" width="12.85546875" style="46" customWidth="1"/>
    <col min="6426" max="6428" width="12.28515625" style="46" customWidth="1"/>
    <col min="6429" max="6429" width="10.7109375" style="46" customWidth="1"/>
    <col min="6430" max="6430" width="7.85546875" style="46" customWidth="1"/>
    <col min="6431" max="6431" width="5.7109375" style="46" customWidth="1"/>
    <col min="6432" max="6432" width="3.28515625" style="46" customWidth="1"/>
    <col min="6433" max="6434" width="0" style="46" hidden="1" customWidth="1"/>
    <col min="6435" max="6661" width="8.85546875" style="46"/>
    <col min="6662" max="6670" width="0" style="46" hidden="1" customWidth="1"/>
    <col min="6671" max="6671" width="18.85546875" style="46" customWidth="1"/>
    <col min="6672" max="6673" width="12.28515625" style="46" customWidth="1"/>
    <col min="6674" max="6674" width="13.28515625" style="46" customWidth="1"/>
    <col min="6675" max="6676" width="12.28515625" style="46" customWidth="1"/>
    <col min="6677" max="6677" width="12.7109375" style="46" customWidth="1"/>
    <col min="6678" max="6680" width="12.28515625" style="46" customWidth="1"/>
    <col min="6681" max="6681" width="12.85546875" style="46" customWidth="1"/>
    <col min="6682" max="6684" width="12.28515625" style="46" customWidth="1"/>
    <col min="6685" max="6685" width="10.7109375" style="46" customWidth="1"/>
    <col min="6686" max="6686" width="7.85546875" style="46" customWidth="1"/>
    <col min="6687" max="6687" width="5.7109375" style="46" customWidth="1"/>
    <col min="6688" max="6688" width="3.28515625" style="46" customWidth="1"/>
    <col min="6689" max="6690" width="0" style="46" hidden="1" customWidth="1"/>
    <col min="6691" max="6917" width="8.85546875" style="46"/>
    <col min="6918" max="6926" width="0" style="46" hidden="1" customWidth="1"/>
    <col min="6927" max="6927" width="18.85546875" style="46" customWidth="1"/>
    <col min="6928" max="6929" width="12.28515625" style="46" customWidth="1"/>
    <col min="6930" max="6930" width="13.28515625" style="46" customWidth="1"/>
    <col min="6931" max="6932" width="12.28515625" style="46" customWidth="1"/>
    <col min="6933" max="6933" width="12.7109375" style="46" customWidth="1"/>
    <col min="6934" max="6936" width="12.28515625" style="46" customWidth="1"/>
    <col min="6937" max="6937" width="12.85546875" style="46" customWidth="1"/>
    <col min="6938" max="6940" width="12.28515625" style="46" customWidth="1"/>
    <col min="6941" max="6941" width="10.7109375" style="46" customWidth="1"/>
    <col min="6942" max="6942" width="7.85546875" style="46" customWidth="1"/>
    <col min="6943" max="6943" width="5.7109375" style="46" customWidth="1"/>
    <col min="6944" max="6944" width="3.28515625" style="46" customWidth="1"/>
    <col min="6945" max="6946" width="0" style="46" hidden="1" customWidth="1"/>
    <col min="6947" max="7173" width="8.85546875" style="46"/>
    <col min="7174" max="7182" width="0" style="46" hidden="1" customWidth="1"/>
    <col min="7183" max="7183" width="18.85546875" style="46" customWidth="1"/>
    <col min="7184" max="7185" width="12.28515625" style="46" customWidth="1"/>
    <col min="7186" max="7186" width="13.28515625" style="46" customWidth="1"/>
    <col min="7187" max="7188" width="12.28515625" style="46" customWidth="1"/>
    <col min="7189" max="7189" width="12.7109375" style="46" customWidth="1"/>
    <col min="7190" max="7192" width="12.28515625" style="46" customWidth="1"/>
    <col min="7193" max="7193" width="12.85546875" style="46" customWidth="1"/>
    <col min="7194" max="7196" width="12.28515625" style="46" customWidth="1"/>
    <col min="7197" max="7197" width="10.7109375" style="46" customWidth="1"/>
    <col min="7198" max="7198" width="7.85546875" style="46" customWidth="1"/>
    <col min="7199" max="7199" width="5.7109375" style="46" customWidth="1"/>
    <col min="7200" max="7200" width="3.28515625" style="46" customWidth="1"/>
    <col min="7201" max="7202" width="0" style="46" hidden="1" customWidth="1"/>
    <col min="7203" max="7429" width="8.85546875" style="46"/>
    <col min="7430" max="7438" width="0" style="46" hidden="1" customWidth="1"/>
    <col min="7439" max="7439" width="18.85546875" style="46" customWidth="1"/>
    <col min="7440" max="7441" width="12.28515625" style="46" customWidth="1"/>
    <col min="7442" max="7442" width="13.28515625" style="46" customWidth="1"/>
    <col min="7443" max="7444" width="12.28515625" style="46" customWidth="1"/>
    <col min="7445" max="7445" width="12.7109375" style="46" customWidth="1"/>
    <col min="7446" max="7448" width="12.28515625" style="46" customWidth="1"/>
    <col min="7449" max="7449" width="12.85546875" style="46" customWidth="1"/>
    <col min="7450" max="7452" width="12.28515625" style="46" customWidth="1"/>
    <col min="7453" max="7453" width="10.7109375" style="46" customWidth="1"/>
    <col min="7454" max="7454" width="7.85546875" style="46" customWidth="1"/>
    <col min="7455" max="7455" width="5.7109375" style="46" customWidth="1"/>
    <col min="7456" max="7456" width="3.28515625" style="46" customWidth="1"/>
    <col min="7457" max="7458" width="0" style="46" hidden="1" customWidth="1"/>
    <col min="7459" max="7685" width="8.85546875" style="46"/>
    <col min="7686" max="7694" width="0" style="46" hidden="1" customWidth="1"/>
    <col min="7695" max="7695" width="18.85546875" style="46" customWidth="1"/>
    <col min="7696" max="7697" width="12.28515625" style="46" customWidth="1"/>
    <col min="7698" max="7698" width="13.28515625" style="46" customWidth="1"/>
    <col min="7699" max="7700" width="12.28515625" style="46" customWidth="1"/>
    <col min="7701" max="7701" width="12.7109375" style="46" customWidth="1"/>
    <col min="7702" max="7704" width="12.28515625" style="46" customWidth="1"/>
    <col min="7705" max="7705" width="12.85546875" style="46" customWidth="1"/>
    <col min="7706" max="7708" width="12.28515625" style="46" customWidth="1"/>
    <col min="7709" max="7709" width="10.7109375" style="46" customWidth="1"/>
    <col min="7710" max="7710" width="7.85546875" style="46" customWidth="1"/>
    <col min="7711" max="7711" width="5.7109375" style="46" customWidth="1"/>
    <col min="7712" max="7712" width="3.28515625" style="46" customWidth="1"/>
    <col min="7713" max="7714" width="0" style="46" hidden="1" customWidth="1"/>
    <col min="7715" max="7941" width="8.85546875" style="46"/>
    <col min="7942" max="7950" width="0" style="46" hidden="1" customWidth="1"/>
    <col min="7951" max="7951" width="18.85546875" style="46" customWidth="1"/>
    <col min="7952" max="7953" width="12.28515625" style="46" customWidth="1"/>
    <col min="7954" max="7954" width="13.28515625" style="46" customWidth="1"/>
    <col min="7955" max="7956" width="12.28515625" style="46" customWidth="1"/>
    <col min="7957" max="7957" width="12.7109375" style="46" customWidth="1"/>
    <col min="7958" max="7960" width="12.28515625" style="46" customWidth="1"/>
    <col min="7961" max="7961" width="12.85546875" style="46" customWidth="1"/>
    <col min="7962" max="7964" width="12.28515625" style="46" customWidth="1"/>
    <col min="7965" max="7965" width="10.7109375" style="46" customWidth="1"/>
    <col min="7966" max="7966" width="7.85546875" style="46" customWidth="1"/>
    <col min="7967" max="7967" width="5.7109375" style="46" customWidth="1"/>
    <col min="7968" max="7968" width="3.28515625" style="46" customWidth="1"/>
    <col min="7969" max="7970" width="0" style="46" hidden="1" customWidth="1"/>
    <col min="7971" max="8197" width="8.85546875" style="46"/>
    <col min="8198" max="8206" width="0" style="46" hidden="1" customWidth="1"/>
    <col min="8207" max="8207" width="18.85546875" style="46" customWidth="1"/>
    <col min="8208" max="8209" width="12.28515625" style="46" customWidth="1"/>
    <col min="8210" max="8210" width="13.28515625" style="46" customWidth="1"/>
    <col min="8211" max="8212" width="12.28515625" style="46" customWidth="1"/>
    <col min="8213" max="8213" width="12.7109375" style="46" customWidth="1"/>
    <col min="8214" max="8216" width="12.28515625" style="46" customWidth="1"/>
    <col min="8217" max="8217" width="12.85546875" style="46" customWidth="1"/>
    <col min="8218" max="8220" width="12.28515625" style="46" customWidth="1"/>
    <col min="8221" max="8221" width="10.7109375" style="46" customWidth="1"/>
    <col min="8222" max="8222" width="7.85546875" style="46" customWidth="1"/>
    <col min="8223" max="8223" width="5.7109375" style="46" customWidth="1"/>
    <col min="8224" max="8224" width="3.28515625" style="46" customWidth="1"/>
    <col min="8225" max="8226" width="0" style="46" hidden="1" customWidth="1"/>
    <col min="8227" max="8453" width="8.85546875" style="46"/>
    <col min="8454" max="8462" width="0" style="46" hidden="1" customWidth="1"/>
    <col min="8463" max="8463" width="18.85546875" style="46" customWidth="1"/>
    <col min="8464" max="8465" width="12.28515625" style="46" customWidth="1"/>
    <col min="8466" max="8466" width="13.28515625" style="46" customWidth="1"/>
    <col min="8467" max="8468" width="12.28515625" style="46" customWidth="1"/>
    <col min="8469" max="8469" width="12.7109375" style="46" customWidth="1"/>
    <col min="8470" max="8472" width="12.28515625" style="46" customWidth="1"/>
    <col min="8473" max="8473" width="12.85546875" style="46" customWidth="1"/>
    <col min="8474" max="8476" width="12.28515625" style="46" customWidth="1"/>
    <col min="8477" max="8477" width="10.7109375" style="46" customWidth="1"/>
    <col min="8478" max="8478" width="7.85546875" style="46" customWidth="1"/>
    <col min="8479" max="8479" width="5.7109375" style="46" customWidth="1"/>
    <col min="8480" max="8480" width="3.28515625" style="46" customWidth="1"/>
    <col min="8481" max="8482" width="0" style="46" hidden="1" customWidth="1"/>
    <col min="8483" max="8709" width="8.85546875" style="46"/>
    <col min="8710" max="8718" width="0" style="46" hidden="1" customWidth="1"/>
    <col min="8719" max="8719" width="18.85546875" style="46" customWidth="1"/>
    <col min="8720" max="8721" width="12.28515625" style="46" customWidth="1"/>
    <col min="8722" max="8722" width="13.28515625" style="46" customWidth="1"/>
    <col min="8723" max="8724" width="12.28515625" style="46" customWidth="1"/>
    <col min="8725" max="8725" width="12.7109375" style="46" customWidth="1"/>
    <col min="8726" max="8728" width="12.28515625" style="46" customWidth="1"/>
    <col min="8729" max="8729" width="12.85546875" style="46" customWidth="1"/>
    <col min="8730" max="8732" width="12.28515625" style="46" customWidth="1"/>
    <col min="8733" max="8733" width="10.7109375" style="46" customWidth="1"/>
    <col min="8734" max="8734" width="7.85546875" style="46" customWidth="1"/>
    <col min="8735" max="8735" width="5.7109375" style="46" customWidth="1"/>
    <col min="8736" max="8736" width="3.28515625" style="46" customWidth="1"/>
    <col min="8737" max="8738" width="0" style="46" hidden="1" customWidth="1"/>
    <col min="8739" max="8965" width="8.85546875" style="46"/>
    <col min="8966" max="8974" width="0" style="46" hidden="1" customWidth="1"/>
    <col min="8975" max="8975" width="18.85546875" style="46" customWidth="1"/>
    <col min="8976" max="8977" width="12.28515625" style="46" customWidth="1"/>
    <col min="8978" max="8978" width="13.28515625" style="46" customWidth="1"/>
    <col min="8979" max="8980" width="12.28515625" style="46" customWidth="1"/>
    <col min="8981" max="8981" width="12.7109375" style="46" customWidth="1"/>
    <col min="8982" max="8984" width="12.28515625" style="46" customWidth="1"/>
    <col min="8985" max="8985" width="12.85546875" style="46" customWidth="1"/>
    <col min="8986" max="8988" width="12.28515625" style="46" customWidth="1"/>
    <col min="8989" max="8989" width="10.7109375" style="46" customWidth="1"/>
    <col min="8990" max="8990" width="7.85546875" style="46" customWidth="1"/>
    <col min="8991" max="8991" width="5.7109375" style="46" customWidth="1"/>
    <col min="8992" max="8992" width="3.28515625" style="46" customWidth="1"/>
    <col min="8993" max="8994" width="0" style="46" hidden="1" customWidth="1"/>
    <col min="8995" max="9221" width="8.85546875" style="46"/>
    <col min="9222" max="9230" width="0" style="46" hidden="1" customWidth="1"/>
    <col min="9231" max="9231" width="18.85546875" style="46" customWidth="1"/>
    <col min="9232" max="9233" width="12.28515625" style="46" customWidth="1"/>
    <col min="9234" max="9234" width="13.28515625" style="46" customWidth="1"/>
    <col min="9235" max="9236" width="12.28515625" style="46" customWidth="1"/>
    <col min="9237" max="9237" width="12.7109375" style="46" customWidth="1"/>
    <col min="9238" max="9240" width="12.28515625" style="46" customWidth="1"/>
    <col min="9241" max="9241" width="12.85546875" style="46" customWidth="1"/>
    <col min="9242" max="9244" width="12.28515625" style="46" customWidth="1"/>
    <col min="9245" max="9245" width="10.7109375" style="46" customWidth="1"/>
    <col min="9246" max="9246" width="7.85546875" style="46" customWidth="1"/>
    <col min="9247" max="9247" width="5.7109375" style="46" customWidth="1"/>
    <col min="9248" max="9248" width="3.28515625" style="46" customWidth="1"/>
    <col min="9249" max="9250" width="0" style="46" hidden="1" customWidth="1"/>
    <col min="9251" max="9477" width="8.85546875" style="46"/>
    <col min="9478" max="9486" width="0" style="46" hidden="1" customWidth="1"/>
    <col min="9487" max="9487" width="18.85546875" style="46" customWidth="1"/>
    <col min="9488" max="9489" width="12.28515625" style="46" customWidth="1"/>
    <col min="9490" max="9490" width="13.28515625" style="46" customWidth="1"/>
    <col min="9491" max="9492" width="12.28515625" style="46" customWidth="1"/>
    <col min="9493" max="9493" width="12.7109375" style="46" customWidth="1"/>
    <col min="9494" max="9496" width="12.28515625" style="46" customWidth="1"/>
    <col min="9497" max="9497" width="12.85546875" style="46" customWidth="1"/>
    <col min="9498" max="9500" width="12.28515625" style="46" customWidth="1"/>
    <col min="9501" max="9501" width="10.7109375" style="46" customWidth="1"/>
    <col min="9502" max="9502" width="7.85546875" style="46" customWidth="1"/>
    <col min="9503" max="9503" width="5.7109375" style="46" customWidth="1"/>
    <col min="9504" max="9504" width="3.28515625" style="46" customWidth="1"/>
    <col min="9505" max="9506" width="0" style="46" hidden="1" customWidth="1"/>
    <col min="9507" max="9733" width="8.85546875" style="46"/>
    <col min="9734" max="9742" width="0" style="46" hidden="1" customWidth="1"/>
    <col min="9743" max="9743" width="18.85546875" style="46" customWidth="1"/>
    <col min="9744" max="9745" width="12.28515625" style="46" customWidth="1"/>
    <col min="9746" max="9746" width="13.28515625" style="46" customWidth="1"/>
    <col min="9747" max="9748" width="12.28515625" style="46" customWidth="1"/>
    <col min="9749" max="9749" width="12.7109375" style="46" customWidth="1"/>
    <col min="9750" max="9752" width="12.28515625" style="46" customWidth="1"/>
    <col min="9753" max="9753" width="12.85546875" style="46" customWidth="1"/>
    <col min="9754" max="9756" width="12.28515625" style="46" customWidth="1"/>
    <col min="9757" max="9757" width="10.7109375" style="46" customWidth="1"/>
    <col min="9758" max="9758" width="7.85546875" style="46" customWidth="1"/>
    <col min="9759" max="9759" width="5.7109375" style="46" customWidth="1"/>
    <col min="9760" max="9760" width="3.28515625" style="46" customWidth="1"/>
    <col min="9761" max="9762" width="0" style="46" hidden="1" customWidth="1"/>
    <col min="9763" max="9989" width="8.85546875" style="46"/>
    <col min="9990" max="9998" width="0" style="46" hidden="1" customWidth="1"/>
    <col min="9999" max="9999" width="18.85546875" style="46" customWidth="1"/>
    <col min="10000" max="10001" width="12.28515625" style="46" customWidth="1"/>
    <col min="10002" max="10002" width="13.28515625" style="46" customWidth="1"/>
    <col min="10003" max="10004" width="12.28515625" style="46" customWidth="1"/>
    <col min="10005" max="10005" width="12.7109375" style="46" customWidth="1"/>
    <col min="10006" max="10008" width="12.28515625" style="46" customWidth="1"/>
    <col min="10009" max="10009" width="12.85546875" style="46" customWidth="1"/>
    <col min="10010" max="10012" width="12.28515625" style="46" customWidth="1"/>
    <col min="10013" max="10013" width="10.7109375" style="46" customWidth="1"/>
    <col min="10014" max="10014" width="7.85546875" style="46" customWidth="1"/>
    <col min="10015" max="10015" width="5.7109375" style="46" customWidth="1"/>
    <col min="10016" max="10016" width="3.28515625" style="46" customWidth="1"/>
    <col min="10017" max="10018" width="0" style="46" hidden="1" customWidth="1"/>
    <col min="10019" max="10245" width="8.85546875" style="46"/>
    <col min="10246" max="10254" width="0" style="46" hidden="1" customWidth="1"/>
    <col min="10255" max="10255" width="18.85546875" style="46" customWidth="1"/>
    <col min="10256" max="10257" width="12.28515625" style="46" customWidth="1"/>
    <col min="10258" max="10258" width="13.28515625" style="46" customWidth="1"/>
    <col min="10259" max="10260" width="12.28515625" style="46" customWidth="1"/>
    <col min="10261" max="10261" width="12.7109375" style="46" customWidth="1"/>
    <col min="10262" max="10264" width="12.28515625" style="46" customWidth="1"/>
    <col min="10265" max="10265" width="12.85546875" style="46" customWidth="1"/>
    <col min="10266" max="10268" width="12.28515625" style="46" customWidth="1"/>
    <col min="10269" max="10269" width="10.7109375" style="46" customWidth="1"/>
    <col min="10270" max="10270" width="7.85546875" style="46" customWidth="1"/>
    <col min="10271" max="10271" width="5.7109375" style="46" customWidth="1"/>
    <col min="10272" max="10272" width="3.28515625" style="46" customWidth="1"/>
    <col min="10273" max="10274" width="0" style="46" hidden="1" customWidth="1"/>
    <col min="10275" max="10501" width="8.85546875" style="46"/>
    <col min="10502" max="10510" width="0" style="46" hidden="1" customWidth="1"/>
    <col min="10511" max="10511" width="18.85546875" style="46" customWidth="1"/>
    <col min="10512" max="10513" width="12.28515625" style="46" customWidth="1"/>
    <col min="10514" max="10514" width="13.28515625" style="46" customWidth="1"/>
    <col min="10515" max="10516" width="12.28515625" style="46" customWidth="1"/>
    <col min="10517" max="10517" width="12.7109375" style="46" customWidth="1"/>
    <col min="10518" max="10520" width="12.28515625" style="46" customWidth="1"/>
    <col min="10521" max="10521" width="12.85546875" style="46" customWidth="1"/>
    <col min="10522" max="10524" width="12.28515625" style="46" customWidth="1"/>
    <col min="10525" max="10525" width="10.7109375" style="46" customWidth="1"/>
    <col min="10526" max="10526" width="7.85546875" style="46" customWidth="1"/>
    <col min="10527" max="10527" width="5.7109375" style="46" customWidth="1"/>
    <col min="10528" max="10528" width="3.28515625" style="46" customWidth="1"/>
    <col min="10529" max="10530" width="0" style="46" hidden="1" customWidth="1"/>
    <col min="10531" max="10757" width="8.85546875" style="46"/>
    <col min="10758" max="10766" width="0" style="46" hidden="1" customWidth="1"/>
    <col min="10767" max="10767" width="18.85546875" style="46" customWidth="1"/>
    <col min="10768" max="10769" width="12.28515625" style="46" customWidth="1"/>
    <col min="10770" max="10770" width="13.28515625" style="46" customWidth="1"/>
    <col min="10771" max="10772" width="12.28515625" style="46" customWidth="1"/>
    <col min="10773" max="10773" width="12.7109375" style="46" customWidth="1"/>
    <col min="10774" max="10776" width="12.28515625" style="46" customWidth="1"/>
    <col min="10777" max="10777" width="12.85546875" style="46" customWidth="1"/>
    <col min="10778" max="10780" width="12.28515625" style="46" customWidth="1"/>
    <col min="10781" max="10781" width="10.7109375" style="46" customWidth="1"/>
    <col min="10782" max="10782" width="7.85546875" style="46" customWidth="1"/>
    <col min="10783" max="10783" width="5.7109375" style="46" customWidth="1"/>
    <col min="10784" max="10784" width="3.28515625" style="46" customWidth="1"/>
    <col min="10785" max="10786" width="0" style="46" hidden="1" customWidth="1"/>
    <col min="10787" max="11013" width="8.85546875" style="46"/>
    <col min="11014" max="11022" width="0" style="46" hidden="1" customWidth="1"/>
    <col min="11023" max="11023" width="18.85546875" style="46" customWidth="1"/>
    <col min="11024" max="11025" width="12.28515625" style="46" customWidth="1"/>
    <col min="11026" max="11026" width="13.28515625" style="46" customWidth="1"/>
    <col min="11027" max="11028" width="12.28515625" style="46" customWidth="1"/>
    <col min="11029" max="11029" width="12.7109375" style="46" customWidth="1"/>
    <col min="11030" max="11032" width="12.28515625" style="46" customWidth="1"/>
    <col min="11033" max="11033" width="12.85546875" style="46" customWidth="1"/>
    <col min="11034" max="11036" width="12.28515625" style="46" customWidth="1"/>
    <col min="11037" max="11037" width="10.7109375" style="46" customWidth="1"/>
    <col min="11038" max="11038" width="7.85546875" style="46" customWidth="1"/>
    <col min="11039" max="11039" width="5.7109375" style="46" customWidth="1"/>
    <col min="11040" max="11040" width="3.28515625" style="46" customWidth="1"/>
    <col min="11041" max="11042" width="0" style="46" hidden="1" customWidth="1"/>
    <col min="11043" max="11269" width="8.85546875" style="46"/>
    <col min="11270" max="11278" width="0" style="46" hidden="1" customWidth="1"/>
    <col min="11279" max="11279" width="18.85546875" style="46" customWidth="1"/>
    <col min="11280" max="11281" width="12.28515625" style="46" customWidth="1"/>
    <col min="11282" max="11282" width="13.28515625" style="46" customWidth="1"/>
    <col min="11283" max="11284" width="12.28515625" style="46" customWidth="1"/>
    <col min="11285" max="11285" width="12.7109375" style="46" customWidth="1"/>
    <col min="11286" max="11288" width="12.28515625" style="46" customWidth="1"/>
    <col min="11289" max="11289" width="12.85546875" style="46" customWidth="1"/>
    <col min="11290" max="11292" width="12.28515625" style="46" customWidth="1"/>
    <col min="11293" max="11293" width="10.7109375" style="46" customWidth="1"/>
    <col min="11294" max="11294" width="7.85546875" style="46" customWidth="1"/>
    <col min="11295" max="11295" width="5.7109375" style="46" customWidth="1"/>
    <col min="11296" max="11296" width="3.28515625" style="46" customWidth="1"/>
    <col min="11297" max="11298" width="0" style="46" hidden="1" customWidth="1"/>
    <col min="11299" max="11525" width="8.85546875" style="46"/>
    <col min="11526" max="11534" width="0" style="46" hidden="1" customWidth="1"/>
    <col min="11535" max="11535" width="18.85546875" style="46" customWidth="1"/>
    <col min="11536" max="11537" width="12.28515625" style="46" customWidth="1"/>
    <col min="11538" max="11538" width="13.28515625" style="46" customWidth="1"/>
    <col min="11539" max="11540" width="12.28515625" style="46" customWidth="1"/>
    <col min="11541" max="11541" width="12.7109375" style="46" customWidth="1"/>
    <col min="11542" max="11544" width="12.28515625" style="46" customWidth="1"/>
    <col min="11545" max="11545" width="12.85546875" style="46" customWidth="1"/>
    <col min="11546" max="11548" width="12.28515625" style="46" customWidth="1"/>
    <col min="11549" max="11549" width="10.7109375" style="46" customWidth="1"/>
    <col min="11550" max="11550" width="7.85546875" style="46" customWidth="1"/>
    <col min="11551" max="11551" width="5.7109375" style="46" customWidth="1"/>
    <col min="11552" max="11552" width="3.28515625" style="46" customWidth="1"/>
    <col min="11553" max="11554" width="0" style="46" hidden="1" customWidth="1"/>
    <col min="11555" max="11781" width="8.85546875" style="46"/>
    <col min="11782" max="11790" width="0" style="46" hidden="1" customWidth="1"/>
    <col min="11791" max="11791" width="18.85546875" style="46" customWidth="1"/>
    <col min="11792" max="11793" width="12.28515625" style="46" customWidth="1"/>
    <col min="11794" max="11794" width="13.28515625" style="46" customWidth="1"/>
    <col min="11795" max="11796" width="12.28515625" style="46" customWidth="1"/>
    <col min="11797" max="11797" width="12.7109375" style="46" customWidth="1"/>
    <col min="11798" max="11800" width="12.28515625" style="46" customWidth="1"/>
    <col min="11801" max="11801" width="12.85546875" style="46" customWidth="1"/>
    <col min="11802" max="11804" width="12.28515625" style="46" customWidth="1"/>
    <col min="11805" max="11805" width="10.7109375" style="46" customWidth="1"/>
    <col min="11806" max="11806" width="7.85546875" style="46" customWidth="1"/>
    <col min="11807" max="11807" width="5.7109375" style="46" customWidth="1"/>
    <col min="11808" max="11808" width="3.28515625" style="46" customWidth="1"/>
    <col min="11809" max="11810" width="0" style="46" hidden="1" customWidth="1"/>
    <col min="11811" max="12037" width="8.85546875" style="46"/>
    <col min="12038" max="12046" width="0" style="46" hidden="1" customWidth="1"/>
    <col min="12047" max="12047" width="18.85546875" style="46" customWidth="1"/>
    <col min="12048" max="12049" width="12.28515625" style="46" customWidth="1"/>
    <col min="12050" max="12050" width="13.28515625" style="46" customWidth="1"/>
    <col min="12051" max="12052" width="12.28515625" style="46" customWidth="1"/>
    <col min="12053" max="12053" width="12.7109375" style="46" customWidth="1"/>
    <col min="12054" max="12056" width="12.28515625" style="46" customWidth="1"/>
    <col min="12057" max="12057" width="12.85546875" style="46" customWidth="1"/>
    <col min="12058" max="12060" width="12.28515625" style="46" customWidth="1"/>
    <col min="12061" max="12061" width="10.7109375" style="46" customWidth="1"/>
    <col min="12062" max="12062" width="7.85546875" style="46" customWidth="1"/>
    <col min="12063" max="12063" width="5.7109375" style="46" customWidth="1"/>
    <col min="12064" max="12064" width="3.28515625" style="46" customWidth="1"/>
    <col min="12065" max="12066" width="0" style="46" hidden="1" customWidth="1"/>
    <col min="12067" max="12293" width="8.85546875" style="46"/>
    <col min="12294" max="12302" width="0" style="46" hidden="1" customWidth="1"/>
    <col min="12303" max="12303" width="18.85546875" style="46" customWidth="1"/>
    <col min="12304" max="12305" width="12.28515625" style="46" customWidth="1"/>
    <col min="12306" max="12306" width="13.28515625" style="46" customWidth="1"/>
    <col min="12307" max="12308" width="12.28515625" style="46" customWidth="1"/>
    <col min="12309" max="12309" width="12.7109375" style="46" customWidth="1"/>
    <col min="12310" max="12312" width="12.28515625" style="46" customWidth="1"/>
    <col min="12313" max="12313" width="12.85546875" style="46" customWidth="1"/>
    <col min="12314" max="12316" width="12.28515625" style="46" customWidth="1"/>
    <col min="12317" max="12317" width="10.7109375" style="46" customWidth="1"/>
    <col min="12318" max="12318" width="7.85546875" style="46" customWidth="1"/>
    <col min="12319" max="12319" width="5.7109375" style="46" customWidth="1"/>
    <col min="12320" max="12320" width="3.28515625" style="46" customWidth="1"/>
    <col min="12321" max="12322" width="0" style="46" hidden="1" customWidth="1"/>
    <col min="12323" max="12549" width="8.85546875" style="46"/>
    <col min="12550" max="12558" width="0" style="46" hidden="1" customWidth="1"/>
    <col min="12559" max="12559" width="18.85546875" style="46" customWidth="1"/>
    <col min="12560" max="12561" width="12.28515625" style="46" customWidth="1"/>
    <col min="12562" max="12562" width="13.28515625" style="46" customWidth="1"/>
    <col min="12563" max="12564" width="12.28515625" style="46" customWidth="1"/>
    <col min="12565" max="12565" width="12.7109375" style="46" customWidth="1"/>
    <col min="12566" max="12568" width="12.28515625" style="46" customWidth="1"/>
    <col min="12569" max="12569" width="12.85546875" style="46" customWidth="1"/>
    <col min="12570" max="12572" width="12.28515625" style="46" customWidth="1"/>
    <col min="12573" max="12573" width="10.7109375" style="46" customWidth="1"/>
    <col min="12574" max="12574" width="7.85546875" style="46" customWidth="1"/>
    <col min="12575" max="12575" width="5.7109375" style="46" customWidth="1"/>
    <col min="12576" max="12576" width="3.28515625" style="46" customWidth="1"/>
    <col min="12577" max="12578" width="0" style="46" hidden="1" customWidth="1"/>
    <col min="12579" max="12805" width="8.85546875" style="46"/>
    <col min="12806" max="12814" width="0" style="46" hidden="1" customWidth="1"/>
    <col min="12815" max="12815" width="18.85546875" style="46" customWidth="1"/>
    <col min="12816" max="12817" width="12.28515625" style="46" customWidth="1"/>
    <col min="12818" max="12818" width="13.28515625" style="46" customWidth="1"/>
    <col min="12819" max="12820" width="12.28515625" style="46" customWidth="1"/>
    <col min="12821" max="12821" width="12.7109375" style="46" customWidth="1"/>
    <col min="12822" max="12824" width="12.28515625" style="46" customWidth="1"/>
    <col min="12825" max="12825" width="12.85546875" style="46" customWidth="1"/>
    <col min="12826" max="12828" width="12.28515625" style="46" customWidth="1"/>
    <col min="12829" max="12829" width="10.7109375" style="46" customWidth="1"/>
    <col min="12830" max="12830" width="7.85546875" style="46" customWidth="1"/>
    <col min="12831" max="12831" width="5.7109375" style="46" customWidth="1"/>
    <col min="12832" max="12832" width="3.28515625" style="46" customWidth="1"/>
    <col min="12833" max="12834" width="0" style="46" hidden="1" customWidth="1"/>
    <col min="12835" max="13061" width="8.85546875" style="46"/>
    <col min="13062" max="13070" width="0" style="46" hidden="1" customWidth="1"/>
    <col min="13071" max="13071" width="18.85546875" style="46" customWidth="1"/>
    <col min="13072" max="13073" width="12.28515625" style="46" customWidth="1"/>
    <col min="13074" max="13074" width="13.28515625" style="46" customWidth="1"/>
    <col min="13075" max="13076" width="12.28515625" style="46" customWidth="1"/>
    <col min="13077" max="13077" width="12.7109375" style="46" customWidth="1"/>
    <col min="13078" max="13080" width="12.28515625" style="46" customWidth="1"/>
    <col min="13081" max="13081" width="12.85546875" style="46" customWidth="1"/>
    <col min="13082" max="13084" width="12.28515625" style="46" customWidth="1"/>
    <col min="13085" max="13085" width="10.7109375" style="46" customWidth="1"/>
    <col min="13086" max="13086" width="7.85546875" style="46" customWidth="1"/>
    <col min="13087" max="13087" width="5.7109375" style="46" customWidth="1"/>
    <col min="13088" max="13088" width="3.28515625" style="46" customWidth="1"/>
    <col min="13089" max="13090" width="0" style="46" hidden="1" customWidth="1"/>
    <col min="13091" max="13317" width="8.85546875" style="46"/>
    <col min="13318" max="13326" width="0" style="46" hidden="1" customWidth="1"/>
    <col min="13327" max="13327" width="18.85546875" style="46" customWidth="1"/>
    <col min="13328" max="13329" width="12.28515625" style="46" customWidth="1"/>
    <col min="13330" max="13330" width="13.28515625" style="46" customWidth="1"/>
    <col min="13331" max="13332" width="12.28515625" style="46" customWidth="1"/>
    <col min="13333" max="13333" width="12.7109375" style="46" customWidth="1"/>
    <col min="13334" max="13336" width="12.28515625" style="46" customWidth="1"/>
    <col min="13337" max="13337" width="12.85546875" style="46" customWidth="1"/>
    <col min="13338" max="13340" width="12.28515625" style="46" customWidth="1"/>
    <col min="13341" max="13341" width="10.7109375" style="46" customWidth="1"/>
    <col min="13342" max="13342" width="7.85546875" style="46" customWidth="1"/>
    <col min="13343" max="13343" width="5.7109375" style="46" customWidth="1"/>
    <col min="13344" max="13344" width="3.28515625" style="46" customWidth="1"/>
    <col min="13345" max="13346" width="0" style="46" hidden="1" customWidth="1"/>
    <col min="13347" max="13573" width="8.85546875" style="46"/>
    <col min="13574" max="13582" width="0" style="46" hidden="1" customWidth="1"/>
    <col min="13583" max="13583" width="18.85546875" style="46" customWidth="1"/>
    <col min="13584" max="13585" width="12.28515625" style="46" customWidth="1"/>
    <col min="13586" max="13586" width="13.28515625" style="46" customWidth="1"/>
    <col min="13587" max="13588" width="12.28515625" style="46" customWidth="1"/>
    <col min="13589" max="13589" width="12.7109375" style="46" customWidth="1"/>
    <col min="13590" max="13592" width="12.28515625" style="46" customWidth="1"/>
    <col min="13593" max="13593" width="12.85546875" style="46" customWidth="1"/>
    <col min="13594" max="13596" width="12.28515625" style="46" customWidth="1"/>
    <col min="13597" max="13597" width="10.7109375" style="46" customWidth="1"/>
    <col min="13598" max="13598" width="7.85546875" style="46" customWidth="1"/>
    <col min="13599" max="13599" width="5.7109375" style="46" customWidth="1"/>
    <col min="13600" max="13600" width="3.28515625" style="46" customWidth="1"/>
    <col min="13601" max="13602" width="0" style="46" hidden="1" customWidth="1"/>
    <col min="13603" max="13829" width="8.85546875" style="46"/>
    <col min="13830" max="13838" width="0" style="46" hidden="1" customWidth="1"/>
    <col min="13839" max="13839" width="18.85546875" style="46" customWidth="1"/>
    <col min="13840" max="13841" width="12.28515625" style="46" customWidth="1"/>
    <col min="13842" max="13842" width="13.28515625" style="46" customWidth="1"/>
    <col min="13843" max="13844" width="12.28515625" style="46" customWidth="1"/>
    <col min="13845" max="13845" width="12.7109375" style="46" customWidth="1"/>
    <col min="13846" max="13848" width="12.28515625" style="46" customWidth="1"/>
    <col min="13849" max="13849" width="12.85546875" style="46" customWidth="1"/>
    <col min="13850" max="13852" width="12.28515625" style="46" customWidth="1"/>
    <col min="13853" max="13853" width="10.7109375" style="46" customWidth="1"/>
    <col min="13854" max="13854" width="7.85546875" style="46" customWidth="1"/>
    <col min="13855" max="13855" width="5.7109375" style="46" customWidth="1"/>
    <col min="13856" max="13856" width="3.28515625" style="46" customWidth="1"/>
    <col min="13857" max="13858" width="0" style="46" hidden="1" customWidth="1"/>
    <col min="13859" max="14085" width="8.85546875" style="46"/>
    <col min="14086" max="14094" width="0" style="46" hidden="1" customWidth="1"/>
    <col min="14095" max="14095" width="18.85546875" style="46" customWidth="1"/>
    <col min="14096" max="14097" width="12.28515625" style="46" customWidth="1"/>
    <col min="14098" max="14098" width="13.28515625" style="46" customWidth="1"/>
    <col min="14099" max="14100" width="12.28515625" style="46" customWidth="1"/>
    <col min="14101" max="14101" width="12.7109375" style="46" customWidth="1"/>
    <col min="14102" max="14104" width="12.28515625" style="46" customWidth="1"/>
    <col min="14105" max="14105" width="12.85546875" style="46" customWidth="1"/>
    <col min="14106" max="14108" width="12.28515625" style="46" customWidth="1"/>
    <col min="14109" max="14109" width="10.7109375" style="46" customWidth="1"/>
    <col min="14110" max="14110" width="7.85546875" style="46" customWidth="1"/>
    <col min="14111" max="14111" width="5.7109375" style="46" customWidth="1"/>
    <col min="14112" max="14112" width="3.28515625" style="46" customWidth="1"/>
    <col min="14113" max="14114" width="0" style="46" hidden="1" customWidth="1"/>
    <col min="14115" max="14341" width="8.85546875" style="46"/>
    <col min="14342" max="14350" width="0" style="46" hidden="1" customWidth="1"/>
    <col min="14351" max="14351" width="18.85546875" style="46" customWidth="1"/>
    <col min="14352" max="14353" width="12.28515625" style="46" customWidth="1"/>
    <col min="14354" max="14354" width="13.28515625" style="46" customWidth="1"/>
    <col min="14355" max="14356" width="12.28515625" style="46" customWidth="1"/>
    <col min="14357" max="14357" width="12.7109375" style="46" customWidth="1"/>
    <col min="14358" max="14360" width="12.28515625" style="46" customWidth="1"/>
    <col min="14361" max="14361" width="12.85546875" style="46" customWidth="1"/>
    <col min="14362" max="14364" width="12.28515625" style="46" customWidth="1"/>
    <col min="14365" max="14365" width="10.7109375" style="46" customWidth="1"/>
    <col min="14366" max="14366" width="7.85546875" style="46" customWidth="1"/>
    <col min="14367" max="14367" width="5.7109375" style="46" customWidth="1"/>
    <col min="14368" max="14368" width="3.28515625" style="46" customWidth="1"/>
    <col min="14369" max="14370" width="0" style="46" hidden="1" customWidth="1"/>
    <col min="14371" max="14597" width="8.85546875" style="46"/>
    <col min="14598" max="14606" width="0" style="46" hidden="1" customWidth="1"/>
    <col min="14607" max="14607" width="18.85546875" style="46" customWidth="1"/>
    <col min="14608" max="14609" width="12.28515625" style="46" customWidth="1"/>
    <col min="14610" max="14610" width="13.28515625" style="46" customWidth="1"/>
    <col min="14611" max="14612" width="12.28515625" style="46" customWidth="1"/>
    <col min="14613" max="14613" width="12.7109375" style="46" customWidth="1"/>
    <col min="14614" max="14616" width="12.28515625" style="46" customWidth="1"/>
    <col min="14617" max="14617" width="12.85546875" style="46" customWidth="1"/>
    <col min="14618" max="14620" width="12.28515625" style="46" customWidth="1"/>
    <col min="14621" max="14621" width="10.7109375" style="46" customWidth="1"/>
    <col min="14622" max="14622" width="7.85546875" style="46" customWidth="1"/>
    <col min="14623" max="14623" width="5.7109375" style="46" customWidth="1"/>
    <col min="14624" max="14624" width="3.28515625" style="46" customWidth="1"/>
    <col min="14625" max="14626" width="0" style="46" hidden="1" customWidth="1"/>
    <col min="14627" max="14853" width="8.85546875" style="46"/>
    <col min="14854" max="14862" width="0" style="46" hidden="1" customWidth="1"/>
    <col min="14863" max="14863" width="18.85546875" style="46" customWidth="1"/>
    <col min="14864" max="14865" width="12.28515625" style="46" customWidth="1"/>
    <col min="14866" max="14866" width="13.28515625" style="46" customWidth="1"/>
    <col min="14867" max="14868" width="12.28515625" style="46" customWidth="1"/>
    <col min="14869" max="14869" width="12.7109375" style="46" customWidth="1"/>
    <col min="14870" max="14872" width="12.28515625" style="46" customWidth="1"/>
    <col min="14873" max="14873" width="12.85546875" style="46" customWidth="1"/>
    <col min="14874" max="14876" width="12.28515625" style="46" customWidth="1"/>
    <col min="14877" max="14877" width="10.7109375" style="46" customWidth="1"/>
    <col min="14878" max="14878" width="7.85546875" style="46" customWidth="1"/>
    <col min="14879" max="14879" width="5.7109375" style="46" customWidth="1"/>
    <col min="14880" max="14880" width="3.28515625" style="46" customWidth="1"/>
    <col min="14881" max="14882" width="0" style="46" hidden="1" customWidth="1"/>
    <col min="14883" max="15109" width="8.85546875" style="46"/>
    <col min="15110" max="15118" width="0" style="46" hidden="1" customWidth="1"/>
    <col min="15119" max="15119" width="18.85546875" style="46" customWidth="1"/>
    <col min="15120" max="15121" width="12.28515625" style="46" customWidth="1"/>
    <col min="15122" max="15122" width="13.28515625" style="46" customWidth="1"/>
    <col min="15123" max="15124" width="12.28515625" style="46" customWidth="1"/>
    <col min="15125" max="15125" width="12.7109375" style="46" customWidth="1"/>
    <col min="15126" max="15128" width="12.28515625" style="46" customWidth="1"/>
    <col min="15129" max="15129" width="12.85546875" style="46" customWidth="1"/>
    <col min="15130" max="15132" width="12.28515625" style="46" customWidth="1"/>
    <col min="15133" max="15133" width="10.7109375" style="46" customWidth="1"/>
    <col min="15134" max="15134" width="7.85546875" style="46" customWidth="1"/>
    <col min="15135" max="15135" width="5.7109375" style="46" customWidth="1"/>
    <col min="15136" max="15136" width="3.28515625" style="46" customWidth="1"/>
    <col min="15137" max="15138" width="0" style="46" hidden="1" customWidth="1"/>
    <col min="15139" max="15365" width="8.85546875" style="46"/>
    <col min="15366" max="15374" width="0" style="46" hidden="1" customWidth="1"/>
    <col min="15375" max="15375" width="18.85546875" style="46" customWidth="1"/>
    <col min="15376" max="15377" width="12.28515625" style="46" customWidth="1"/>
    <col min="15378" max="15378" width="13.28515625" style="46" customWidth="1"/>
    <col min="15379" max="15380" width="12.28515625" style="46" customWidth="1"/>
    <col min="15381" max="15381" width="12.7109375" style="46" customWidth="1"/>
    <col min="15382" max="15384" width="12.28515625" style="46" customWidth="1"/>
    <col min="15385" max="15385" width="12.85546875" style="46" customWidth="1"/>
    <col min="15386" max="15388" width="12.28515625" style="46" customWidth="1"/>
    <col min="15389" max="15389" width="10.7109375" style="46" customWidth="1"/>
    <col min="15390" max="15390" width="7.85546875" style="46" customWidth="1"/>
    <col min="15391" max="15391" width="5.7109375" style="46" customWidth="1"/>
    <col min="15392" max="15392" width="3.28515625" style="46" customWidth="1"/>
    <col min="15393" max="15394" width="0" style="46" hidden="1" customWidth="1"/>
    <col min="15395" max="15621" width="8.85546875" style="46"/>
    <col min="15622" max="15630" width="0" style="46" hidden="1" customWidth="1"/>
    <col min="15631" max="15631" width="18.85546875" style="46" customWidth="1"/>
    <col min="15632" max="15633" width="12.28515625" style="46" customWidth="1"/>
    <col min="15634" max="15634" width="13.28515625" style="46" customWidth="1"/>
    <col min="15635" max="15636" width="12.28515625" style="46" customWidth="1"/>
    <col min="15637" max="15637" width="12.7109375" style="46" customWidth="1"/>
    <col min="15638" max="15640" width="12.28515625" style="46" customWidth="1"/>
    <col min="15641" max="15641" width="12.85546875" style="46" customWidth="1"/>
    <col min="15642" max="15644" width="12.28515625" style="46" customWidth="1"/>
    <col min="15645" max="15645" width="10.7109375" style="46" customWidth="1"/>
    <col min="15646" max="15646" width="7.85546875" style="46" customWidth="1"/>
    <col min="15647" max="15647" width="5.7109375" style="46" customWidth="1"/>
    <col min="15648" max="15648" width="3.28515625" style="46" customWidth="1"/>
    <col min="15649" max="15650" width="0" style="46" hidden="1" customWidth="1"/>
    <col min="15651" max="15877" width="8.85546875" style="46"/>
    <col min="15878" max="15886" width="0" style="46" hidden="1" customWidth="1"/>
    <col min="15887" max="15887" width="18.85546875" style="46" customWidth="1"/>
    <col min="15888" max="15889" width="12.28515625" style="46" customWidth="1"/>
    <col min="15890" max="15890" width="13.28515625" style="46" customWidth="1"/>
    <col min="15891" max="15892" width="12.28515625" style="46" customWidth="1"/>
    <col min="15893" max="15893" width="12.7109375" style="46" customWidth="1"/>
    <col min="15894" max="15896" width="12.28515625" style="46" customWidth="1"/>
    <col min="15897" max="15897" width="12.85546875" style="46" customWidth="1"/>
    <col min="15898" max="15900" width="12.28515625" style="46" customWidth="1"/>
    <col min="15901" max="15901" width="10.7109375" style="46" customWidth="1"/>
    <col min="15902" max="15902" width="7.85546875" style="46" customWidth="1"/>
    <col min="15903" max="15903" width="5.7109375" style="46" customWidth="1"/>
    <col min="15904" max="15904" width="3.28515625" style="46" customWidth="1"/>
    <col min="15905" max="15906" width="0" style="46" hidden="1" customWidth="1"/>
    <col min="15907" max="16133" width="8.85546875" style="46"/>
    <col min="16134" max="16142" width="0" style="46" hidden="1" customWidth="1"/>
    <col min="16143" max="16143" width="18.85546875" style="46" customWidth="1"/>
    <col min="16144" max="16145" width="12.28515625" style="46" customWidth="1"/>
    <col min="16146" max="16146" width="13.28515625" style="46" customWidth="1"/>
    <col min="16147" max="16148" width="12.28515625" style="46" customWidth="1"/>
    <col min="16149" max="16149" width="12.7109375" style="46" customWidth="1"/>
    <col min="16150" max="16152" width="12.28515625" style="46" customWidth="1"/>
    <col min="16153" max="16153" width="12.85546875" style="46" customWidth="1"/>
    <col min="16154" max="16156" width="12.28515625" style="46" customWidth="1"/>
    <col min="16157" max="16157" width="10.7109375" style="46" customWidth="1"/>
    <col min="16158" max="16158" width="7.85546875" style="46" customWidth="1"/>
    <col min="16159" max="16159" width="5.7109375" style="46" customWidth="1"/>
    <col min="16160" max="16160" width="3.28515625" style="46" customWidth="1"/>
    <col min="16161" max="16162" width="0" style="46" hidden="1" customWidth="1"/>
    <col min="16163" max="16384" width="8.85546875" style="46"/>
  </cols>
  <sheetData>
    <row r="1" spans="1:35" ht="15" customHeight="1" x14ac:dyDescent="0.25">
      <c r="A1" s="46" t="s">
        <v>123</v>
      </c>
      <c r="J1" s="116" t="s">
        <v>100</v>
      </c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02"/>
    </row>
    <row r="2" spans="1:35" ht="15" customHeight="1" x14ac:dyDescent="0.25">
      <c r="J2" s="116" t="s">
        <v>154</v>
      </c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02"/>
    </row>
    <row r="3" spans="1:35" x14ac:dyDescent="0.2"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9"/>
      <c r="AE3" s="49"/>
    </row>
    <row r="4" spans="1:35" ht="13.5" customHeight="1" x14ac:dyDescent="0.2">
      <c r="J4" s="117"/>
      <c r="K4" s="115" t="s">
        <v>105</v>
      </c>
      <c r="L4" s="115"/>
      <c r="M4" s="114" t="s">
        <v>102</v>
      </c>
      <c r="N4" s="114" t="s">
        <v>103</v>
      </c>
      <c r="O4" s="114" t="s">
        <v>104</v>
      </c>
      <c r="P4" s="114" t="s">
        <v>115</v>
      </c>
      <c r="Q4" s="114" t="s">
        <v>122</v>
      </c>
      <c r="R4" s="114" t="s">
        <v>124</v>
      </c>
      <c r="S4" s="114" t="s">
        <v>133</v>
      </c>
      <c r="T4" s="114" t="s">
        <v>135</v>
      </c>
      <c r="U4" s="114" t="s">
        <v>137</v>
      </c>
      <c r="V4" s="115" t="s">
        <v>155</v>
      </c>
      <c r="W4" s="115"/>
      <c r="X4" s="114" t="s">
        <v>142</v>
      </c>
      <c r="Y4" s="114" t="s">
        <v>143</v>
      </c>
      <c r="Z4" s="114" t="s">
        <v>146</v>
      </c>
      <c r="AA4" s="114" t="s">
        <v>149</v>
      </c>
      <c r="AB4" s="114" t="s">
        <v>152</v>
      </c>
      <c r="AC4" s="114" t="s">
        <v>156</v>
      </c>
      <c r="AD4" s="113" t="s">
        <v>107</v>
      </c>
      <c r="AE4" s="113"/>
      <c r="AF4" s="113"/>
      <c r="AG4" s="111" t="s">
        <v>134</v>
      </c>
      <c r="AH4" s="112" t="s">
        <v>136</v>
      </c>
    </row>
    <row r="5" spans="1:35" x14ac:dyDescent="0.2">
      <c r="C5" s="46" t="s">
        <v>128</v>
      </c>
      <c r="D5" s="46" t="s">
        <v>127</v>
      </c>
      <c r="J5" s="117"/>
      <c r="K5" s="113" t="s">
        <v>5</v>
      </c>
      <c r="L5" s="114" t="s">
        <v>106</v>
      </c>
      <c r="M5" s="114"/>
      <c r="N5" s="114"/>
      <c r="O5" s="114"/>
      <c r="P5" s="114"/>
      <c r="Q5" s="114"/>
      <c r="R5" s="114"/>
      <c r="S5" s="114"/>
      <c r="T5" s="114"/>
      <c r="U5" s="114"/>
      <c r="V5" s="113" t="s">
        <v>5</v>
      </c>
      <c r="W5" s="114" t="s">
        <v>106</v>
      </c>
      <c r="X5" s="114"/>
      <c r="Y5" s="114"/>
      <c r="Z5" s="114"/>
      <c r="AA5" s="114"/>
      <c r="AB5" s="114"/>
      <c r="AC5" s="114"/>
      <c r="AD5" s="113" t="s">
        <v>157</v>
      </c>
      <c r="AE5" s="113"/>
      <c r="AF5" s="113"/>
      <c r="AG5" s="111"/>
      <c r="AH5" s="112"/>
    </row>
    <row r="6" spans="1:35" x14ac:dyDescent="0.2">
      <c r="A6" s="46" t="s">
        <v>0</v>
      </c>
      <c r="C6" s="46" t="s">
        <v>126</v>
      </c>
      <c r="D6" s="46" t="s">
        <v>126</v>
      </c>
      <c r="E6" s="46" t="s">
        <v>1</v>
      </c>
      <c r="F6" s="46" t="s">
        <v>2</v>
      </c>
      <c r="H6" s="46" t="s">
        <v>3</v>
      </c>
      <c r="I6" s="46" t="s">
        <v>4</v>
      </c>
      <c r="J6" s="117"/>
      <c r="K6" s="113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3"/>
      <c r="W6" s="114"/>
      <c r="X6" s="114"/>
      <c r="Y6" s="114"/>
      <c r="Z6" s="114"/>
      <c r="AA6" s="114"/>
      <c r="AB6" s="114"/>
      <c r="AC6" s="114"/>
      <c r="AD6" s="101" t="s">
        <v>6</v>
      </c>
      <c r="AE6" s="101" t="s">
        <v>7</v>
      </c>
      <c r="AF6" s="101" t="s">
        <v>8</v>
      </c>
      <c r="AG6" s="111"/>
      <c r="AH6" s="112"/>
    </row>
    <row r="7" spans="1:35" x14ac:dyDescent="0.2">
      <c r="J7" s="52"/>
      <c r="AF7" s="53"/>
    </row>
    <row r="8" spans="1:35" x14ac:dyDescent="0.2">
      <c r="J8" s="55" t="s">
        <v>9</v>
      </c>
      <c r="K8" s="56">
        <v>281424600</v>
      </c>
      <c r="L8" s="56">
        <v>281424600</v>
      </c>
      <c r="M8" s="56">
        <v>284968955</v>
      </c>
      <c r="N8" s="56">
        <v>287625193</v>
      </c>
      <c r="O8" s="56">
        <v>290107933</v>
      </c>
      <c r="P8" s="56">
        <v>292805298</v>
      </c>
      <c r="Q8" s="56">
        <v>295516599</v>
      </c>
      <c r="R8" s="56">
        <v>298379912</v>
      </c>
      <c r="S8" s="56">
        <v>301231207</v>
      </c>
      <c r="T8" s="56">
        <v>304093966</v>
      </c>
      <c r="U8" s="56">
        <v>306771529</v>
      </c>
      <c r="V8" s="56">
        <v>308745538</v>
      </c>
      <c r="W8" s="56">
        <v>308758105</v>
      </c>
      <c r="X8" s="56">
        <v>309348193</v>
      </c>
      <c r="Y8" s="56">
        <v>311663358</v>
      </c>
      <c r="Z8" s="56">
        <v>313998379</v>
      </c>
      <c r="AA8" s="56">
        <v>316204908</v>
      </c>
      <c r="AB8" s="56">
        <v>318563456</v>
      </c>
      <c r="AC8" s="56">
        <v>320896618</v>
      </c>
      <c r="AD8" s="57">
        <v>39472018</v>
      </c>
      <c r="AE8" s="58">
        <v>14.025788079649043</v>
      </c>
      <c r="AF8" s="53"/>
    </row>
    <row r="9" spans="1:35" x14ac:dyDescent="0.2">
      <c r="J9" s="55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56"/>
      <c r="AE9" s="49"/>
      <c r="AF9" s="53"/>
    </row>
    <row r="10" spans="1:35" x14ac:dyDescent="0.2">
      <c r="J10" s="55" t="s">
        <v>110</v>
      </c>
      <c r="K10" s="57">
        <v>19001780</v>
      </c>
      <c r="L10" s="57">
        <v>18977026</v>
      </c>
      <c r="M10" s="57">
        <v>19082838</v>
      </c>
      <c r="N10" s="57">
        <v>19137800</v>
      </c>
      <c r="O10" s="57">
        <v>19175939</v>
      </c>
      <c r="P10" s="57">
        <v>19171567</v>
      </c>
      <c r="Q10" s="57">
        <v>19132610</v>
      </c>
      <c r="R10" s="57">
        <v>19104631</v>
      </c>
      <c r="S10" s="57">
        <v>19132335</v>
      </c>
      <c r="T10" s="57">
        <v>19212436</v>
      </c>
      <c r="U10" s="57">
        <v>19307066</v>
      </c>
      <c r="V10" s="57">
        <v>19378102</v>
      </c>
      <c r="W10" s="57">
        <v>19378110</v>
      </c>
      <c r="X10" s="57">
        <v>19402640</v>
      </c>
      <c r="Y10" s="57">
        <v>19519529</v>
      </c>
      <c r="Z10" s="57">
        <v>19602769</v>
      </c>
      <c r="AA10" s="57">
        <v>19673546</v>
      </c>
      <c r="AB10" s="57">
        <v>19718515</v>
      </c>
      <c r="AC10" s="57">
        <v>19747183</v>
      </c>
      <c r="AD10" s="57">
        <v>770157</v>
      </c>
      <c r="AE10" s="58">
        <v>4.058365098935945</v>
      </c>
      <c r="AF10" s="53"/>
    </row>
    <row r="11" spans="1:35" x14ac:dyDescent="0.2">
      <c r="J11" s="59"/>
      <c r="AF11" s="53"/>
    </row>
    <row r="12" spans="1:35" x14ac:dyDescent="0.2">
      <c r="J12" s="60" t="s">
        <v>111</v>
      </c>
      <c r="K12" s="61"/>
      <c r="L12" s="54"/>
      <c r="U12" s="54"/>
      <c r="V12" s="54"/>
      <c r="W12" s="54"/>
      <c r="X12" s="54"/>
      <c r="Y12" s="54"/>
      <c r="Z12" s="54"/>
      <c r="AA12" s="54"/>
      <c r="AB12" s="54"/>
      <c r="AC12" s="54"/>
      <c r="AD12" s="62"/>
      <c r="AF12" s="53"/>
      <c r="AG12" s="63">
        <v>338.23613507089607</v>
      </c>
      <c r="AH12" s="64">
        <f>+T12/AG12</f>
        <v>0</v>
      </c>
    </row>
    <row r="13" spans="1:35" x14ac:dyDescent="0.2">
      <c r="B13" s="65">
        <v>1</v>
      </c>
      <c r="C13" s="65">
        <v>1</v>
      </c>
      <c r="D13" s="65">
        <v>2</v>
      </c>
      <c r="E13" s="65">
        <v>36001</v>
      </c>
      <c r="F13" s="65">
        <v>99</v>
      </c>
      <c r="H13" s="46" t="s">
        <v>10</v>
      </c>
      <c r="I13" s="46">
        <v>1</v>
      </c>
      <c r="J13" s="59" t="s">
        <v>11</v>
      </c>
      <c r="K13" s="66">
        <v>295106</v>
      </c>
      <c r="L13" s="67">
        <v>294601</v>
      </c>
      <c r="M13" s="67">
        <v>296232</v>
      </c>
      <c r="N13" s="67">
        <v>298283</v>
      </c>
      <c r="O13" s="67">
        <v>301085</v>
      </c>
      <c r="P13" s="67">
        <v>302173</v>
      </c>
      <c r="Q13" s="67">
        <v>302791</v>
      </c>
      <c r="R13" s="67">
        <v>303997</v>
      </c>
      <c r="S13" s="67">
        <v>303858</v>
      </c>
      <c r="T13" s="67">
        <v>303739</v>
      </c>
      <c r="U13" s="67">
        <v>304733</v>
      </c>
      <c r="V13" s="67">
        <v>304204</v>
      </c>
      <c r="W13" s="67">
        <v>304208</v>
      </c>
      <c r="X13" s="67">
        <v>304078</v>
      </c>
      <c r="Y13" s="67">
        <v>305019</v>
      </c>
      <c r="Z13" s="67">
        <v>306384</v>
      </c>
      <c r="AA13" s="67">
        <v>307496</v>
      </c>
      <c r="AB13" s="67">
        <v>308295</v>
      </c>
      <c r="AC13" s="67">
        <v>308432</v>
      </c>
      <c r="AD13" s="69">
        <v>13831</v>
      </c>
      <c r="AE13" s="70">
        <v>4.6948245253749983</v>
      </c>
      <c r="AF13" s="53"/>
    </row>
    <row r="14" spans="1:35" x14ac:dyDescent="0.2">
      <c r="B14" s="65">
        <v>1</v>
      </c>
      <c r="C14" s="65">
        <v>1</v>
      </c>
      <c r="D14" s="65">
        <v>1</v>
      </c>
      <c r="E14" s="65">
        <v>36003</v>
      </c>
      <c r="F14" s="65">
        <v>99</v>
      </c>
      <c r="H14" s="65" t="s">
        <v>12</v>
      </c>
      <c r="I14" s="46">
        <v>10</v>
      </c>
      <c r="J14" s="59" t="s">
        <v>13</v>
      </c>
      <c r="K14" s="66">
        <v>49819</v>
      </c>
      <c r="L14" s="67">
        <v>49881</v>
      </c>
      <c r="M14" s="67">
        <v>50079</v>
      </c>
      <c r="N14" s="67">
        <v>50014</v>
      </c>
      <c r="O14" s="67">
        <v>50165</v>
      </c>
      <c r="P14" s="67">
        <v>50311</v>
      </c>
      <c r="Q14" s="67">
        <v>49768</v>
      </c>
      <c r="R14" s="67">
        <v>49359</v>
      </c>
      <c r="S14" s="67">
        <v>49079</v>
      </c>
      <c r="T14" s="67">
        <v>49177</v>
      </c>
      <c r="U14" s="67">
        <v>48969</v>
      </c>
      <c r="V14" s="67">
        <v>48946</v>
      </c>
      <c r="W14" s="67">
        <v>48919</v>
      </c>
      <c r="X14" s="67">
        <v>48949</v>
      </c>
      <c r="Y14" s="67">
        <v>48818</v>
      </c>
      <c r="Z14" s="67">
        <v>48247</v>
      </c>
      <c r="AA14" s="67">
        <v>48005</v>
      </c>
      <c r="AB14" s="67">
        <v>47765</v>
      </c>
      <c r="AC14" s="67">
        <v>47407</v>
      </c>
      <c r="AD14" s="69">
        <v>-2474</v>
      </c>
      <c r="AE14" s="70">
        <v>-4.9598043343156712</v>
      </c>
      <c r="AF14" s="53"/>
      <c r="AG14" s="63">
        <v>523.44549202544567</v>
      </c>
      <c r="AH14" s="64">
        <f t="shared" ref="AH14:AH74" si="0">+T14/AG14</f>
        <v>93.948655111561095</v>
      </c>
    </row>
    <row r="15" spans="1:35" x14ac:dyDescent="0.2">
      <c r="B15" s="65">
        <v>1</v>
      </c>
      <c r="C15" s="65">
        <v>2</v>
      </c>
      <c r="D15" s="65">
        <v>2</v>
      </c>
      <c r="E15" s="65">
        <v>36005</v>
      </c>
      <c r="F15" s="65">
        <v>70</v>
      </c>
      <c r="G15" s="65">
        <v>5600</v>
      </c>
      <c r="H15" s="65" t="s">
        <v>14</v>
      </c>
      <c r="I15" s="46">
        <v>7</v>
      </c>
      <c r="J15" s="59" t="s">
        <v>15</v>
      </c>
      <c r="K15" s="66">
        <v>1334319</v>
      </c>
      <c r="L15" s="67">
        <v>1332244</v>
      </c>
      <c r="M15" s="67">
        <v>1346555</v>
      </c>
      <c r="N15" s="67">
        <v>1358739</v>
      </c>
      <c r="O15" s="67">
        <v>1362373</v>
      </c>
      <c r="P15" s="67">
        <v>1358963</v>
      </c>
      <c r="Q15" s="67">
        <v>1351736</v>
      </c>
      <c r="R15" s="67">
        <v>1348164</v>
      </c>
      <c r="S15" s="67">
        <v>1354056</v>
      </c>
      <c r="T15" s="67">
        <v>1363488</v>
      </c>
      <c r="U15" s="67">
        <v>1376261</v>
      </c>
      <c r="V15" s="67">
        <v>1385108</v>
      </c>
      <c r="W15" s="67">
        <v>1385107</v>
      </c>
      <c r="X15" s="67">
        <v>1388240</v>
      </c>
      <c r="Y15" s="67">
        <v>1399990</v>
      </c>
      <c r="Z15" s="67">
        <v>1414774</v>
      </c>
      <c r="AA15" s="67">
        <v>1426550</v>
      </c>
      <c r="AB15" s="67">
        <v>1437687</v>
      </c>
      <c r="AC15" s="67">
        <v>1449196</v>
      </c>
      <c r="AD15" s="69">
        <v>116952</v>
      </c>
      <c r="AE15" s="70">
        <v>8.7785720934003084</v>
      </c>
      <c r="AF15" s="53"/>
      <c r="AG15" s="63">
        <v>1030.2196380832652</v>
      </c>
      <c r="AH15" s="64">
        <f t="shared" si="0"/>
        <v>1323.4925345985291</v>
      </c>
    </row>
    <row r="16" spans="1:35" x14ac:dyDescent="0.2">
      <c r="B16" s="65">
        <v>1</v>
      </c>
      <c r="C16" s="65">
        <v>1</v>
      </c>
      <c r="D16" s="65">
        <v>1</v>
      </c>
      <c r="E16" s="65">
        <v>36007</v>
      </c>
      <c r="F16" s="65">
        <v>99</v>
      </c>
      <c r="H16" s="46" t="s">
        <v>16</v>
      </c>
      <c r="I16" s="46">
        <v>9</v>
      </c>
      <c r="J16" s="59" t="s">
        <v>17</v>
      </c>
      <c r="K16" s="66">
        <v>200351</v>
      </c>
      <c r="L16" s="67">
        <v>200415</v>
      </c>
      <c r="M16" s="67">
        <v>200868</v>
      </c>
      <c r="N16" s="67">
        <v>201438</v>
      </c>
      <c r="O16" s="67">
        <v>201037</v>
      </c>
      <c r="P16" s="67">
        <v>200974</v>
      </c>
      <c r="Q16" s="67">
        <v>200477</v>
      </c>
      <c r="R16" s="67">
        <v>200905</v>
      </c>
      <c r="S16" s="67">
        <v>200877</v>
      </c>
      <c r="T16" s="67">
        <v>201029</v>
      </c>
      <c r="U16" s="67">
        <v>200935</v>
      </c>
      <c r="V16" s="67">
        <v>200600</v>
      </c>
      <c r="W16" s="67">
        <v>200689</v>
      </c>
      <c r="X16" s="67">
        <v>200469</v>
      </c>
      <c r="Y16" s="67">
        <v>199459</v>
      </c>
      <c r="Z16" s="67">
        <v>198916</v>
      </c>
      <c r="AA16" s="67">
        <v>198370</v>
      </c>
      <c r="AB16" s="67">
        <v>197669</v>
      </c>
      <c r="AC16" s="67">
        <v>196618</v>
      </c>
      <c r="AD16" s="69">
        <v>-3797</v>
      </c>
      <c r="AE16" s="70">
        <v>-1.8945687698026594</v>
      </c>
      <c r="AF16" s="53"/>
      <c r="AG16" s="63">
        <v>42.027050704482029</v>
      </c>
      <c r="AH16" s="64">
        <f t="shared" si="0"/>
        <v>4783.3239932432616</v>
      </c>
      <c r="AI16" s="62"/>
    </row>
    <row r="17" spans="2:35" x14ac:dyDescent="0.2">
      <c r="B17" s="65">
        <v>1</v>
      </c>
      <c r="C17" s="65">
        <v>1</v>
      </c>
      <c r="D17" s="65">
        <v>1</v>
      </c>
      <c r="E17" s="65">
        <v>36009</v>
      </c>
      <c r="F17" s="65">
        <v>99</v>
      </c>
      <c r="H17" s="65" t="s">
        <v>12</v>
      </c>
      <c r="I17" s="46">
        <v>10</v>
      </c>
      <c r="J17" s="59" t="s">
        <v>18</v>
      </c>
      <c r="K17" s="66">
        <v>83927</v>
      </c>
      <c r="L17" s="67">
        <v>83874</v>
      </c>
      <c r="M17" s="67">
        <v>83346</v>
      </c>
      <c r="N17" s="67">
        <v>83301</v>
      </c>
      <c r="O17" s="67">
        <v>83335</v>
      </c>
      <c r="P17" s="67">
        <v>82864</v>
      </c>
      <c r="Q17" s="67">
        <v>82039</v>
      </c>
      <c r="R17" s="67">
        <v>81342</v>
      </c>
      <c r="S17" s="67">
        <v>81056</v>
      </c>
      <c r="T17" s="67">
        <v>80761</v>
      </c>
      <c r="U17" s="67">
        <v>80491</v>
      </c>
      <c r="V17" s="67">
        <v>80317</v>
      </c>
      <c r="W17" s="67">
        <v>80343</v>
      </c>
      <c r="X17" s="67">
        <v>80249</v>
      </c>
      <c r="Y17" s="67">
        <v>79839</v>
      </c>
      <c r="Z17" s="67">
        <v>79365</v>
      </c>
      <c r="AA17" s="67">
        <v>78958</v>
      </c>
      <c r="AB17" s="67">
        <v>78621</v>
      </c>
      <c r="AC17" s="67">
        <v>77909</v>
      </c>
      <c r="AD17" s="69">
        <v>-5965</v>
      </c>
      <c r="AE17" s="70">
        <v>-7.1118582635858543</v>
      </c>
      <c r="AF17" s="53"/>
      <c r="AG17" s="63">
        <v>706.82282234512286</v>
      </c>
      <c r="AH17" s="64">
        <f t="shared" si="0"/>
        <v>114.25918553683393</v>
      </c>
      <c r="AI17" s="62"/>
    </row>
    <row r="18" spans="2:35" x14ac:dyDescent="0.2">
      <c r="B18" s="65">
        <v>1</v>
      </c>
      <c r="C18" s="65">
        <v>1</v>
      </c>
      <c r="D18" s="65">
        <v>1</v>
      </c>
      <c r="E18" s="65">
        <v>36011</v>
      </c>
      <c r="F18" s="65">
        <v>99</v>
      </c>
      <c r="H18" s="65" t="s">
        <v>19</v>
      </c>
      <c r="I18" s="46">
        <v>2</v>
      </c>
      <c r="J18" s="59" t="s">
        <v>20</v>
      </c>
      <c r="K18" s="66">
        <v>81871</v>
      </c>
      <c r="L18" s="67">
        <v>81910</v>
      </c>
      <c r="M18" s="67">
        <v>81313</v>
      </c>
      <c r="N18" s="67">
        <v>81401</v>
      </c>
      <c r="O18" s="67">
        <v>81395</v>
      </c>
      <c r="P18" s="67">
        <v>81284</v>
      </c>
      <c r="Q18" s="67">
        <v>81104</v>
      </c>
      <c r="R18" s="67">
        <v>80892</v>
      </c>
      <c r="S18" s="67">
        <v>80629</v>
      </c>
      <c r="T18" s="67">
        <v>80482</v>
      </c>
      <c r="U18" s="67">
        <v>80172</v>
      </c>
      <c r="V18" s="67">
        <v>80026</v>
      </c>
      <c r="W18" s="67">
        <v>80003</v>
      </c>
      <c r="X18" s="67">
        <v>79844</v>
      </c>
      <c r="Y18" s="67">
        <v>79811</v>
      </c>
      <c r="Z18" s="67">
        <v>79637</v>
      </c>
      <c r="AA18" s="67">
        <v>79242</v>
      </c>
      <c r="AB18" s="67">
        <v>78857</v>
      </c>
      <c r="AC18" s="67">
        <v>78316</v>
      </c>
      <c r="AD18" s="69">
        <v>-3594</v>
      </c>
      <c r="AE18" s="70">
        <v>-4.3877426443657672</v>
      </c>
      <c r="AF18" s="53"/>
      <c r="AG18" s="63">
        <v>1309.8523105126355</v>
      </c>
      <c r="AH18" s="64">
        <f t="shared" si="0"/>
        <v>61.443568373370155</v>
      </c>
      <c r="AI18" s="62"/>
    </row>
    <row r="19" spans="2:35" x14ac:dyDescent="0.2">
      <c r="B19" s="65">
        <v>1</v>
      </c>
      <c r="C19" s="65">
        <v>1</v>
      </c>
      <c r="D19" s="65">
        <v>1</v>
      </c>
      <c r="E19" s="65">
        <v>36013</v>
      </c>
      <c r="F19" s="65">
        <v>99</v>
      </c>
      <c r="H19" s="65" t="s">
        <v>21</v>
      </c>
      <c r="I19" s="46">
        <v>10</v>
      </c>
      <c r="J19" s="59" t="s">
        <v>22</v>
      </c>
      <c r="K19" s="66">
        <v>139593</v>
      </c>
      <c r="L19" s="67">
        <v>139698</v>
      </c>
      <c r="M19" s="67">
        <v>138730</v>
      </c>
      <c r="N19" s="67">
        <v>138346</v>
      </c>
      <c r="O19" s="67">
        <v>137587</v>
      </c>
      <c r="P19" s="67">
        <v>137174</v>
      </c>
      <c r="Q19" s="67">
        <v>136139</v>
      </c>
      <c r="R19" s="67">
        <v>135640</v>
      </c>
      <c r="S19" s="67">
        <v>135481</v>
      </c>
      <c r="T19" s="67">
        <v>135229</v>
      </c>
      <c r="U19" s="67">
        <v>135197</v>
      </c>
      <c r="V19" s="67">
        <v>134905</v>
      </c>
      <c r="W19" s="67">
        <v>134904</v>
      </c>
      <c r="X19" s="67">
        <v>134760</v>
      </c>
      <c r="Y19" s="67">
        <v>134266</v>
      </c>
      <c r="Z19" s="67">
        <v>133438</v>
      </c>
      <c r="AA19" s="67">
        <v>133005</v>
      </c>
      <c r="AB19" s="67">
        <v>131980</v>
      </c>
      <c r="AC19" s="67">
        <v>130811</v>
      </c>
      <c r="AD19" s="69">
        <v>-8887</v>
      </c>
      <c r="AE19" s="70">
        <v>-6.3615799796704318</v>
      </c>
      <c r="AF19" s="53"/>
      <c r="AG19" s="63">
        <v>693.18487305732685</v>
      </c>
      <c r="AH19" s="64">
        <f t="shared" si="0"/>
        <v>195.0835992764321</v>
      </c>
      <c r="AI19" s="62"/>
    </row>
    <row r="20" spans="2:35" x14ac:dyDescent="0.2">
      <c r="B20" s="65">
        <v>1</v>
      </c>
      <c r="C20" s="65">
        <v>1</v>
      </c>
      <c r="D20" s="65">
        <v>1</v>
      </c>
      <c r="E20" s="65">
        <v>36015</v>
      </c>
      <c r="F20" s="65">
        <v>99</v>
      </c>
      <c r="H20" s="65" t="s">
        <v>23</v>
      </c>
      <c r="I20" s="46">
        <v>9</v>
      </c>
      <c r="J20" s="59" t="s">
        <v>24</v>
      </c>
      <c r="K20" s="66">
        <v>91094</v>
      </c>
      <c r="L20" s="67">
        <v>91119</v>
      </c>
      <c r="M20" s="67">
        <v>90780</v>
      </c>
      <c r="N20" s="67">
        <v>90613</v>
      </c>
      <c r="O20" s="67">
        <v>90154</v>
      </c>
      <c r="P20" s="67">
        <v>89777</v>
      </c>
      <c r="Q20" s="67">
        <v>88860</v>
      </c>
      <c r="R20" s="67">
        <v>88732</v>
      </c>
      <c r="S20" s="67">
        <v>88634</v>
      </c>
      <c r="T20" s="67">
        <v>88503</v>
      </c>
      <c r="U20" s="67">
        <v>88849</v>
      </c>
      <c r="V20" s="67">
        <v>88830</v>
      </c>
      <c r="W20" s="67">
        <v>88842</v>
      </c>
      <c r="X20" s="67">
        <v>88972</v>
      </c>
      <c r="Y20" s="67">
        <v>88988</v>
      </c>
      <c r="Z20" s="67">
        <v>89264</v>
      </c>
      <c r="AA20" s="67">
        <v>88498</v>
      </c>
      <c r="AB20" s="67">
        <v>87506</v>
      </c>
      <c r="AC20" s="67">
        <v>87120</v>
      </c>
      <c r="AD20" s="69">
        <v>-3999</v>
      </c>
      <c r="AE20" s="70">
        <v>-4.3887663385243467</v>
      </c>
      <c r="AF20" s="53"/>
      <c r="AG20" s="63">
        <v>1062.0475592937109</v>
      </c>
      <c r="AH20" s="64">
        <f t="shared" si="0"/>
        <v>83.332426335838278</v>
      </c>
      <c r="AI20" s="62"/>
    </row>
    <row r="21" spans="2:35" x14ac:dyDescent="0.2">
      <c r="B21" s="65">
        <v>1</v>
      </c>
      <c r="C21" s="65">
        <v>1</v>
      </c>
      <c r="D21" s="65">
        <v>1</v>
      </c>
      <c r="E21" s="65">
        <v>36017</v>
      </c>
      <c r="F21" s="65">
        <v>99</v>
      </c>
      <c r="H21" s="65" t="s">
        <v>12</v>
      </c>
      <c r="I21" s="46">
        <v>9</v>
      </c>
      <c r="J21" s="59" t="s">
        <v>25</v>
      </c>
      <c r="K21" s="66">
        <v>51325</v>
      </c>
      <c r="L21" s="67">
        <v>51356</v>
      </c>
      <c r="M21" s="67">
        <v>51109</v>
      </c>
      <c r="N21" s="67">
        <v>51205</v>
      </c>
      <c r="O21" s="67">
        <v>51393</v>
      </c>
      <c r="P21" s="67">
        <v>51297</v>
      </c>
      <c r="Q21" s="67">
        <v>51154</v>
      </c>
      <c r="R21" s="67">
        <v>51391</v>
      </c>
      <c r="S21" s="67">
        <v>51463</v>
      </c>
      <c r="T21" s="67">
        <v>51326</v>
      </c>
      <c r="U21" s="67">
        <v>50639</v>
      </c>
      <c r="V21" s="67">
        <v>50477</v>
      </c>
      <c r="W21" s="67">
        <v>50507</v>
      </c>
      <c r="X21" s="67">
        <v>50371</v>
      </c>
      <c r="Y21" s="67">
        <v>50254</v>
      </c>
      <c r="Z21" s="67">
        <v>49919</v>
      </c>
      <c r="AA21" s="67">
        <v>49522</v>
      </c>
      <c r="AB21" s="67">
        <v>49432</v>
      </c>
      <c r="AC21" s="67">
        <v>48979</v>
      </c>
      <c r="AD21" s="69">
        <v>-2377</v>
      </c>
      <c r="AE21" s="70">
        <v>-4.6284757379858243</v>
      </c>
      <c r="AF21" s="53"/>
      <c r="AG21" s="63">
        <v>408.16985522712844</v>
      </c>
      <c r="AH21" s="64">
        <f t="shared" si="0"/>
        <v>125.74666978147947</v>
      </c>
    </row>
    <row r="22" spans="2:35" x14ac:dyDescent="0.2">
      <c r="B22" s="65">
        <v>1</v>
      </c>
      <c r="C22" s="65">
        <v>1</v>
      </c>
      <c r="D22" s="65">
        <v>1</v>
      </c>
      <c r="E22" s="65">
        <v>36019</v>
      </c>
      <c r="F22" s="65">
        <v>99</v>
      </c>
      <c r="H22" s="65" t="s">
        <v>12</v>
      </c>
      <c r="I22" s="46">
        <v>8</v>
      </c>
      <c r="J22" s="59" t="s">
        <v>26</v>
      </c>
      <c r="K22" s="66">
        <v>79891</v>
      </c>
      <c r="L22" s="67">
        <v>79882</v>
      </c>
      <c r="M22" s="67">
        <v>80320</v>
      </c>
      <c r="N22" s="67">
        <v>80707</v>
      </c>
      <c r="O22" s="67">
        <v>81396</v>
      </c>
      <c r="P22" s="67">
        <v>81803</v>
      </c>
      <c r="Q22" s="67">
        <v>82233</v>
      </c>
      <c r="R22" s="67">
        <v>82547</v>
      </c>
      <c r="S22" s="67">
        <v>82556</v>
      </c>
      <c r="T22" s="67">
        <v>82401</v>
      </c>
      <c r="U22" s="67">
        <v>82280</v>
      </c>
      <c r="V22" s="67">
        <v>82128</v>
      </c>
      <c r="W22" s="67">
        <v>82131</v>
      </c>
      <c r="X22" s="67">
        <v>82068</v>
      </c>
      <c r="Y22" s="67">
        <v>81852</v>
      </c>
      <c r="Z22" s="67">
        <v>81869</v>
      </c>
      <c r="AA22" s="67">
        <v>81749</v>
      </c>
      <c r="AB22" s="67">
        <v>81682</v>
      </c>
      <c r="AC22" s="67">
        <v>81154</v>
      </c>
      <c r="AD22" s="69">
        <v>1272</v>
      </c>
      <c r="AE22" s="70">
        <v>1.5923487143536716</v>
      </c>
      <c r="AF22" s="53"/>
      <c r="AG22" s="63">
        <v>894.35753833608499</v>
      </c>
      <c r="AH22" s="64">
        <f t="shared" si="0"/>
        <v>92.134293577156669</v>
      </c>
    </row>
    <row r="23" spans="2:35" x14ac:dyDescent="0.2">
      <c r="B23" s="65">
        <v>1</v>
      </c>
      <c r="C23" s="65">
        <v>1</v>
      </c>
      <c r="D23" s="65">
        <v>2</v>
      </c>
      <c r="E23" s="65">
        <v>36021</v>
      </c>
      <c r="F23" s="65">
        <v>99</v>
      </c>
      <c r="H23" s="65" t="s">
        <v>12</v>
      </c>
      <c r="I23" s="46">
        <v>1</v>
      </c>
      <c r="J23" s="59" t="s">
        <v>27</v>
      </c>
      <c r="K23" s="66">
        <v>63046</v>
      </c>
      <c r="L23" s="67">
        <v>63074</v>
      </c>
      <c r="M23" s="67">
        <v>62953</v>
      </c>
      <c r="N23" s="67">
        <v>63182</v>
      </c>
      <c r="O23" s="67">
        <v>63304</v>
      </c>
      <c r="P23" s="67">
        <v>63646</v>
      </c>
      <c r="Q23" s="67">
        <v>63717</v>
      </c>
      <c r="R23" s="67">
        <v>63427</v>
      </c>
      <c r="S23" s="67">
        <v>63430</v>
      </c>
      <c r="T23" s="67">
        <v>63253</v>
      </c>
      <c r="U23" s="67">
        <v>63023</v>
      </c>
      <c r="V23" s="67">
        <v>63096</v>
      </c>
      <c r="W23" s="67">
        <v>63091</v>
      </c>
      <c r="X23" s="67">
        <v>63017</v>
      </c>
      <c r="Y23" s="67">
        <v>62626</v>
      </c>
      <c r="Z23" s="67">
        <v>62539</v>
      </c>
      <c r="AA23" s="67">
        <v>62269</v>
      </c>
      <c r="AB23" s="67">
        <v>62013</v>
      </c>
      <c r="AC23" s="67">
        <v>61491</v>
      </c>
      <c r="AD23" s="69">
        <v>-1583</v>
      </c>
      <c r="AE23" s="70">
        <v>-2.5097504518502078</v>
      </c>
      <c r="AF23" s="53"/>
      <c r="AG23" s="63">
        <v>1038.9494847080373</v>
      </c>
      <c r="AH23" s="64">
        <f t="shared" si="0"/>
        <v>60.881689563352722</v>
      </c>
    </row>
    <row r="24" spans="2:35" x14ac:dyDescent="0.2">
      <c r="B24" s="65">
        <v>1</v>
      </c>
      <c r="C24" s="65">
        <v>1</v>
      </c>
      <c r="D24" s="65">
        <v>1</v>
      </c>
      <c r="E24" s="65">
        <v>36023</v>
      </c>
      <c r="F24" s="65">
        <v>99</v>
      </c>
      <c r="H24" s="65" t="s">
        <v>12</v>
      </c>
      <c r="I24" s="46">
        <v>2</v>
      </c>
      <c r="J24" s="59" t="s">
        <v>28</v>
      </c>
      <c r="K24" s="66">
        <v>48693</v>
      </c>
      <c r="L24" s="67">
        <v>48704</v>
      </c>
      <c r="M24" s="67">
        <v>48903</v>
      </c>
      <c r="N24" s="67">
        <v>48891</v>
      </c>
      <c r="O24" s="67">
        <v>49475</v>
      </c>
      <c r="P24" s="67">
        <v>49628</v>
      </c>
      <c r="Q24" s="67">
        <v>49330</v>
      </c>
      <c r="R24" s="67">
        <v>49449</v>
      </c>
      <c r="S24" s="67">
        <v>49624</v>
      </c>
      <c r="T24" s="67">
        <v>49537</v>
      </c>
      <c r="U24" s="67">
        <v>49358</v>
      </c>
      <c r="V24" s="67">
        <v>49336</v>
      </c>
      <c r="W24" s="67">
        <v>49285</v>
      </c>
      <c r="X24" s="67">
        <v>49245</v>
      </c>
      <c r="Y24" s="67">
        <v>49497</v>
      </c>
      <c r="Z24" s="67">
        <v>49154</v>
      </c>
      <c r="AA24" s="67">
        <v>49038</v>
      </c>
      <c r="AB24" s="67">
        <v>48875</v>
      </c>
      <c r="AC24" s="67">
        <v>48429</v>
      </c>
      <c r="AD24" s="69">
        <v>-275</v>
      </c>
      <c r="AE24" s="70">
        <v>-0.56463534822601835</v>
      </c>
      <c r="AF24" s="53"/>
      <c r="AG24" s="63">
        <v>635.73402077538583</v>
      </c>
      <c r="AH24" s="64">
        <f t="shared" si="0"/>
        <v>77.920951815007783</v>
      </c>
    </row>
    <row r="25" spans="2:35" x14ac:dyDescent="0.2">
      <c r="B25" s="65">
        <v>1</v>
      </c>
      <c r="C25" s="65">
        <v>1</v>
      </c>
      <c r="D25" s="65">
        <v>1</v>
      </c>
      <c r="E25" s="65">
        <v>36025</v>
      </c>
      <c r="F25" s="65">
        <v>99</v>
      </c>
      <c r="H25" s="65" t="s">
        <v>12</v>
      </c>
      <c r="I25" s="46">
        <v>9</v>
      </c>
      <c r="J25" s="59" t="s">
        <v>29</v>
      </c>
      <c r="K25" s="66">
        <v>47864</v>
      </c>
      <c r="L25" s="67">
        <v>47894</v>
      </c>
      <c r="M25" s="67">
        <v>47771</v>
      </c>
      <c r="N25" s="67">
        <v>47666</v>
      </c>
      <c r="O25" s="67">
        <v>47930</v>
      </c>
      <c r="P25" s="67">
        <v>48283</v>
      </c>
      <c r="Q25" s="67">
        <v>48377</v>
      </c>
      <c r="R25" s="67">
        <v>48271</v>
      </c>
      <c r="S25" s="67">
        <v>48450</v>
      </c>
      <c r="T25" s="67">
        <v>48363</v>
      </c>
      <c r="U25" s="67">
        <v>48182</v>
      </c>
      <c r="V25" s="67">
        <v>47980</v>
      </c>
      <c r="W25" s="67">
        <v>47979</v>
      </c>
      <c r="X25" s="67">
        <v>47877</v>
      </c>
      <c r="Y25" s="67">
        <v>47654</v>
      </c>
      <c r="Z25" s="67">
        <v>47330</v>
      </c>
      <c r="AA25" s="67">
        <v>46874</v>
      </c>
      <c r="AB25" s="67">
        <v>46600</v>
      </c>
      <c r="AC25" s="67">
        <v>46074</v>
      </c>
      <c r="AD25" s="69">
        <v>-1820</v>
      </c>
      <c r="AE25" s="70">
        <v>-3.8000584624378839</v>
      </c>
      <c r="AF25" s="53"/>
      <c r="AG25" s="63">
        <v>499.65153236231208</v>
      </c>
      <c r="AH25" s="64">
        <f t="shared" si="0"/>
        <v>96.793458775846531</v>
      </c>
    </row>
    <row r="26" spans="2:35" x14ac:dyDescent="0.2">
      <c r="B26" s="65">
        <v>1</v>
      </c>
      <c r="C26" s="65">
        <v>1</v>
      </c>
      <c r="D26" s="65">
        <v>2</v>
      </c>
      <c r="E26" s="65">
        <v>36027</v>
      </c>
      <c r="F26" s="65">
        <v>70</v>
      </c>
      <c r="G26" s="65">
        <v>2281</v>
      </c>
      <c r="H26" s="65" t="s">
        <v>14</v>
      </c>
      <c r="I26" s="46">
        <v>5</v>
      </c>
      <c r="J26" s="59" t="s">
        <v>30</v>
      </c>
      <c r="K26" s="66">
        <v>280914</v>
      </c>
      <c r="L26" s="67">
        <v>280032</v>
      </c>
      <c r="M26" s="67">
        <v>284712</v>
      </c>
      <c r="N26" s="67">
        <v>287700</v>
      </c>
      <c r="O26" s="67">
        <v>290781</v>
      </c>
      <c r="P26" s="67">
        <v>292859</v>
      </c>
      <c r="Q26" s="67">
        <v>294362</v>
      </c>
      <c r="R26" s="67">
        <v>294712</v>
      </c>
      <c r="S26" s="67">
        <v>295319</v>
      </c>
      <c r="T26" s="67">
        <v>296267</v>
      </c>
      <c r="U26" s="67">
        <v>296887</v>
      </c>
      <c r="V26" s="67">
        <v>297488</v>
      </c>
      <c r="W26" s="67">
        <v>297448</v>
      </c>
      <c r="X26" s="67">
        <v>297757</v>
      </c>
      <c r="Y26" s="67">
        <v>298289</v>
      </c>
      <c r="Z26" s="67">
        <v>297213</v>
      </c>
      <c r="AA26" s="67">
        <v>296708</v>
      </c>
      <c r="AB26" s="67">
        <v>295903</v>
      </c>
      <c r="AC26" s="67">
        <v>295228</v>
      </c>
      <c r="AD26" s="69">
        <v>15196</v>
      </c>
      <c r="AE26" s="70">
        <v>5.4265226831219291</v>
      </c>
      <c r="AF26" s="53"/>
      <c r="AG26" s="63">
        <v>1446.3726279812879</v>
      </c>
      <c r="AH26" s="64">
        <f t="shared" si="0"/>
        <v>204.83449027482072</v>
      </c>
    </row>
    <row r="27" spans="2:35" x14ac:dyDescent="0.2">
      <c r="B27" s="65">
        <v>1</v>
      </c>
      <c r="C27" s="65">
        <v>1</v>
      </c>
      <c r="D27" s="65">
        <v>1</v>
      </c>
      <c r="E27" s="65">
        <v>36029</v>
      </c>
      <c r="F27" s="65">
        <v>99</v>
      </c>
      <c r="H27" s="65" t="s">
        <v>31</v>
      </c>
      <c r="I27" s="46">
        <v>10</v>
      </c>
      <c r="J27" s="59" t="s">
        <v>32</v>
      </c>
      <c r="K27" s="66">
        <v>949440</v>
      </c>
      <c r="L27" s="67">
        <v>950227</v>
      </c>
      <c r="M27" s="67">
        <v>946515</v>
      </c>
      <c r="N27" s="67">
        <v>943551</v>
      </c>
      <c r="O27" s="67">
        <v>941846</v>
      </c>
      <c r="P27" s="67">
        <v>938333</v>
      </c>
      <c r="Q27" s="67">
        <v>931745</v>
      </c>
      <c r="R27" s="67">
        <v>925564</v>
      </c>
      <c r="S27" s="67">
        <v>921887</v>
      </c>
      <c r="T27" s="67">
        <v>920571</v>
      </c>
      <c r="U27" s="67">
        <v>919334</v>
      </c>
      <c r="V27" s="67">
        <v>919040</v>
      </c>
      <c r="W27" s="67">
        <v>919130</v>
      </c>
      <c r="X27" s="67">
        <v>919220</v>
      </c>
      <c r="Y27" s="67">
        <v>920088</v>
      </c>
      <c r="Z27" s="67">
        <v>920792</v>
      </c>
      <c r="AA27" s="67">
        <v>922150</v>
      </c>
      <c r="AB27" s="67">
        <v>923702</v>
      </c>
      <c r="AC27" s="67">
        <v>922957</v>
      </c>
      <c r="AD27" s="69">
        <v>-27270</v>
      </c>
      <c r="AE27" s="70">
        <v>-2.8698405749363047</v>
      </c>
      <c r="AF27" s="53"/>
      <c r="AG27" s="63">
        <v>801.59468576688391</v>
      </c>
      <c r="AH27" s="64">
        <f t="shared" si="0"/>
        <v>1148.4245296852132</v>
      </c>
    </row>
    <row r="28" spans="2:35" x14ac:dyDescent="0.2">
      <c r="B28" s="65">
        <v>1</v>
      </c>
      <c r="C28" s="65">
        <v>1</v>
      </c>
      <c r="D28" s="65">
        <v>1</v>
      </c>
      <c r="E28" s="65">
        <v>36031</v>
      </c>
      <c r="F28" s="65">
        <v>99</v>
      </c>
      <c r="H28" s="65" t="s">
        <v>12</v>
      </c>
      <c r="I28" s="46">
        <v>8</v>
      </c>
      <c r="J28" s="59" t="s">
        <v>33</v>
      </c>
      <c r="K28" s="66">
        <v>38911</v>
      </c>
      <c r="L28" s="67">
        <v>38893</v>
      </c>
      <c r="M28" s="67">
        <v>38893</v>
      </c>
      <c r="N28" s="67">
        <v>39195</v>
      </c>
      <c r="O28" s="67">
        <v>39334</v>
      </c>
      <c r="P28" s="67">
        <v>39295</v>
      </c>
      <c r="Q28" s="67">
        <v>39321</v>
      </c>
      <c r="R28" s="67">
        <v>39490</v>
      </c>
      <c r="S28" s="67">
        <v>39373</v>
      </c>
      <c r="T28" s="67">
        <v>39435</v>
      </c>
      <c r="U28" s="67">
        <v>39478</v>
      </c>
      <c r="V28" s="67">
        <v>39370</v>
      </c>
      <c r="W28" s="67">
        <v>39361</v>
      </c>
      <c r="X28" s="67">
        <v>39288</v>
      </c>
      <c r="Y28" s="67">
        <v>39479</v>
      </c>
      <c r="Z28" s="67">
        <v>39114</v>
      </c>
      <c r="AA28" s="67">
        <v>38832</v>
      </c>
      <c r="AB28" s="67">
        <v>38572</v>
      </c>
      <c r="AC28" s="67">
        <v>38371</v>
      </c>
      <c r="AD28" s="69">
        <v>-522</v>
      </c>
      <c r="AE28" s="70">
        <v>-1.3421438305093463</v>
      </c>
      <c r="AF28" s="53"/>
      <c r="AG28" s="63">
        <v>1044.2102473061652</v>
      </c>
      <c r="AH28" s="64">
        <f t="shared" si="0"/>
        <v>37.765383074657336</v>
      </c>
    </row>
    <row r="29" spans="2:35" x14ac:dyDescent="0.2">
      <c r="B29" s="65">
        <v>1</v>
      </c>
      <c r="C29" s="65">
        <v>1</v>
      </c>
      <c r="D29" s="65">
        <v>1</v>
      </c>
      <c r="E29" s="65">
        <v>36033</v>
      </c>
      <c r="F29" s="65">
        <v>99</v>
      </c>
      <c r="H29" s="65" t="s">
        <v>12</v>
      </c>
      <c r="I29" s="46">
        <v>8</v>
      </c>
      <c r="J29" s="59" t="s">
        <v>34</v>
      </c>
      <c r="K29" s="66">
        <v>51044</v>
      </c>
      <c r="L29" s="67">
        <v>51110</v>
      </c>
      <c r="M29" s="67">
        <v>50925</v>
      </c>
      <c r="N29" s="67">
        <v>50924</v>
      </c>
      <c r="O29" s="67">
        <v>51228</v>
      </c>
      <c r="P29" s="67">
        <v>51197</v>
      </c>
      <c r="Q29" s="67">
        <v>51257</v>
      </c>
      <c r="R29" s="67">
        <v>51511</v>
      </c>
      <c r="S29" s="67">
        <v>51782</v>
      </c>
      <c r="T29" s="67">
        <v>51907</v>
      </c>
      <c r="U29" s="67">
        <v>51706</v>
      </c>
      <c r="V29" s="67">
        <v>51599</v>
      </c>
      <c r="W29" s="67">
        <v>51606</v>
      </c>
      <c r="X29" s="67">
        <v>51624</v>
      </c>
      <c r="Y29" s="67">
        <v>51568</v>
      </c>
      <c r="Z29" s="67">
        <v>51788</v>
      </c>
      <c r="AA29" s="67">
        <v>51242</v>
      </c>
      <c r="AB29" s="67">
        <v>51092</v>
      </c>
      <c r="AC29" s="67">
        <v>50502</v>
      </c>
      <c r="AD29" s="69">
        <v>-608</v>
      </c>
      <c r="AE29" s="70">
        <v>-1.1895910780669146</v>
      </c>
      <c r="AF29" s="53"/>
      <c r="AG29" s="63">
        <v>1796.8013264926324</v>
      </c>
      <c r="AH29" s="64">
        <f t="shared" si="0"/>
        <v>28.888558370180412</v>
      </c>
    </row>
    <row r="30" spans="2:35" x14ac:dyDescent="0.2">
      <c r="B30" s="65">
        <v>1</v>
      </c>
      <c r="C30" s="65">
        <v>1</v>
      </c>
      <c r="D30" s="65">
        <v>1</v>
      </c>
      <c r="E30" s="65">
        <v>36035</v>
      </c>
      <c r="F30" s="65">
        <v>99</v>
      </c>
      <c r="H30" s="65" t="s">
        <v>12</v>
      </c>
      <c r="I30" s="46">
        <v>6</v>
      </c>
      <c r="J30" s="59" t="s">
        <v>35</v>
      </c>
      <c r="K30" s="66">
        <v>54976</v>
      </c>
      <c r="L30" s="67">
        <v>55053</v>
      </c>
      <c r="M30" s="67">
        <v>54904</v>
      </c>
      <c r="N30" s="67">
        <v>54988</v>
      </c>
      <c r="O30" s="67">
        <v>55081</v>
      </c>
      <c r="P30" s="67">
        <v>55233</v>
      </c>
      <c r="Q30" s="67">
        <v>55301</v>
      </c>
      <c r="R30" s="67">
        <v>55328</v>
      </c>
      <c r="S30" s="67">
        <v>55489</v>
      </c>
      <c r="T30" s="67">
        <v>55584</v>
      </c>
      <c r="U30" s="67">
        <v>55558</v>
      </c>
      <c r="V30" s="67">
        <v>55531</v>
      </c>
      <c r="W30" s="67">
        <v>55524</v>
      </c>
      <c r="X30" s="67">
        <v>55468</v>
      </c>
      <c r="Y30" s="67">
        <v>55264</v>
      </c>
      <c r="Z30" s="67">
        <v>55033</v>
      </c>
      <c r="AA30" s="67">
        <v>54521</v>
      </c>
      <c r="AB30" s="67">
        <v>54145</v>
      </c>
      <c r="AC30" s="67">
        <v>53960</v>
      </c>
      <c r="AD30" s="69">
        <v>-1093</v>
      </c>
      <c r="AE30" s="70">
        <v>-1.9853595626033096</v>
      </c>
      <c r="AF30" s="53"/>
      <c r="AG30" s="63">
        <v>1631.4871439558792</v>
      </c>
      <c r="AH30" s="64">
        <f t="shared" si="0"/>
        <v>34.069529880097647</v>
      </c>
    </row>
    <row r="31" spans="2:35" x14ac:dyDescent="0.2">
      <c r="B31" s="65">
        <v>1</v>
      </c>
      <c r="C31" s="65">
        <v>1</v>
      </c>
      <c r="D31" s="65">
        <v>1</v>
      </c>
      <c r="E31" s="65">
        <v>36037</v>
      </c>
      <c r="F31" s="65">
        <v>99</v>
      </c>
      <c r="H31" s="65" t="s">
        <v>36</v>
      </c>
      <c r="I31" s="46">
        <v>3</v>
      </c>
      <c r="J31" s="59" t="s">
        <v>37</v>
      </c>
      <c r="K31" s="66">
        <v>60539</v>
      </c>
      <c r="L31" s="67">
        <v>60548</v>
      </c>
      <c r="M31" s="67">
        <v>60321</v>
      </c>
      <c r="N31" s="67">
        <v>60289</v>
      </c>
      <c r="O31" s="67">
        <v>60412</v>
      </c>
      <c r="P31" s="67">
        <v>60224</v>
      </c>
      <c r="Q31" s="67">
        <v>60068</v>
      </c>
      <c r="R31" s="67">
        <v>59919</v>
      </c>
      <c r="S31" s="67">
        <v>59930</v>
      </c>
      <c r="T31" s="67">
        <v>59895</v>
      </c>
      <c r="U31" s="67">
        <v>59932</v>
      </c>
      <c r="V31" s="67">
        <v>60079</v>
      </c>
      <c r="W31" s="67">
        <v>59944</v>
      </c>
      <c r="X31" s="67">
        <v>59939</v>
      </c>
      <c r="Y31" s="67">
        <v>59923</v>
      </c>
      <c r="Z31" s="67">
        <v>59762</v>
      </c>
      <c r="AA31" s="67">
        <v>59262</v>
      </c>
      <c r="AB31" s="67">
        <v>58949</v>
      </c>
      <c r="AC31" s="67">
        <v>58810</v>
      </c>
      <c r="AD31" s="69">
        <v>-1738</v>
      </c>
      <c r="AE31" s="70">
        <v>-2.8704498909955736</v>
      </c>
      <c r="AF31" s="53"/>
      <c r="AG31" s="63">
        <v>496.16627567386411</v>
      </c>
      <c r="AH31" s="64">
        <f t="shared" si="0"/>
        <v>120.71558051512893</v>
      </c>
    </row>
    <row r="32" spans="2:35" x14ac:dyDescent="0.2">
      <c r="B32" s="65">
        <v>1</v>
      </c>
      <c r="C32" s="65">
        <v>1</v>
      </c>
      <c r="D32" s="65">
        <v>2</v>
      </c>
      <c r="E32" s="65">
        <v>36039</v>
      </c>
      <c r="F32" s="65">
        <v>99</v>
      </c>
      <c r="H32" s="65" t="s">
        <v>12</v>
      </c>
      <c r="I32" s="46">
        <v>1</v>
      </c>
      <c r="J32" s="59" t="s">
        <v>38</v>
      </c>
      <c r="K32" s="66">
        <v>47986</v>
      </c>
      <c r="L32" s="67">
        <v>48021</v>
      </c>
      <c r="M32" s="67">
        <v>47976</v>
      </c>
      <c r="N32" s="67">
        <v>48177</v>
      </c>
      <c r="O32" s="67">
        <v>48416</v>
      </c>
      <c r="P32" s="67">
        <v>48755</v>
      </c>
      <c r="Q32" s="67">
        <v>49142</v>
      </c>
      <c r="R32" s="67">
        <v>49513</v>
      </c>
      <c r="S32" s="67">
        <v>49537</v>
      </c>
      <c r="T32" s="67">
        <v>49467</v>
      </c>
      <c r="U32" s="67">
        <v>49372</v>
      </c>
      <c r="V32" s="67">
        <v>49221</v>
      </c>
      <c r="W32" s="67">
        <v>49218</v>
      </c>
      <c r="X32" s="67">
        <v>49118</v>
      </c>
      <c r="Y32" s="67">
        <v>48992</v>
      </c>
      <c r="Z32" s="67">
        <v>48711</v>
      </c>
      <c r="AA32" s="67">
        <v>48416</v>
      </c>
      <c r="AB32" s="67">
        <v>48015</v>
      </c>
      <c r="AC32" s="67">
        <v>47695</v>
      </c>
      <c r="AD32" s="69">
        <v>-326</v>
      </c>
      <c r="AE32" s="70">
        <v>-0.67886966118989611</v>
      </c>
      <c r="AF32" s="53"/>
      <c r="AG32" s="63">
        <v>494.1090703895153</v>
      </c>
      <c r="AH32" s="64">
        <f t="shared" si="0"/>
        <v>100.11352343927678</v>
      </c>
    </row>
    <row r="33" spans="2:34" x14ac:dyDescent="0.2">
      <c r="B33" s="65">
        <v>1</v>
      </c>
      <c r="C33" s="65">
        <v>1</v>
      </c>
      <c r="D33" s="65">
        <v>1</v>
      </c>
      <c r="E33" s="65">
        <v>36041</v>
      </c>
      <c r="F33" s="65">
        <v>99</v>
      </c>
      <c r="H33" s="65" t="s">
        <v>12</v>
      </c>
      <c r="I33" s="46">
        <v>6</v>
      </c>
      <c r="J33" s="59" t="s">
        <v>39</v>
      </c>
      <c r="K33" s="66">
        <v>5377</v>
      </c>
      <c r="L33" s="67">
        <v>5376</v>
      </c>
      <c r="M33" s="67">
        <v>5312</v>
      </c>
      <c r="N33" s="67">
        <v>5232</v>
      </c>
      <c r="O33" s="67">
        <v>5181</v>
      </c>
      <c r="P33" s="67">
        <v>5158</v>
      </c>
      <c r="Q33" s="67">
        <v>5093</v>
      </c>
      <c r="R33" s="67">
        <v>4987</v>
      </c>
      <c r="S33" s="67">
        <v>4969</v>
      </c>
      <c r="T33" s="67">
        <v>4893</v>
      </c>
      <c r="U33" s="67">
        <v>4858</v>
      </c>
      <c r="V33" s="67">
        <v>4836</v>
      </c>
      <c r="W33" s="67">
        <v>4843</v>
      </c>
      <c r="X33" s="67">
        <v>4834</v>
      </c>
      <c r="Y33" s="67">
        <v>4834</v>
      </c>
      <c r="Z33" s="67">
        <v>4797</v>
      </c>
      <c r="AA33" s="67">
        <v>4760</v>
      </c>
      <c r="AB33" s="67">
        <v>4689</v>
      </c>
      <c r="AC33" s="67">
        <v>4698</v>
      </c>
      <c r="AD33" s="69">
        <v>-678</v>
      </c>
      <c r="AE33" s="70">
        <v>-12.611607142857142</v>
      </c>
      <c r="AF33" s="53"/>
      <c r="AG33" s="63">
        <v>647.74601310894104</v>
      </c>
      <c r="AH33" s="64">
        <f t="shared" si="0"/>
        <v>7.5538867101866236</v>
      </c>
    </row>
    <row r="34" spans="2:34" x14ac:dyDescent="0.2">
      <c r="B34" s="65">
        <v>1</v>
      </c>
      <c r="C34" s="65">
        <v>1</v>
      </c>
      <c r="D34" s="65">
        <v>1</v>
      </c>
      <c r="E34" s="65">
        <v>36043</v>
      </c>
      <c r="F34" s="65">
        <v>99</v>
      </c>
      <c r="H34" s="65" t="s">
        <v>40</v>
      </c>
      <c r="I34" s="46">
        <v>6</v>
      </c>
      <c r="J34" s="59" t="s">
        <v>41</v>
      </c>
      <c r="K34" s="66">
        <v>64451</v>
      </c>
      <c r="L34" s="67">
        <v>64502</v>
      </c>
      <c r="M34" s="67">
        <v>64274</v>
      </c>
      <c r="N34" s="67">
        <v>63971</v>
      </c>
      <c r="O34" s="67">
        <v>64080</v>
      </c>
      <c r="P34" s="67">
        <v>64332</v>
      </c>
      <c r="Q34" s="67">
        <v>64292</v>
      </c>
      <c r="R34" s="67">
        <v>64029</v>
      </c>
      <c r="S34" s="67">
        <v>64343</v>
      </c>
      <c r="T34" s="67">
        <v>64404</v>
      </c>
      <c r="U34" s="67">
        <v>64381</v>
      </c>
      <c r="V34" s="67">
        <v>64519</v>
      </c>
      <c r="W34" s="67">
        <v>64468</v>
      </c>
      <c r="X34" s="67">
        <v>64426</v>
      </c>
      <c r="Y34" s="67">
        <v>64615</v>
      </c>
      <c r="Z34" s="67">
        <v>64527</v>
      </c>
      <c r="AA34" s="67">
        <v>64122</v>
      </c>
      <c r="AB34" s="67">
        <v>63602</v>
      </c>
      <c r="AC34" s="67">
        <v>62924</v>
      </c>
      <c r="AD34" s="69">
        <v>-1578</v>
      </c>
      <c r="AE34" s="70">
        <v>-2.4464357694335059</v>
      </c>
      <c r="AF34" s="53"/>
      <c r="AG34" s="63">
        <v>1720.3933404324653</v>
      </c>
      <c r="AH34" s="64">
        <f t="shared" si="0"/>
        <v>37.435625032011799</v>
      </c>
    </row>
    <row r="35" spans="2:34" x14ac:dyDescent="0.2">
      <c r="B35" s="65">
        <v>1</v>
      </c>
      <c r="C35" s="65">
        <v>1</v>
      </c>
      <c r="D35" s="65">
        <v>1</v>
      </c>
      <c r="E35" s="65">
        <v>36045</v>
      </c>
      <c r="F35" s="65">
        <v>99</v>
      </c>
      <c r="H35" s="65" t="s">
        <v>12</v>
      </c>
      <c r="I35" s="46">
        <v>8</v>
      </c>
      <c r="J35" s="59" t="s">
        <v>42</v>
      </c>
      <c r="K35" s="66">
        <v>111790</v>
      </c>
      <c r="L35" s="67">
        <v>111716</v>
      </c>
      <c r="M35" s="67">
        <v>111422</v>
      </c>
      <c r="N35" s="67">
        <v>111112</v>
      </c>
      <c r="O35" s="67">
        <v>110246</v>
      </c>
      <c r="P35" s="67">
        <v>109924</v>
      </c>
      <c r="Q35" s="67">
        <v>113486</v>
      </c>
      <c r="R35" s="67">
        <v>113650</v>
      </c>
      <c r="S35" s="67">
        <v>115059</v>
      </c>
      <c r="T35" s="67">
        <v>115033</v>
      </c>
      <c r="U35" s="67">
        <v>115023</v>
      </c>
      <c r="V35" s="67">
        <v>116229</v>
      </c>
      <c r="W35" s="67">
        <v>116232</v>
      </c>
      <c r="X35" s="67">
        <v>116571</v>
      </c>
      <c r="Y35" s="67">
        <v>118161</v>
      </c>
      <c r="Z35" s="67">
        <v>120730</v>
      </c>
      <c r="AA35" s="67">
        <v>119112</v>
      </c>
      <c r="AB35" s="67">
        <v>118724</v>
      </c>
      <c r="AC35" s="67">
        <v>117260</v>
      </c>
      <c r="AD35" s="69">
        <v>5544</v>
      </c>
      <c r="AE35" s="70">
        <v>4.9625836943678614</v>
      </c>
      <c r="AF35" s="53"/>
      <c r="AG35" s="63">
        <v>1411.2498915052888</v>
      </c>
      <c r="AH35" s="64">
        <f t="shared" si="0"/>
        <v>81.511432307216509</v>
      </c>
    </row>
    <row r="36" spans="2:34" x14ac:dyDescent="0.2">
      <c r="B36" s="65">
        <v>1</v>
      </c>
      <c r="C36" s="65">
        <v>2</v>
      </c>
      <c r="D36" s="65">
        <v>2</v>
      </c>
      <c r="E36" s="65">
        <v>36047</v>
      </c>
      <c r="F36" s="65">
        <v>70</v>
      </c>
      <c r="G36" s="65">
        <v>5600</v>
      </c>
      <c r="H36" s="65" t="s">
        <v>14</v>
      </c>
      <c r="I36" s="46">
        <v>7</v>
      </c>
      <c r="J36" s="59" t="s">
        <v>43</v>
      </c>
      <c r="K36" s="66">
        <v>2467006</v>
      </c>
      <c r="L36" s="67">
        <v>2465689</v>
      </c>
      <c r="M36" s="67">
        <v>2477252</v>
      </c>
      <c r="N36" s="67">
        <v>2480559</v>
      </c>
      <c r="O36" s="67">
        <v>2472999</v>
      </c>
      <c r="P36" s="67">
        <v>2459094</v>
      </c>
      <c r="Q36" s="67">
        <v>2445809</v>
      </c>
      <c r="R36" s="67">
        <v>2436132</v>
      </c>
      <c r="S36" s="67">
        <v>2441324</v>
      </c>
      <c r="T36" s="67">
        <v>2460361</v>
      </c>
      <c r="U36" s="67">
        <v>2487751</v>
      </c>
      <c r="V36" s="67">
        <v>2504700</v>
      </c>
      <c r="W36" s="67">
        <v>2504706</v>
      </c>
      <c r="X36" s="67">
        <v>2510240</v>
      </c>
      <c r="Y36" s="67">
        <v>2543667</v>
      </c>
      <c r="Z36" s="67">
        <v>2572282</v>
      </c>
      <c r="AA36" s="67">
        <v>2595344</v>
      </c>
      <c r="AB36" s="67">
        <v>2612544</v>
      </c>
      <c r="AC36" s="67">
        <v>2624941</v>
      </c>
      <c r="AD36" s="69">
        <v>159252</v>
      </c>
      <c r="AE36" s="70">
        <v>6.4587220853887084</v>
      </c>
      <c r="AF36" s="53"/>
      <c r="AG36" s="63">
        <v>1272.2017580776435</v>
      </c>
      <c r="AH36" s="64">
        <f t="shared" si="0"/>
        <v>1933.9393177051734</v>
      </c>
    </row>
    <row r="37" spans="2:34" x14ac:dyDescent="0.2">
      <c r="B37" s="65">
        <v>1</v>
      </c>
      <c r="C37" s="65">
        <v>1</v>
      </c>
      <c r="D37" s="65">
        <v>1</v>
      </c>
      <c r="E37" s="65">
        <v>36049</v>
      </c>
      <c r="F37" s="65">
        <v>99</v>
      </c>
      <c r="H37" s="65" t="s">
        <v>12</v>
      </c>
      <c r="I37" s="46">
        <v>8</v>
      </c>
      <c r="J37" s="59" t="s">
        <v>44</v>
      </c>
      <c r="K37" s="66">
        <v>26989</v>
      </c>
      <c r="L37" s="67">
        <v>26946</v>
      </c>
      <c r="M37" s="67">
        <v>26951</v>
      </c>
      <c r="N37" s="67">
        <v>26618</v>
      </c>
      <c r="O37" s="67">
        <v>26692</v>
      </c>
      <c r="P37" s="67">
        <v>26661</v>
      </c>
      <c r="Q37" s="67">
        <v>26773</v>
      </c>
      <c r="R37" s="67">
        <v>27001</v>
      </c>
      <c r="S37" s="67">
        <v>27086</v>
      </c>
      <c r="T37" s="67">
        <v>26878</v>
      </c>
      <c r="U37" s="67">
        <v>27047</v>
      </c>
      <c r="V37" s="67">
        <v>27087</v>
      </c>
      <c r="W37" s="67">
        <v>27074</v>
      </c>
      <c r="X37" s="67">
        <v>27063</v>
      </c>
      <c r="Y37" s="67">
        <v>27087</v>
      </c>
      <c r="Z37" s="67">
        <v>27267</v>
      </c>
      <c r="AA37" s="67">
        <v>27168</v>
      </c>
      <c r="AB37" s="67">
        <v>27214</v>
      </c>
      <c r="AC37" s="67">
        <v>27022</v>
      </c>
      <c r="AD37" s="69">
        <v>76</v>
      </c>
      <c r="AE37" s="70">
        <v>0.28204557262673496</v>
      </c>
      <c r="AF37" s="53"/>
      <c r="AG37" s="63">
        <v>70.606049912200362</v>
      </c>
      <c r="AH37" s="64">
        <f t="shared" si="0"/>
        <v>380.67559413709137</v>
      </c>
    </row>
    <row r="38" spans="2:34" x14ac:dyDescent="0.2">
      <c r="B38" s="65">
        <v>1</v>
      </c>
      <c r="C38" s="65">
        <v>1</v>
      </c>
      <c r="D38" s="65">
        <v>1</v>
      </c>
      <c r="E38" s="65">
        <v>36051</v>
      </c>
      <c r="F38" s="65">
        <v>99</v>
      </c>
      <c r="H38" s="65" t="s">
        <v>36</v>
      </c>
      <c r="I38" s="46">
        <v>3</v>
      </c>
      <c r="J38" s="59" t="s">
        <v>45</v>
      </c>
      <c r="K38" s="66">
        <v>64705</v>
      </c>
      <c r="L38" s="67">
        <v>64631</v>
      </c>
      <c r="M38" s="67">
        <v>65088</v>
      </c>
      <c r="N38" s="67">
        <v>65118</v>
      </c>
      <c r="O38" s="67">
        <v>65130</v>
      </c>
      <c r="P38" s="67">
        <v>65484</v>
      </c>
      <c r="Q38" s="67">
        <v>65322</v>
      </c>
      <c r="R38" s="67">
        <v>65357</v>
      </c>
      <c r="S38" s="67">
        <v>65460</v>
      </c>
      <c r="T38" s="67">
        <v>65637</v>
      </c>
      <c r="U38" s="67">
        <v>65420</v>
      </c>
      <c r="V38" s="67">
        <v>65393</v>
      </c>
      <c r="W38" s="67">
        <v>65217</v>
      </c>
      <c r="X38" s="67">
        <v>65234</v>
      </c>
      <c r="Y38" s="67">
        <v>64890</v>
      </c>
      <c r="Z38" s="67">
        <v>64854</v>
      </c>
      <c r="AA38" s="67">
        <v>64723</v>
      </c>
      <c r="AB38" s="67">
        <v>64692</v>
      </c>
      <c r="AC38" s="67">
        <v>64583</v>
      </c>
      <c r="AD38" s="69">
        <v>-48</v>
      </c>
      <c r="AE38" s="70">
        <v>-7.4267766242205754E-2</v>
      </c>
      <c r="AF38" s="53"/>
      <c r="AG38" s="63">
        <v>1275.4233706874318</v>
      </c>
      <c r="AH38" s="64">
        <f t="shared" si="0"/>
        <v>51.462911460233599</v>
      </c>
    </row>
    <row r="39" spans="2:34" x14ac:dyDescent="0.2">
      <c r="B39" s="65">
        <v>1</v>
      </c>
      <c r="C39" s="65">
        <v>1</v>
      </c>
      <c r="D39" s="65">
        <v>1</v>
      </c>
      <c r="E39" s="65">
        <v>36053</v>
      </c>
      <c r="F39" s="65">
        <v>99</v>
      </c>
      <c r="H39" s="65" t="s">
        <v>19</v>
      </c>
      <c r="I39" s="46">
        <v>2</v>
      </c>
      <c r="J39" s="59" t="s">
        <v>46</v>
      </c>
      <c r="K39" s="66">
        <v>69450</v>
      </c>
      <c r="L39" s="67">
        <v>69420</v>
      </c>
      <c r="M39" s="67">
        <v>69852</v>
      </c>
      <c r="N39" s="67">
        <v>70261</v>
      </c>
      <c r="O39" s="67">
        <v>71010</v>
      </c>
      <c r="P39" s="67">
        <v>71397</v>
      </c>
      <c r="Q39" s="67">
        <v>71471</v>
      </c>
      <c r="R39" s="67">
        <v>72042</v>
      </c>
      <c r="S39" s="67">
        <v>72709</v>
      </c>
      <c r="T39" s="67">
        <v>73075</v>
      </c>
      <c r="U39" s="67">
        <v>73169</v>
      </c>
      <c r="V39" s="67">
        <v>73442</v>
      </c>
      <c r="W39" s="67">
        <v>73452</v>
      </c>
      <c r="X39" s="67">
        <v>73431</v>
      </c>
      <c r="Y39" s="67">
        <v>72970</v>
      </c>
      <c r="Z39" s="67">
        <v>72490</v>
      </c>
      <c r="AA39" s="67">
        <v>72547</v>
      </c>
      <c r="AB39" s="67">
        <v>72306</v>
      </c>
      <c r="AC39" s="67">
        <v>71771</v>
      </c>
      <c r="AD39" s="69">
        <v>2351</v>
      </c>
      <c r="AE39" s="70">
        <v>3.3866320944972634</v>
      </c>
      <c r="AF39" s="53"/>
      <c r="AG39" s="63">
        <v>632.12799016829422</v>
      </c>
      <c r="AH39" s="64">
        <f t="shared" si="0"/>
        <v>115.60158881834187</v>
      </c>
    </row>
    <row r="40" spans="2:34" x14ac:dyDescent="0.2">
      <c r="B40" s="65">
        <v>1</v>
      </c>
      <c r="C40" s="65">
        <v>1</v>
      </c>
      <c r="D40" s="65">
        <v>1</v>
      </c>
      <c r="E40" s="65">
        <v>36055</v>
      </c>
      <c r="F40" s="65">
        <v>99</v>
      </c>
      <c r="H40" s="65" t="s">
        <v>36</v>
      </c>
      <c r="I40" s="46">
        <v>3</v>
      </c>
      <c r="J40" s="59" t="s">
        <v>47</v>
      </c>
      <c r="K40" s="66">
        <v>738979</v>
      </c>
      <c r="L40" s="67">
        <v>735328</v>
      </c>
      <c r="M40" s="67">
        <v>739891</v>
      </c>
      <c r="N40" s="67">
        <v>741391</v>
      </c>
      <c r="O40" s="67">
        <v>741671</v>
      </c>
      <c r="P40" s="67">
        <v>741075</v>
      </c>
      <c r="Q40" s="67">
        <v>738506</v>
      </c>
      <c r="R40" s="67">
        <v>738329</v>
      </c>
      <c r="S40" s="67">
        <v>739249</v>
      </c>
      <c r="T40" s="67">
        <v>741018</v>
      </c>
      <c r="U40" s="67">
        <v>743386</v>
      </c>
      <c r="V40" s="67">
        <v>744344</v>
      </c>
      <c r="W40" s="67">
        <v>744402</v>
      </c>
      <c r="X40" s="67">
        <v>744959</v>
      </c>
      <c r="Y40" s="67">
        <v>747714</v>
      </c>
      <c r="Z40" s="67">
        <v>748947</v>
      </c>
      <c r="AA40" s="67">
        <v>750367</v>
      </c>
      <c r="AB40" s="67">
        <v>750089</v>
      </c>
      <c r="AC40" s="67">
        <v>749048</v>
      </c>
      <c r="AD40" s="69">
        <v>13720</v>
      </c>
      <c r="AE40" s="70">
        <v>1.8658340223682492</v>
      </c>
      <c r="AF40" s="53"/>
      <c r="AG40" s="63">
        <v>655.85591902356305</v>
      </c>
      <c r="AH40" s="64">
        <f t="shared" si="0"/>
        <v>1129.848764806798</v>
      </c>
    </row>
    <row r="41" spans="2:34" x14ac:dyDescent="0.2">
      <c r="B41" s="65">
        <v>1</v>
      </c>
      <c r="C41" s="65">
        <v>1</v>
      </c>
      <c r="D41" s="65">
        <v>1</v>
      </c>
      <c r="E41" s="65">
        <v>36057</v>
      </c>
      <c r="F41" s="65">
        <v>99</v>
      </c>
      <c r="H41" s="46" t="s">
        <v>10</v>
      </c>
      <c r="I41" s="46">
        <v>6</v>
      </c>
      <c r="J41" s="59" t="s">
        <v>48</v>
      </c>
      <c r="K41" s="66">
        <v>49605</v>
      </c>
      <c r="L41" s="67">
        <v>49637</v>
      </c>
      <c r="M41" s="67">
        <v>49472</v>
      </c>
      <c r="N41" s="67">
        <v>49298</v>
      </c>
      <c r="O41" s="67">
        <v>49449</v>
      </c>
      <c r="P41" s="67">
        <v>49460</v>
      </c>
      <c r="Q41" s="67">
        <v>49505</v>
      </c>
      <c r="R41" s="67">
        <v>49724</v>
      </c>
      <c r="S41" s="67">
        <v>49798</v>
      </c>
      <c r="T41" s="67">
        <v>49951</v>
      </c>
      <c r="U41" s="67">
        <v>50001</v>
      </c>
      <c r="V41" s="67">
        <v>50219</v>
      </c>
      <c r="W41" s="67">
        <v>50257</v>
      </c>
      <c r="X41" s="67">
        <v>50286</v>
      </c>
      <c r="Y41" s="67">
        <v>49932</v>
      </c>
      <c r="Z41" s="67">
        <v>49848</v>
      </c>
      <c r="AA41" s="67">
        <v>49789</v>
      </c>
      <c r="AB41" s="67">
        <v>49747</v>
      </c>
      <c r="AC41" s="67">
        <v>49673</v>
      </c>
      <c r="AD41" s="69">
        <v>36</v>
      </c>
      <c r="AE41" s="70">
        <v>7.2526542700002014E-2</v>
      </c>
      <c r="AF41" s="53"/>
      <c r="AG41" s="63">
        <v>659.2939785821402</v>
      </c>
      <c r="AH41" s="64">
        <f t="shared" si="0"/>
        <v>75.764380720453829</v>
      </c>
    </row>
    <row r="42" spans="2:34" x14ac:dyDescent="0.2">
      <c r="B42" s="65">
        <v>1</v>
      </c>
      <c r="C42" s="65">
        <v>2</v>
      </c>
      <c r="D42" s="65">
        <v>2</v>
      </c>
      <c r="E42" s="65">
        <v>36059</v>
      </c>
      <c r="F42" s="65">
        <v>70</v>
      </c>
      <c r="G42" s="65">
        <v>5380</v>
      </c>
      <c r="H42" s="65" t="s">
        <v>14</v>
      </c>
      <c r="I42" s="46">
        <v>4</v>
      </c>
      <c r="J42" s="59" t="s">
        <v>49</v>
      </c>
      <c r="K42" s="66">
        <v>1336713</v>
      </c>
      <c r="L42" s="67">
        <v>1334625</v>
      </c>
      <c r="M42" s="67">
        <v>1337086</v>
      </c>
      <c r="N42" s="67">
        <v>1339572</v>
      </c>
      <c r="O42" s="67">
        <v>1339761</v>
      </c>
      <c r="P42" s="67">
        <v>1337964</v>
      </c>
      <c r="Q42" s="67">
        <v>1332318</v>
      </c>
      <c r="R42" s="67">
        <v>1324905</v>
      </c>
      <c r="S42" s="67">
        <v>1322048</v>
      </c>
      <c r="T42" s="67">
        <v>1325129</v>
      </c>
      <c r="U42" s="67">
        <v>1332088</v>
      </c>
      <c r="V42" s="67">
        <v>1339532</v>
      </c>
      <c r="W42" s="67">
        <v>1339866</v>
      </c>
      <c r="X42" s="67">
        <v>1341879</v>
      </c>
      <c r="Y42" s="67">
        <v>1346815</v>
      </c>
      <c r="Z42" s="67">
        <v>1350748</v>
      </c>
      <c r="AA42" s="67">
        <v>1354258</v>
      </c>
      <c r="AB42" s="67">
        <v>1357799</v>
      </c>
      <c r="AC42" s="67">
        <v>1359702</v>
      </c>
      <c r="AD42" s="69">
        <v>25077</v>
      </c>
      <c r="AE42" s="70">
        <v>1.8789547625737566</v>
      </c>
      <c r="AF42" s="53"/>
      <c r="AG42" s="63">
        <v>404.81536478161291</v>
      </c>
      <c r="AH42" s="64">
        <f t="shared" si="0"/>
        <v>3273.4157724346055</v>
      </c>
    </row>
    <row r="43" spans="2:34" x14ac:dyDescent="0.2">
      <c r="B43" s="65">
        <v>1</v>
      </c>
      <c r="C43" s="65">
        <v>2</v>
      </c>
      <c r="D43" s="65">
        <v>2</v>
      </c>
      <c r="E43" s="65">
        <v>36061</v>
      </c>
      <c r="F43" s="65">
        <v>70</v>
      </c>
      <c r="G43" s="65">
        <v>5600</v>
      </c>
      <c r="H43" s="65" t="s">
        <v>14</v>
      </c>
      <c r="I43" s="46">
        <v>7</v>
      </c>
      <c r="J43" s="59" t="s">
        <v>50</v>
      </c>
      <c r="K43" s="66">
        <v>1540547</v>
      </c>
      <c r="L43" s="67">
        <v>1538096</v>
      </c>
      <c r="M43" s="67">
        <v>1555729</v>
      </c>
      <c r="N43" s="67">
        <v>1555382</v>
      </c>
      <c r="O43" s="67">
        <v>1562154</v>
      </c>
      <c r="P43" s="67">
        <v>1569947</v>
      </c>
      <c r="Q43" s="67">
        <v>1573573</v>
      </c>
      <c r="R43" s="67">
        <v>1578171</v>
      </c>
      <c r="S43" s="67">
        <v>1581402</v>
      </c>
      <c r="T43" s="67">
        <v>1587022</v>
      </c>
      <c r="U43" s="67">
        <v>1583431</v>
      </c>
      <c r="V43" s="67">
        <v>1585873</v>
      </c>
      <c r="W43" s="67">
        <v>1585874</v>
      </c>
      <c r="X43" s="67">
        <v>1588530</v>
      </c>
      <c r="Y43" s="67">
        <v>1609533</v>
      </c>
      <c r="Z43" s="67">
        <v>1625121</v>
      </c>
      <c r="AA43" s="67">
        <v>1630453</v>
      </c>
      <c r="AB43" s="67">
        <v>1634468</v>
      </c>
      <c r="AC43" s="67">
        <v>1641168</v>
      </c>
      <c r="AD43" s="69">
        <v>103072</v>
      </c>
      <c r="AE43" s="70">
        <v>6.7012722222800134</v>
      </c>
      <c r="AF43" s="53"/>
      <c r="AG43" s="63">
        <v>286.69220938475388</v>
      </c>
      <c r="AH43" s="64">
        <f t="shared" si="0"/>
        <v>5535.6300173129048</v>
      </c>
    </row>
    <row r="44" spans="2:34" x14ac:dyDescent="0.2">
      <c r="B44" s="65">
        <v>1</v>
      </c>
      <c r="C44" s="65">
        <v>1</v>
      </c>
      <c r="D44" s="65">
        <v>1</v>
      </c>
      <c r="E44" s="65">
        <v>36063</v>
      </c>
      <c r="F44" s="65">
        <v>99</v>
      </c>
      <c r="H44" s="65" t="s">
        <v>31</v>
      </c>
      <c r="I44" s="46">
        <v>10</v>
      </c>
      <c r="J44" s="59" t="s">
        <v>51</v>
      </c>
      <c r="K44" s="66">
        <v>219620</v>
      </c>
      <c r="L44" s="67">
        <v>219795</v>
      </c>
      <c r="M44" s="67">
        <v>218552</v>
      </c>
      <c r="N44" s="67">
        <v>218127</v>
      </c>
      <c r="O44" s="67">
        <v>218072</v>
      </c>
      <c r="P44" s="67">
        <v>217737</v>
      </c>
      <c r="Q44" s="67">
        <v>216818</v>
      </c>
      <c r="R44" s="67">
        <v>216148</v>
      </c>
      <c r="S44" s="67">
        <v>215791</v>
      </c>
      <c r="T44" s="67">
        <v>215793</v>
      </c>
      <c r="U44" s="67">
        <v>216043</v>
      </c>
      <c r="V44" s="67">
        <v>216469</v>
      </c>
      <c r="W44" s="67">
        <v>216487</v>
      </c>
      <c r="X44" s="67">
        <v>216489</v>
      </c>
      <c r="Y44" s="67">
        <v>215729</v>
      </c>
      <c r="Z44" s="67">
        <v>214841</v>
      </c>
      <c r="AA44" s="67">
        <v>214267</v>
      </c>
      <c r="AB44" s="67">
        <v>213484</v>
      </c>
      <c r="AC44" s="67">
        <v>212522</v>
      </c>
      <c r="AD44" s="69">
        <v>-7273</v>
      </c>
      <c r="AE44" s="70">
        <v>-3.3089924702563751</v>
      </c>
      <c r="AF44" s="53"/>
      <c r="AG44" s="63">
        <v>22.963748866790116</v>
      </c>
      <c r="AH44" s="64">
        <f t="shared" si="0"/>
        <v>9397.1154819619678</v>
      </c>
    </row>
    <row r="45" spans="2:34" x14ac:dyDescent="0.2">
      <c r="B45" s="65">
        <v>1</v>
      </c>
      <c r="C45" s="65">
        <v>1</v>
      </c>
      <c r="D45" s="65">
        <v>1</v>
      </c>
      <c r="E45" s="65">
        <v>36065</v>
      </c>
      <c r="F45" s="65">
        <v>99</v>
      </c>
      <c r="H45" s="65" t="s">
        <v>40</v>
      </c>
      <c r="I45" s="46">
        <v>6</v>
      </c>
      <c r="J45" s="59" t="s">
        <v>52</v>
      </c>
      <c r="K45" s="66">
        <v>235146</v>
      </c>
      <c r="L45" s="67">
        <v>235516</v>
      </c>
      <c r="M45" s="67">
        <v>234247</v>
      </c>
      <c r="N45" s="67">
        <v>234078</v>
      </c>
      <c r="O45" s="67">
        <v>234243</v>
      </c>
      <c r="P45" s="67">
        <v>234654</v>
      </c>
      <c r="Q45" s="67">
        <v>234282</v>
      </c>
      <c r="R45" s="67">
        <v>234229</v>
      </c>
      <c r="S45" s="67">
        <v>234488</v>
      </c>
      <c r="T45" s="67">
        <v>234482</v>
      </c>
      <c r="U45" s="67">
        <v>234619</v>
      </c>
      <c r="V45" s="67">
        <v>234878</v>
      </c>
      <c r="W45" s="67">
        <v>234889</v>
      </c>
      <c r="X45" s="67">
        <v>234836</v>
      </c>
      <c r="Y45" s="67">
        <v>234292</v>
      </c>
      <c r="Z45" s="67">
        <v>234061</v>
      </c>
      <c r="AA45" s="67">
        <v>233800</v>
      </c>
      <c r="AB45" s="67">
        <v>233213</v>
      </c>
      <c r="AC45" s="67">
        <v>232025</v>
      </c>
      <c r="AD45" s="69">
        <v>-3491</v>
      </c>
      <c r="AE45" s="70">
        <v>-1.4822772125885291</v>
      </c>
      <c r="AF45" s="53"/>
      <c r="AG45" s="63">
        <v>522.94765303931911</v>
      </c>
      <c r="AH45" s="64">
        <f t="shared" si="0"/>
        <v>448.38522295150239</v>
      </c>
    </row>
    <row r="46" spans="2:34" x14ac:dyDescent="0.2">
      <c r="B46" s="65">
        <v>1</v>
      </c>
      <c r="C46" s="65">
        <v>1</v>
      </c>
      <c r="D46" s="65">
        <v>1</v>
      </c>
      <c r="E46" s="65">
        <v>36067</v>
      </c>
      <c r="F46" s="65">
        <v>99</v>
      </c>
      <c r="H46" s="65" t="s">
        <v>19</v>
      </c>
      <c r="I46" s="46">
        <v>2</v>
      </c>
      <c r="J46" s="59" t="s">
        <v>53</v>
      </c>
      <c r="K46" s="66">
        <v>458034</v>
      </c>
      <c r="L46" s="67">
        <v>458326</v>
      </c>
      <c r="M46" s="67">
        <v>458576</v>
      </c>
      <c r="N46" s="67">
        <v>459484</v>
      </c>
      <c r="O46" s="67">
        <v>460961</v>
      </c>
      <c r="P46" s="67">
        <v>461412</v>
      </c>
      <c r="Q46" s="67">
        <v>460910</v>
      </c>
      <c r="R46" s="67">
        <v>460925</v>
      </c>
      <c r="S46" s="67">
        <v>461287</v>
      </c>
      <c r="T46" s="67">
        <v>463472</v>
      </c>
      <c r="U46" s="67">
        <v>465633</v>
      </c>
      <c r="V46" s="67">
        <v>467026</v>
      </c>
      <c r="W46" s="67">
        <v>467069</v>
      </c>
      <c r="X46" s="67">
        <v>467522</v>
      </c>
      <c r="Y46" s="67">
        <v>467913</v>
      </c>
      <c r="Z46" s="67">
        <v>467712</v>
      </c>
      <c r="AA46" s="67">
        <v>469328</v>
      </c>
      <c r="AB46" s="67">
        <v>468742</v>
      </c>
      <c r="AC46" s="67">
        <v>468275</v>
      </c>
      <c r="AD46" s="69">
        <v>9949</v>
      </c>
      <c r="AE46" s="70">
        <v>2.1707256407011601</v>
      </c>
      <c r="AF46" s="53"/>
      <c r="AG46" s="63">
        <v>1212.7028105921727</v>
      </c>
      <c r="AH46" s="64">
        <f t="shared" si="0"/>
        <v>382.18102238394488</v>
      </c>
    </row>
    <row r="47" spans="2:34" x14ac:dyDescent="0.2">
      <c r="B47" s="65">
        <v>1</v>
      </c>
      <c r="C47" s="65">
        <v>1</v>
      </c>
      <c r="D47" s="65">
        <v>1</v>
      </c>
      <c r="E47" s="65">
        <v>36069</v>
      </c>
      <c r="F47" s="65">
        <v>99</v>
      </c>
      <c r="H47" s="65" t="s">
        <v>36</v>
      </c>
      <c r="I47" s="46">
        <v>3</v>
      </c>
      <c r="J47" s="59" t="s">
        <v>54</v>
      </c>
      <c r="K47" s="66">
        <v>100106</v>
      </c>
      <c r="L47" s="67">
        <v>100009</v>
      </c>
      <c r="M47" s="67">
        <v>100819</v>
      </c>
      <c r="N47" s="67">
        <v>101763</v>
      </c>
      <c r="O47" s="67">
        <v>102625</v>
      </c>
      <c r="P47" s="67">
        <v>103385</v>
      </c>
      <c r="Q47" s="67">
        <v>104259</v>
      </c>
      <c r="R47" s="67">
        <v>104644</v>
      </c>
      <c r="S47" s="67">
        <v>105216</v>
      </c>
      <c r="T47" s="67">
        <v>106302</v>
      </c>
      <c r="U47" s="67">
        <v>107214</v>
      </c>
      <c r="V47" s="67">
        <v>107931</v>
      </c>
      <c r="W47" s="67">
        <v>108097</v>
      </c>
      <c r="X47" s="67">
        <v>108218</v>
      </c>
      <c r="Y47" s="67">
        <v>108750</v>
      </c>
      <c r="Z47" s="67">
        <v>108801</v>
      </c>
      <c r="AA47" s="67">
        <v>109285</v>
      </c>
      <c r="AB47" s="67">
        <v>109684</v>
      </c>
      <c r="AC47" s="67">
        <v>109654</v>
      </c>
      <c r="AD47" s="69">
        <v>9645</v>
      </c>
      <c r="AE47" s="70">
        <v>9.6441320281174683</v>
      </c>
      <c r="AF47" s="53"/>
      <c r="AG47" s="63">
        <v>780.29344498893431</v>
      </c>
      <c r="AH47" s="64">
        <f t="shared" si="0"/>
        <v>136.23336282353046</v>
      </c>
    </row>
    <row r="48" spans="2:34" x14ac:dyDescent="0.2">
      <c r="B48" s="65">
        <v>1</v>
      </c>
      <c r="C48" s="65">
        <v>1</v>
      </c>
      <c r="D48" s="65">
        <v>2</v>
      </c>
      <c r="E48" s="65">
        <v>36071</v>
      </c>
      <c r="F48" s="65">
        <v>70</v>
      </c>
      <c r="G48" s="65">
        <v>5660</v>
      </c>
      <c r="H48" s="65" t="s">
        <v>14</v>
      </c>
      <c r="I48" s="46">
        <v>5</v>
      </c>
      <c r="J48" s="71" t="s">
        <v>55</v>
      </c>
      <c r="K48" s="66">
        <v>342892</v>
      </c>
      <c r="L48" s="67">
        <v>341397</v>
      </c>
      <c r="M48" s="67">
        <v>347674</v>
      </c>
      <c r="N48" s="67">
        <v>352975</v>
      </c>
      <c r="O48" s="67">
        <v>358727</v>
      </c>
      <c r="P48" s="67">
        <v>362934</v>
      </c>
      <c r="Q48" s="67">
        <v>364522</v>
      </c>
      <c r="R48" s="67">
        <v>366908</v>
      </c>
      <c r="S48" s="67">
        <v>368464</v>
      </c>
      <c r="T48" s="67">
        <v>370201</v>
      </c>
      <c r="U48" s="67">
        <v>372079</v>
      </c>
      <c r="V48" s="67">
        <v>372813</v>
      </c>
      <c r="W48" s="67">
        <v>372827</v>
      </c>
      <c r="X48" s="67">
        <v>373484</v>
      </c>
      <c r="Y48" s="67">
        <v>374358</v>
      </c>
      <c r="Z48" s="67">
        <v>374100</v>
      </c>
      <c r="AA48" s="67">
        <v>374956</v>
      </c>
      <c r="AB48" s="67">
        <v>375814</v>
      </c>
      <c r="AC48" s="67">
        <v>377130</v>
      </c>
      <c r="AD48" s="69">
        <v>35733</v>
      </c>
      <c r="AE48" s="70">
        <v>10.466700058875738</v>
      </c>
      <c r="AF48" s="53"/>
      <c r="AG48" s="63">
        <v>644.38212532258842</v>
      </c>
      <c r="AH48" s="64">
        <f t="shared" si="0"/>
        <v>574.50538345499763</v>
      </c>
    </row>
    <row r="49" spans="2:34" x14ac:dyDescent="0.2">
      <c r="B49" s="65">
        <v>1</v>
      </c>
      <c r="C49" s="65">
        <v>1</v>
      </c>
      <c r="D49" s="65">
        <v>1</v>
      </c>
      <c r="E49" s="65">
        <v>36073</v>
      </c>
      <c r="F49" s="65">
        <v>99</v>
      </c>
      <c r="H49" s="65" t="s">
        <v>36</v>
      </c>
      <c r="I49" s="46">
        <v>3</v>
      </c>
      <c r="J49" s="71" t="s">
        <v>56</v>
      </c>
      <c r="K49" s="66">
        <v>44178</v>
      </c>
      <c r="L49" s="67">
        <v>44184</v>
      </c>
      <c r="M49" s="67">
        <v>43898</v>
      </c>
      <c r="N49" s="67">
        <v>43660</v>
      </c>
      <c r="O49" s="67">
        <v>43593</v>
      </c>
      <c r="P49" s="67">
        <v>43682</v>
      </c>
      <c r="Q49" s="67">
        <v>43475</v>
      </c>
      <c r="R49" s="67">
        <v>43420</v>
      </c>
      <c r="S49" s="67">
        <v>43342</v>
      </c>
      <c r="T49" s="67">
        <v>43254</v>
      </c>
      <c r="U49" s="67">
        <v>42975</v>
      </c>
      <c r="V49" s="67">
        <v>42883</v>
      </c>
      <c r="W49" s="67">
        <v>42876</v>
      </c>
      <c r="X49" s="67">
        <v>42846</v>
      </c>
      <c r="Y49" s="67">
        <v>42693</v>
      </c>
      <c r="Z49" s="67">
        <v>42465</v>
      </c>
      <c r="AA49" s="67">
        <v>42328</v>
      </c>
      <c r="AB49" s="67">
        <v>41947</v>
      </c>
      <c r="AC49" s="67">
        <v>41604</v>
      </c>
      <c r="AD49" s="69">
        <v>-2580</v>
      </c>
      <c r="AE49" s="70">
        <v>-5.839217816404128</v>
      </c>
      <c r="AF49" s="53"/>
      <c r="AG49" s="63">
        <v>816.33764094659898</v>
      </c>
      <c r="AH49" s="64">
        <f t="shared" si="0"/>
        <v>52.985428859857606</v>
      </c>
    </row>
    <row r="50" spans="2:34" x14ac:dyDescent="0.2">
      <c r="B50" s="65">
        <v>1</v>
      </c>
      <c r="C50" s="65">
        <v>1</v>
      </c>
      <c r="D50" s="65">
        <v>1</v>
      </c>
      <c r="E50" s="65">
        <v>36075</v>
      </c>
      <c r="F50" s="65">
        <v>99</v>
      </c>
      <c r="H50" s="65" t="s">
        <v>19</v>
      </c>
      <c r="I50" s="46">
        <v>2</v>
      </c>
      <c r="J50" s="71" t="s">
        <v>57</v>
      </c>
      <c r="K50" s="66">
        <v>122477</v>
      </c>
      <c r="L50" s="67">
        <v>122387</v>
      </c>
      <c r="M50" s="67">
        <v>122269</v>
      </c>
      <c r="N50" s="67">
        <v>122496</v>
      </c>
      <c r="O50" s="67">
        <v>123120</v>
      </c>
      <c r="P50" s="67">
        <v>123340</v>
      </c>
      <c r="Q50" s="67">
        <v>122640</v>
      </c>
      <c r="R50" s="67">
        <v>122354</v>
      </c>
      <c r="S50" s="67">
        <v>122213</v>
      </c>
      <c r="T50" s="67">
        <v>122366</v>
      </c>
      <c r="U50" s="67">
        <v>122055</v>
      </c>
      <c r="V50" s="67">
        <v>122109</v>
      </c>
      <c r="W50" s="67">
        <v>122104</v>
      </c>
      <c r="X50" s="67">
        <v>122129</v>
      </c>
      <c r="Y50" s="67">
        <v>121999</v>
      </c>
      <c r="Z50" s="67">
        <v>121551</v>
      </c>
      <c r="AA50" s="67">
        <v>121321</v>
      </c>
      <c r="AB50" s="67">
        <v>120744</v>
      </c>
      <c r="AC50" s="67">
        <v>119962</v>
      </c>
      <c r="AD50" s="69">
        <v>-2425</v>
      </c>
      <c r="AE50" s="70">
        <v>-1.9814195952184464</v>
      </c>
      <c r="AF50" s="53"/>
      <c r="AG50" s="63">
        <v>391.39551380160833</v>
      </c>
      <c r="AH50" s="64">
        <f t="shared" si="0"/>
        <v>312.64027226951106</v>
      </c>
    </row>
    <row r="51" spans="2:34" x14ac:dyDescent="0.2">
      <c r="B51" s="65">
        <v>1</v>
      </c>
      <c r="C51" s="65">
        <v>1</v>
      </c>
      <c r="D51" s="65">
        <v>1</v>
      </c>
      <c r="E51" s="65">
        <v>36077</v>
      </c>
      <c r="F51" s="65">
        <v>99</v>
      </c>
      <c r="H51" s="65" t="s">
        <v>12</v>
      </c>
      <c r="I51" s="46">
        <v>9</v>
      </c>
      <c r="J51" s="59" t="s">
        <v>58</v>
      </c>
      <c r="K51" s="66">
        <v>61860</v>
      </c>
      <c r="L51" s="67">
        <v>61692</v>
      </c>
      <c r="M51" s="67">
        <v>61924</v>
      </c>
      <c r="N51" s="67">
        <v>62093</v>
      </c>
      <c r="O51" s="67">
        <v>62567</v>
      </c>
      <c r="P51" s="67">
        <v>62934</v>
      </c>
      <c r="Q51" s="67">
        <v>63069</v>
      </c>
      <c r="R51" s="67">
        <v>63032</v>
      </c>
      <c r="S51" s="67">
        <v>62914</v>
      </c>
      <c r="T51" s="67">
        <v>62561</v>
      </c>
      <c r="U51" s="67">
        <v>62280</v>
      </c>
      <c r="V51" s="67">
        <v>62259</v>
      </c>
      <c r="W51" s="67">
        <v>62239</v>
      </c>
      <c r="X51" s="67">
        <v>62192</v>
      </c>
      <c r="Y51" s="67">
        <v>61982</v>
      </c>
      <c r="Z51" s="67">
        <v>61805</v>
      </c>
      <c r="AA51" s="67">
        <v>61558</v>
      </c>
      <c r="AB51" s="67">
        <v>60907</v>
      </c>
      <c r="AC51" s="67">
        <v>60530</v>
      </c>
      <c r="AD51" s="69">
        <v>-1162</v>
      </c>
      <c r="AE51" s="70">
        <v>-1.8835505413992089</v>
      </c>
      <c r="AF51" s="53"/>
      <c r="AG51" s="63">
        <v>953.30195738358634</v>
      </c>
      <c r="AH51" s="64">
        <f t="shared" si="0"/>
        <v>65.625586431925186</v>
      </c>
    </row>
    <row r="52" spans="2:34" x14ac:dyDescent="0.2">
      <c r="B52" s="65">
        <v>1</v>
      </c>
      <c r="C52" s="65">
        <v>2</v>
      </c>
      <c r="D52" s="65">
        <v>2</v>
      </c>
      <c r="E52" s="65">
        <v>36079</v>
      </c>
      <c r="F52" s="65">
        <v>70</v>
      </c>
      <c r="G52" s="65">
        <v>5600</v>
      </c>
      <c r="H52" s="65" t="s">
        <v>14</v>
      </c>
      <c r="I52" s="46">
        <v>5</v>
      </c>
      <c r="J52" s="59" t="s">
        <v>59</v>
      </c>
      <c r="K52" s="66">
        <v>96049</v>
      </c>
      <c r="L52" s="67">
        <v>95731</v>
      </c>
      <c r="M52" s="67">
        <v>97055</v>
      </c>
      <c r="N52" s="67">
        <v>98263</v>
      </c>
      <c r="O52" s="67">
        <v>98964</v>
      </c>
      <c r="P52" s="67">
        <v>99468</v>
      </c>
      <c r="Q52" s="67">
        <v>99575</v>
      </c>
      <c r="R52" s="67">
        <v>99357</v>
      </c>
      <c r="S52" s="67">
        <v>99454</v>
      </c>
      <c r="T52" s="67">
        <v>99537</v>
      </c>
      <c r="U52" s="67">
        <v>99666</v>
      </c>
      <c r="V52" s="67">
        <v>99710</v>
      </c>
      <c r="W52" s="67">
        <v>99776</v>
      </c>
      <c r="X52" s="67">
        <v>99827</v>
      </c>
      <c r="Y52" s="67">
        <v>99958</v>
      </c>
      <c r="Z52" s="67">
        <v>99717</v>
      </c>
      <c r="AA52" s="67">
        <v>99678</v>
      </c>
      <c r="AB52" s="67">
        <v>99478</v>
      </c>
      <c r="AC52" s="67">
        <v>99265</v>
      </c>
      <c r="AD52" s="69">
        <v>3534</v>
      </c>
      <c r="AE52" s="70">
        <v>3.6915941544536248</v>
      </c>
      <c r="AF52" s="53"/>
      <c r="AG52" s="63">
        <v>1002.7950893980976</v>
      </c>
      <c r="AH52" s="64">
        <f t="shared" si="0"/>
        <v>99.259560654355184</v>
      </c>
    </row>
    <row r="53" spans="2:34" x14ac:dyDescent="0.2">
      <c r="B53" s="65">
        <v>1</v>
      </c>
      <c r="C53" s="65">
        <v>2</v>
      </c>
      <c r="D53" s="65">
        <v>2</v>
      </c>
      <c r="E53" s="65">
        <v>36081</v>
      </c>
      <c r="F53" s="65">
        <v>70</v>
      </c>
      <c r="G53" s="65">
        <v>5600</v>
      </c>
      <c r="H53" s="65" t="s">
        <v>14</v>
      </c>
      <c r="I53" s="46">
        <v>7</v>
      </c>
      <c r="J53" s="59" t="s">
        <v>60</v>
      </c>
      <c r="K53" s="66">
        <v>2230501</v>
      </c>
      <c r="L53" s="67">
        <v>2229394</v>
      </c>
      <c r="M53" s="67">
        <v>2231316</v>
      </c>
      <c r="N53" s="67">
        <v>2224507</v>
      </c>
      <c r="O53" s="67">
        <v>2214608</v>
      </c>
      <c r="P53" s="67">
        <v>2198516</v>
      </c>
      <c r="Q53" s="67">
        <v>2185222</v>
      </c>
      <c r="R53" s="67">
        <v>2173862</v>
      </c>
      <c r="S53" s="67">
        <v>2177351</v>
      </c>
      <c r="T53" s="67">
        <v>2193623</v>
      </c>
      <c r="U53" s="67">
        <v>2217166</v>
      </c>
      <c r="V53" s="67">
        <v>2230722</v>
      </c>
      <c r="W53" s="67">
        <v>2230545</v>
      </c>
      <c r="X53" s="67">
        <v>2235310</v>
      </c>
      <c r="Y53" s="67">
        <v>2259756</v>
      </c>
      <c r="Z53" s="67">
        <v>2278024</v>
      </c>
      <c r="AA53" s="67">
        <v>2297598</v>
      </c>
      <c r="AB53" s="67">
        <v>2314149</v>
      </c>
      <c r="AC53" s="67">
        <v>2327228</v>
      </c>
      <c r="AD53" s="69">
        <v>97834</v>
      </c>
      <c r="AE53" s="70">
        <v>4.3883674218195621</v>
      </c>
      <c r="AF53" s="53"/>
      <c r="AG53" s="63">
        <v>231.28290941888534</v>
      </c>
      <c r="AH53" s="64">
        <f t="shared" si="0"/>
        <v>9484.5875361548879</v>
      </c>
    </row>
    <row r="54" spans="2:34" x14ac:dyDescent="0.2">
      <c r="B54" s="65">
        <v>1</v>
      </c>
      <c r="C54" s="65">
        <v>1</v>
      </c>
      <c r="D54" s="65">
        <v>2</v>
      </c>
      <c r="E54" s="65">
        <v>36083</v>
      </c>
      <c r="F54" s="65">
        <v>99</v>
      </c>
      <c r="H54" s="46" t="s">
        <v>10</v>
      </c>
      <c r="I54" s="46">
        <v>1</v>
      </c>
      <c r="J54" s="59" t="s">
        <v>61</v>
      </c>
      <c r="K54" s="66">
        <v>152684</v>
      </c>
      <c r="L54" s="67">
        <v>152553</v>
      </c>
      <c r="M54" s="67">
        <v>152700</v>
      </c>
      <c r="N54" s="67">
        <v>153040</v>
      </c>
      <c r="O54" s="67">
        <v>154201</v>
      </c>
      <c r="P54" s="67">
        <v>155523</v>
      </c>
      <c r="Q54" s="67">
        <v>156104</v>
      </c>
      <c r="R54" s="67">
        <v>157312</v>
      </c>
      <c r="S54" s="67">
        <v>158243</v>
      </c>
      <c r="T54" s="67">
        <v>159011</v>
      </c>
      <c r="U54" s="67">
        <v>159150</v>
      </c>
      <c r="V54" s="67">
        <v>159429</v>
      </c>
      <c r="W54" s="67">
        <v>159406</v>
      </c>
      <c r="X54" s="67">
        <v>159347</v>
      </c>
      <c r="Y54" s="67">
        <v>159694</v>
      </c>
      <c r="Z54" s="67">
        <v>159669</v>
      </c>
      <c r="AA54" s="67">
        <v>159862</v>
      </c>
      <c r="AB54" s="67">
        <v>160092</v>
      </c>
      <c r="AC54" s="67">
        <v>160101</v>
      </c>
      <c r="AD54" s="69">
        <v>7548</v>
      </c>
      <c r="AE54" s="70">
        <v>4.9477886373915956</v>
      </c>
      <c r="AF54" s="53"/>
      <c r="AG54" s="63">
        <v>109.2352053368587</v>
      </c>
      <c r="AH54" s="64">
        <f t="shared" si="0"/>
        <v>1455.6753888056794</v>
      </c>
    </row>
    <row r="55" spans="2:34" x14ac:dyDescent="0.2">
      <c r="B55" s="65">
        <v>1</v>
      </c>
      <c r="C55" s="65">
        <v>2</v>
      </c>
      <c r="D55" s="65">
        <v>2</v>
      </c>
      <c r="E55" s="65">
        <v>36085</v>
      </c>
      <c r="F55" s="65">
        <v>70</v>
      </c>
      <c r="G55" s="65">
        <v>5600</v>
      </c>
      <c r="H55" s="65" t="s">
        <v>14</v>
      </c>
      <c r="I55" s="46">
        <v>7</v>
      </c>
      <c r="J55" s="59" t="s">
        <v>62</v>
      </c>
      <c r="K55" s="66">
        <v>445235</v>
      </c>
      <c r="L55" s="67">
        <v>443762</v>
      </c>
      <c r="M55" s="67">
        <v>448961</v>
      </c>
      <c r="N55" s="67">
        <v>452813</v>
      </c>
      <c r="O55" s="67">
        <v>455939</v>
      </c>
      <c r="P55" s="67">
        <v>456846</v>
      </c>
      <c r="Q55" s="67">
        <v>457028</v>
      </c>
      <c r="R55" s="67">
        <v>457577</v>
      </c>
      <c r="S55" s="67">
        <v>459642</v>
      </c>
      <c r="T55" s="67">
        <v>463701</v>
      </c>
      <c r="U55" s="67">
        <v>466965</v>
      </c>
      <c r="V55" s="67">
        <v>468730</v>
      </c>
      <c r="W55" s="67">
        <v>468730</v>
      </c>
      <c r="X55" s="67">
        <v>469706</v>
      </c>
      <c r="Y55" s="67">
        <v>471152</v>
      </c>
      <c r="Z55" s="67">
        <v>470978</v>
      </c>
      <c r="AA55" s="67">
        <v>472515</v>
      </c>
      <c r="AB55" s="67">
        <v>473142</v>
      </c>
      <c r="AC55" s="67">
        <v>473969</v>
      </c>
      <c r="AD55" s="69">
        <v>30207</v>
      </c>
      <c r="AE55" s="70">
        <v>6.8070271902506292</v>
      </c>
      <c r="AF55" s="53"/>
      <c r="AG55" s="63">
        <v>653.96422068364791</v>
      </c>
      <c r="AH55" s="64">
        <f t="shared" si="0"/>
        <v>709.06172743709351</v>
      </c>
    </row>
    <row r="56" spans="2:34" x14ac:dyDescent="0.2">
      <c r="B56" s="65">
        <v>1</v>
      </c>
      <c r="C56" s="65">
        <v>2</v>
      </c>
      <c r="D56" s="65">
        <v>2</v>
      </c>
      <c r="E56" s="65">
        <v>36087</v>
      </c>
      <c r="F56" s="65">
        <v>70</v>
      </c>
      <c r="G56" s="65">
        <v>5600</v>
      </c>
      <c r="H56" s="65" t="s">
        <v>14</v>
      </c>
      <c r="I56" s="46">
        <v>5</v>
      </c>
      <c r="J56" s="59" t="s">
        <v>63</v>
      </c>
      <c r="K56" s="66">
        <v>287720</v>
      </c>
      <c r="L56" s="67">
        <v>286794</v>
      </c>
      <c r="M56" s="67">
        <v>290613</v>
      </c>
      <c r="N56" s="67">
        <v>293728</v>
      </c>
      <c r="O56" s="67">
        <v>296224</v>
      </c>
      <c r="P56" s="67">
        <v>297562</v>
      </c>
      <c r="Q56" s="67">
        <v>298737</v>
      </c>
      <c r="R56" s="67">
        <v>299390</v>
      </c>
      <c r="S56" s="67">
        <v>301668</v>
      </c>
      <c r="T56" s="67">
        <v>305413</v>
      </c>
      <c r="U56" s="67">
        <v>308652</v>
      </c>
      <c r="V56" s="67">
        <v>311687</v>
      </c>
      <c r="W56" s="67">
        <v>311690</v>
      </c>
      <c r="X56" s="67">
        <v>312533</v>
      </c>
      <c r="Y56" s="67">
        <v>315772</v>
      </c>
      <c r="Z56" s="67">
        <v>317763</v>
      </c>
      <c r="AA56" s="67">
        <v>320321</v>
      </c>
      <c r="AB56" s="67">
        <v>322855</v>
      </c>
      <c r="AC56" s="67">
        <v>325491</v>
      </c>
      <c r="AD56" s="69">
        <v>38697</v>
      </c>
      <c r="AE56" s="70">
        <v>13.492960103767862</v>
      </c>
      <c r="AF56" s="53"/>
      <c r="AG56" s="63">
        <v>58.478676735181786</v>
      </c>
      <c r="AH56" s="64">
        <f t="shared" si="0"/>
        <v>5222.6386958625935</v>
      </c>
    </row>
    <row r="57" spans="2:34" x14ac:dyDescent="0.2">
      <c r="B57" s="65">
        <v>1</v>
      </c>
      <c r="C57" s="65">
        <v>1</v>
      </c>
      <c r="D57" s="65">
        <v>1</v>
      </c>
      <c r="E57" s="46">
        <v>36089</v>
      </c>
      <c r="F57" s="65">
        <v>99</v>
      </c>
      <c r="H57" s="46" t="s">
        <v>12</v>
      </c>
      <c r="I57" s="46">
        <v>8</v>
      </c>
      <c r="J57" s="59" t="s">
        <v>101</v>
      </c>
      <c r="K57" s="66">
        <v>111864</v>
      </c>
      <c r="L57" s="67">
        <v>111922</v>
      </c>
      <c r="M57" s="67">
        <v>111497</v>
      </c>
      <c r="N57" s="67">
        <v>111292</v>
      </c>
      <c r="O57" s="67">
        <v>111329</v>
      </c>
      <c r="P57" s="67">
        <v>111468</v>
      </c>
      <c r="Q57" s="67">
        <v>111606</v>
      </c>
      <c r="R57" s="67">
        <v>111556</v>
      </c>
      <c r="S57" s="67">
        <v>111586</v>
      </c>
      <c r="T57" s="67">
        <v>111684</v>
      </c>
      <c r="U57" s="67">
        <v>112169</v>
      </c>
      <c r="V57" s="67">
        <v>111944</v>
      </c>
      <c r="W57" s="67">
        <v>111941</v>
      </c>
      <c r="X57" s="67">
        <v>111821</v>
      </c>
      <c r="Y57" s="67">
        <v>112468</v>
      </c>
      <c r="Z57" s="67">
        <v>112621</v>
      </c>
      <c r="AA57" s="67">
        <v>112253</v>
      </c>
      <c r="AB57" s="67">
        <v>111800</v>
      </c>
      <c r="AC57" s="67">
        <v>110935</v>
      </c>
      <c r="AD57" s="69">
        <v>-987</v>
      </c>
      <c r="AE57" s="70">
        <v>-0.88186415539393515</v>
      </c>
      <c r="AF57" s="53"/>
      <c r="AG57" s="63">
        <v>174.21853653376002</v>
      </c>
      <c r="AH57" s="64">
        <f t="shared" si="0"/>
        <v>641.05692897011511</v>
      </c>
    </row>
    <row r="58" spans="2:34" x14ac:dyDescent="0.2">
      <c r="B58" s="65">
        <v>1</v>
      </c>
      <c r="C58" s="65">
        <v>1</v>
      </c>
      <c r="D58" s="65">
        <v>1</v>
      </c>
      <c r="E58" s="65">
        <v>36091</v>
      </c>
      <c r="F58" s="65">
        <v>99</v>
      </c>
      <c r="H58" s="46" t="s">
        <v>10</v>
      </c>
      <c r="I58" s="46">
        <v>1</v>
      </c>
      <c r="J58" s="59" t="s">
        <v>64</v>
      </c>
      <c r="K58" s="66">
        <v>201514</v>
      </c>
      <c r="L58" s="67">
        <v>200626</v>
      </c>
      <c r="M58" s="67">
        <v>203974</v>
      </c>
      <c r="N58" s="67">
        <v>206446</v>
      </c>
      <c r="O58" s="67">
        <v>209410</v>
      </c>
      <c r="P58" s="67">
        <v>211478</v>
      </c>
      <c r="Q58" s="67">
        <v>212975</v>
      </c>
      <c r="R58" s="67">
        <v>214627</v>
      </c>
      <c r="S58" s="67">
        <v>215798</v>
      </c>
      <c r="T58" s="67">
        <v>217282</v>
      </c>
      <c r="U58" s="67">
        <v>218652</v>
      </c>
      <c r="V58" s="67">
        <v>219607</v>
      </c>
      <c r="W58" s="67">
        <v>219613</v>
      </c>
      <c r="X58" s="67">
        <v>220094</v>
      </c>
      <c r="Y58" s="67">
        <v>221166</v>
      </c>
      <c r="Z58" s="67">
        <v>222553</v>
      </c>
      <c r="AA58" s="67">
        <v>224207</v>
      </c>
      <c r="AB58" s="67">
        <v>224692</v>
      </c>
      <c r="AC58" s="67">
        <v>226140</v>
      </c>
      <c r="AD58" s="69">
        <v>25514</v>
      </c>
      <c r="AE58" s="70">
        <v>12.717195179089449</v>
      </c>
      <c r="AF58" s="53"/>
      <c r="AG58" s="63">
        <v>2685.5970278626774</v>
      </c>
      <c r="AH58" s="64">
        <f t="shared" si="0"/>
        <v>80.906404700977461</v>
      </c>
    </row>
    <row r="59" spans="2:34" x14ac:dyDescent="0.2">
      <c r="B59" s="65">
        <v>1</v>
      </c>
      <c r="C59" s="65">
        <v>1</v>
      </c>
      <c r="D59" s="65">
        <v>1</v>
      </c>
      <c r="E59" s="65">
        <v>36093</v>
      </c>
      <c r="F59" s="65">
        <v>99</v>
      </c>
      <c r="H59" s="46" t="s">
        <v>10</v>
      </c>
      <c r="I59" s="46">
        <v>1</v>
      </c>
      <c r="J59" s="59" t="s">
        <v>65</v>
      </c>
      <c r="K59" s="66">
        <v>146581</v>
      </c>
      <c r="L59" s="67">
        <v>146652</v>
      </c>
      <c r="M59" s="67">
        <v>146334</v>
      </c>
      <c r="N59" s="67">
        <v>147199</v>
      </c>
      <c r="O59" s="67">
        <v>147891</v>
      </c>
      <c r="P59" s="67">
        <v>148900</v>
      </c>
      <c r="Q59" s="67">
        <v>150200</v>
      </c>
      <c r="R59" s="67">
        <v>151768</v>
      </c>
      <c r="S59" s="67">
        <v>152275</v>
      </c>
      <c r="T59" s="67">
        <v>153360</v>
      </c>
      <c r="U59" s="67">
        <v>154050</v>
      </c>
      <c r="V59" s="67">
        <v>154727</v>
      </c>
      <c r="W59" s="67">
        <v>154721</v>
      </c>
      <c r="X59" s="67">
        <v>154896</v>
      </c>
      <c r="Y59" s="67">
        <v>154673</v>
      </c>
      <c r="Z59" s="67">
        <v>154945</v>
      </c>
      <c r="AA59" s="67">
        <v>154964</v>
      </c>
      <c r="AB59" s="67">
        <v>155006</v>
      </c>
      <c r="AC59" s="67">
        <v>154758</v>
      </c>
      <c r="AD59" s="69">
        <v>8106</v>
      </c>
      <c r="AE59" s="70">
        <v>5.5273709189100728</v>
      </c>
      <c r="AF59" s="53"/>
      <c r="AG59" s="63">
        <v>811.84420198085854</v>
      </c>
      <c r="AH59" s="64">
        <f t="shared" si="0"/>
        <v>188.90323984061155</v>
      </c>
    </row>
    <row r="60" spans="2:34" x14ac:dyDescent="0.2">
      <c r="B60" s="65">
        <v>1</v>
      </c>
      <c r="C60" s="65">
        <v>1</v>
      </c>
      <c r="D60" s="65">
        <v>1</v>
      </c>
      <c r="E60" s="65">
        <v>36095</v>
      </c>
      <c r="F60" s="65">
        <v>99</v>
      </c>
      <c r="H60" s="46" t="s">
        <v>10</v>
      </c>
      <c r="I60" s="46">
        <v>6</v>
      </c>
      <c r="J60" s="59" t="s">
        <v>66</v>
      </c>
      <c r="K60" s="66">
        <v>31514</v>
      </c>
      <c r="L60" s="67">
        <v>31488</v>
      </c>
      <c r="M60" s="67">
        <v>31794</v>
      </c>
      <c r="N60" s="67">
        <v>31785</v>
      </c>
      <c r="O60" s="67">
        <v>32032</v>
      </c>
      <c r="P60" s="67">
        <v>32310</v>
      </c>
      <c r="Q60" s="67">
        <v>32534</v>
      </c>
      <c r="R60" s="67">
        <v>32661</v>
      </c>
      <c r="S60" s="67">
        <v>32894</v>
      </c>
      <c r="T60" s="67">
        <v>32890</v>
      </c>
      <c r="U60" s="67">
        <v>32776</v>
      </c>
      <c r="V60" s="67">
        <v>32749</v>
      </c>
      <c r="W60" s="67">
        <v>32744</v>
      </c>
      <c r="X60" s="67">
        <v>32688</v>
      </c>
      <c r="Y60" s="67">
        <v>32662</v>
      </c>
      <c r="Z60" s="67">
        <v>32086</v>
      </c>
      <c r="AA60" s="67">
        <v>31872</v>
      </c>
      <c r="AB60" s="67">
        <v>31690</v>
      </c>
      <c r="AC60" s="67">
        <v>31372</v>
      </c>
      <c r="AD60" s="69">
        <v>-116</v>
      </c>
      <c r="AE60" s="70">
        <v>-0.36839430894308944</v>
      </c>
      <c r="AF60" s="53"/>
      <c r="AG60" s="63">
        <v>206.10278194339125</v>
      </c>
      <c r="AH60" s="64">
        <f t="shared" si="0"/>
        <v>159.58057280873413</v>
      </c>
    </row>
    <row r="61" spans="2:34" x14ac:dyDescent="0.2">
      <c r="B61" s="65">
        <v>1</v>
      </c>
      <c r="C61" s="65">
        <v>1</v>
      </c>
      <c r="D61" s="65">
        <v>1</v>
      </c>
      <c r="E61" s="65">
        <v>36097</v>
      </c>
      <c r="F61" s="65">
        <v>99</v>
      </c>
      <c r="H61" s="65" t="s">
        <v>12</v>
      </c>
      <c r="I61" s="46">
        <v>9</v>
      </c>
      <c r="J61" s="59" t="s">
        <v>67</v>
      </c>
      <c r="K61" s="66">
        <v>19232</v>
      </c>
      <c r="L61" s="67">
        <v>19188</v>
      </c>
      <c r="M61" s="67">
        <v>19175</v>
      </c>
      <c r="N61" s="67">
        <v>19179</v>
      </c>
      <c r="O61" s="67">
        <v>19151</v>
      </c>
      <c r="P61" s="67">
        <v>19034</v>
      </c>
      <c r="Q61" s="67">
        <v>18880</v>
      </c>
      <c r="R61" s="67">
        <v>18752</v>
      </c>
      <c r="S61" s="67">
        <v>18707</v>
      </c>
      <c r="T61" s="67">
        <v>18644</v>
      </c>
      <c r="U61" s="67">
        <v>18398</v>
      </c>
      <c r="V61" s="67">
        <v>18343</v>
      </c>
      <c r="W61" s="67">
        <v>18341</v>
      </c>
      <c r="X61" s="67">
        <v>18309</v>
      </c>
      <c r="Y61" s="67">
        <v>18492</v>
      </c>
      <c r="Z61" s="67">
        <v>18579</v>
      </c>
      <c r="AA61" s="67">
        <v>18502</v>
      </c>
      <c r="AB61" s="67">
        <v>18301</v>
      </c>
      <c r="AC61" s="67">
        <v>18199</v>
      </c>
      <c r="AD61" s="69">
        <v>-989</v>
      </c>
      <c r="AE61" s="70">
        <v>-5.1542630810923491</v>
      </c>
      <c r="AF61" s="53"/>
      <c r="AG61" s="63">
        <v>622.02192751472205</v>
      </c>
      <c r="AH61" s="64">
        <f t="shared" si="0"/>
        <v>29.973219874244275</v>
      </c>
    </row>
    <row r="62" spans="2:34" x14ac:dyDescent="0.2">
      <c r="B62" s="65">
        <v>1</v>
      </c>
      <c r="C62" s="65">
        <v>1</v>
      </c>
      <c r="D62" s="65">
        <v>1</v>
      </c>
      <c r="E62" s="65">
        <v>36099</v>
      </c>
      <c r="F62" s="65">
        <v>99</v>
      </c>
      <c r="H62" s="65" t="s">
        <v>12</v>
      </c>
      <c r="I62" s="46">
        <v>3</v>
      </c>
      <c r="J62" s="59" t="s">
        <v>68</v>
      </c>
      <c r="K62" s="66">
        <v>33343</v>
      </c>
      <c r="L62" s="67">
        <v>33319</v>
      </c>
      <c r="M62" s="67">
        <v>34764</v>
      </c>
      <c r="N62" s="67">
        <v>35046</v>
      </c>
      <c r="O62" s="67">
        <v>35212</v>
      </c>
      <c r="P62" s="67">
        <v>35312</v>
      </c>
      <c r="Q62" s="67">
        <v>35177</v>
      </c>
      <c r="R62" s="67">
        <v>35223</v>
      </c>
      <c r="S62" s="67">
        <v>35469</v>
      </c>
      <c r="T62" s="67">
        <v>35370</v>
      </c>
      <c r="U62" s="67">
        <v>35286</v>
      </c>
      <c r="V62" s="67">
        <v>35251</v>
      </c>
      <c r="W62" s="67">
        <v>35244</v>
      </c>
      <c r="X62" s="67">
        <v>35246</v>
      </c>
      <c r="Y62" s="67">
        <v>35353</v>
      </c>
      <c r="Z62" s="67">
        <v>35380</v>
      </c>
      <c r="AA62" s="67">
        <v>35272</v>
      </c>
      <c r="AB62" s="67">
        <v>34904</v>
      </c>
      <c r="AC62" s="67">
        <v>34848</v>
      </c>
      <c r="AD62" s="69">
        <v>1529</v>
      </c>
      <c r="AE62" s="70">
        <v>4.5889732585011558</v>
      </c>
      <c r="AF62" s="53"/>
      <c r="AG62" s="63">
        <v>328.70740906907679</v>
      </c>
      <c r="AH62" s="64">
        <f t="shared" si="0"/>
        <v>107.60329406681281</v>
      </c>
    </row>
    <row r="63" spans="2:34" x14ac:dyDescent="0.2">
      <c r="B63" s="65">
        <v>1</v>
      </c>
      <c r="C63" s="65">
        <v>1</v>
      </c>
      <c r="D63" s="65">
        <v>1</v>
      </c>
      <c r="E63" s="65">
        <v>36101</v>
      </c>
      <c r="F63" s="65">
        <v>99</v>
      </c>
      <c r="H63" s="65" t="s">
        <v>12</v>
      </c>
      <c r="I63" s="46">
        <v>9</v>
      </c>
      <c r="J63" s="59" t="s">
        <v>69</v>
      </c>
      <c r="K63" s="66">
        <v>98764</v>
      </c>
      <c r="L63" s="67">
        <v>98681</v>
      </c>
      <c r="M63" s="67">
        <v>99216</v>
      </c>
      <c r="N63" s="67">
        <v>99583</v>
      </c>
      <c r="O63" s="67">
        <v>99191</v>
      </c>
      <c r="P63" s="67">
        <v>98983</v>
      </c>
      <c r="Q63" s="67">
        <v>98868</v>
      </c>
      <c r="R63" s="67">
        <v>98473</v>
      </c>
      <c r="S63" s="67">
        <v>98541</v>
      </c>
      <c r="T63" s="67">
        <v>98726</v>
      </c>
      <c r="U63" s="67">
        <v>98949</v>
      </c>
      <c r="V63" s="67">
        <v>98990</v>
      </c>
      <c r="W63" s="67">
        <v>98992</v>
      </c>
      <c r="X63" s="67">
        <v>98990</v>
      </c>
      <c r="Y63" s="67">
        <v>99272</v>
      </c>
      <c r="Z63" s="67">
        <v>99064</v>
      </c>
      <c r="AA63" s="67">
        <v>98952</v>
      </c>
      <c r="AB63" s="67">
        <v>98253</v>
      </c>
      <c r="AC63" s="67">
        <v>97546</v>
      </c>
      <c r="AD63" s="69">
        <v>-1135</v>
      </c>
      <c r="AE63" s="70">
        <v>-1.1501707522218056</v>
      </c>
      <c r="AF63" s="53"/>
      <c r="AG63" s="63">
        <v>324.91295172023962</v>
      </c>
      <c r="AH63" s="64">
        <f t="shared" si="0"/>
        <v>303.85369212676454</v>
      </c>
    </row>
    <row r="64" spans="2:34" x14ac:dyDescent="0.2">
      <c r="B64" s="65">
        <v>1</v>
      </c>
      <c r="C64" s="65">
        <v>2</v>
      </c>
      <c r="D64" s="65">
        <v>2</v>
      </c>
      <c r="E64" s="65">
        <v>36103</v>
      </c>
      <c r="F64" s="65">
        <v>70</v>
      </c>
      <c r="G64" s="65">
        <v>5380</v>
      </c>
      <c r="H64" s="65" t="s">
        <v>14</v>
      </c>
      <c r="I64" s="46">
        <v>4</v>
      </c>
      <c r="J64" s="59" t="s">
        <v>70</v>
      </c>
      <c r="K64" s="66">
        <v>1424081</v>
      </c>
      <c r="L64" s="67">
        <v>1419379</v>
      </c>
      <c r="M64" s="67">
        <v>1442488</v>
      </c>
      <c r="N64" s="67">
        <v>1456745</v>
      </c>
      <c r="O64" s="67">
        <v>1470849</v>
      </c>
      <c r="P64" s="67">
        <v>1478215</v>
      </c>
      <c r="Q64" s="67">
        <v>1477687</v>
      </c>
      <c r="R64" s="67">
        <v>1475626</v>
      </c>
      <c r="S64" s="67">
        <v>1475255</v>
      </c>
      <c r="T64" s="67">
        <v>1480218</v>
      </c>
      <c r="U64" s="67">
        <v>1487206</v>
      </c>
      <c r="V64" s="67">
        <v>1493350</v>
      </c>
      <c r="W64" s="67">
        <v>1493200</v>
      </c>
      <c r="X64" s="67">
        <v>1494747</v>
      </c>
      <c r="Y64" s="67">
        <v>1500259</v>
      </c>
      <c r="Z64" s="67">
        <v>1499382</v>
      </c>
      <c r="AA64" s="67">
        <v>1500776</v>
      </c>
      <c r="AB64" s="67">
        <v>1500008</v>
      </c>
      <c r="AC64" s="67">
        <v>1497903</v>
      </c>
      <c r="AD64" s="69">
        <v>78524</v>
      </c>
      <c r="AE64" s="70">
        <v>5.5322785528037262</v>
      </c>
      <c r="AF64" s="53"/>
      <c r="AG64" s="63">
        <v>1392.6424728608781</v>
      </c>
      <c r="AH64" s="64">
        <f t="shared" si="0"/>
        <v>1062.8844293102861</v>
      </c>
    </row>
    <row r="65" spans="2:34" x14ac:dyDescent="0.2">
      <c r="B65" s="65">
        <v>1</v>
      </c>
      <c r="C65" s="65">
        <v>1</v>
      </c>
      <c r="D65" s="65">
        <v>2</v>
      </c>
      <c r="E65" s="65">
        <v>36105</v>
      </c>
      <c r="F65" s="65">
        <v>99</v>
      </c>
      <c r="H65" s="65" t="s">
        <v>12</v>
      </c>
      <c r="I65" s="46">
        <v>5</v>
      </c>
      <c r="J65" s="59" t="s">
        <v>71</v>
      </c>
      <c r="K65" s="66">
        <v>74134</v>
      </c>
      <c r="L65" s="67">
        <v>73885</v>
      </c>
      <c r="M65" s="67">
        <v>74143</v>
      </c>
      <c r="N65" s="67">
        <v>74452</v>
      </c>
      <c r="O65" s="67">
        <v>75447</v>
      </c>
      <c r="P65" s="67">
        <v>76265</v>
      </c>
      <c r="Q65" s="67">
        <v>76780</v>
      </c>
      <c r="R65" s="67">
        <v>77231</v>
      </c>
      <c r="S65" s="67">
        <v>77991</v>
      </c>
      <c r="T65" s="67">
        <v>77755</v>
      </c>
      <c r="U65" s="67">
        <v>77647</v>
      </c>
      <c r="V65" s="67">
        <v>77547</v>
      </c>
      <c r="W65" s="67">
        <v>77520</v>
      </c>
      <c r="X65" s="67">
        <v>77412</v>
      </c>
      <c r="Y65" s="67">
        <v>77104</v>
      </c>
      <c r="Z65" s="67">
        <v>76952</v>
      </c>
      <c r="AA65" s="67">
        <v>76919</v>
      </c>
      <c r="AB65" s="67">
        <v>75667</v>
      </c>
      <c r="AC65" s="67">
        <v>74751</v>
      </c>
      <c r="AD65" s="69">
        <v>866</v>
      </c>
      <c r="AE65" s="70">
        <v>1.1720917642281925</v>
      </c>
      <c r="AF65" s="53"/>
      <c r="AG65" s="63">
        <v>912.1980329638593</v>
      </c>
      <c r="AH65" s="64">
        <f t="shared" si="0"/>
        <v>85.239166485991106</v>
      </c>
    </row>
    <row r="66" spans="2:34" x14ac:dyDescent="0.2">
      <c r="B66" s="65">
        <v>1</v>
      </c>
      <c r="C66" s="65">
        <v>1</v>
      </c>
      <c r="D66" s="65">
        <v>1</v>
      </c>
      <c r="E66" s="65">
        <v>36107</v>
      </c>
      <c r="F66" s="65">
        <v>99</v>
      </c>
      <c r="H66" s="46" t="s">
        <v>16</v>
      </c>
      <c r="I66" s="46">
        <v>9</v>
      </c>
      <c r="J66" s="59" t="s">
        <v>72</v>
      </c>
      <c r="K66" s="66">
        <v>51838</v>
      </c>
      <c r="L66" s="67">
        <v>51883</v>
      </c>
      <c r="M66" s="67">
        <v>51712</v>
      </c>
      <c r="N66" s="67">
        <v>51992</v>
      </c>
      <c r="O66" s="67">
        <v>51895</v>
      </c>
      <c r="P66" s="67">
        <v>51631</v>
      </c>
      <c r="Q66" s="67">
        <v>51611</v>
      </c>
      <c r="R66" s="67">
        <v>51536</v>
      </c>
      <c r="S66" s="67">
        <v>51565</v>
      </c>
      <c r="T66" s="67">
        <v>51498</v>
      </c>
      <c r="U66" s="67">
        <v>51236</v>
      </c>
      <c r="V66" s="67">
        <v>51125</v>
      </c>
      <c r="W66" s="67">
        <v>51048</v>
      </c>
      <c r="X66" s="67">
        <v>51000</v>
      </c>
      <c r="Y66" s="67">
        <v>50945</v>
      </c>
      <c r="Z66" s="67">
        <v>50303</v>
      </c>
      <c r="AA66" s="67">
        <v>50128</v>
      </c>
      <c r="AB66" s="67">
        <v>49793</v>
      </c>
      <c r="AC66" s="67">
        <v>49261</v>
      </c>
      <c r="AD66" s="69">
        <v>-2622</v>
      </c>
      <c r="AE66" s="70">
        <v>-5.0536784688626328</v>
      </c>
      <c r="AF66" s="53"/>
      <c r="AG66" s="63">
        <v>969.71461373566206</v>
      </c>
      <c r="AH66" s="64">
        <f t="shared" si="0"/>
        <v>53.106346207996843</v>
      </c>
    </row>
    <row r="67" spans="2:34" x14ac:dyDescent="0.2">
      <c r="B67" s="65">
        <v>1</v>
      </c>
      <c r="C67" s="65">
        <v>1</v>
      </c>
      <c r="D67" s="65">
        <v>1</v>
      </c>
      <c r="E67" s="65">
        <v>36109</v>
      </c>
      <c r="F67" s="65">
        <v>99</v>
      </c>
      <c r="H67" s="65" t="s">
        <v>12</v>
      </c>
      <c r="I67" s="46">
        <v>9</v>
      </c>
      <c r="J67" s="59" t="s">
        <v>73</v>
      </c>
      <c r="K67" s="66">
        <v>96608</v>
      </c>
      <c r="L67" s="67">
        <v>96487</v>
      </c>
      <c r="M67" s="67">
        <v>97458</v>
      </c>
      <c r="N67" s="67">
        <v>98227</v>
      </c>
      <c r="O67" s="67">
        <v>99049</v>
      </c>
      <c r="P67" s="67">
        <v>99531</v>
      </c>
      <c r="Q67" s="67">
        <v>99433</v>
      </c>
      <c r="R67" s="67">
        <v>99651</v>
      </c>
      <c r="S67" s="67">
        <v>99910</v>
      </c>
      <c r="T67" s="67">
        <v>100383</v>
      </c>
      <c r="U67" s="67">
        <v>101497</v>
      </c>
      <c r="V67" s="67">
        <v>101564</v>
      </c>
      <c r="W67" s="67">
        <v>101594</v>
      </c>
      <c r="X67" s="67">
        <v>101774</v>
      </c>
      <c r="Y67" s="67">
        <v>102111</v>
      </c>
      <c r="Z67" s="67">
        <v>103135</v>
      </c>
      <c r="AA67" s="67">
        <v>104270</v>
      </c>
      <c r="AB67" s="67">
        <v>104498</v>
      </c>
      <c r="AC67" s="67">
        <v>104564</v>
      </c>
      <c r="AD67" s="69">
        <v>8077</v>
      </c>
      <c r="AE67" s="70">
        <v>8.3710758962347249</v>
      </c>
      <c r="AF67" s="53"/>
      <c r="AG67" s="63">
        <v>518.69210513716666</v>
      </c>
      <c r="AH67" s="64">
        <f t="shared" si="0"/>
        <v>193.5309965310808</v>
      </c>
    </row>
    <row r="68" spans="2:34" x14ac:dyDescent="0.2">
      <c r="B68" s="65">
        <v>1</v>
      </c>
      <c r="C68" s="65">
        <v>1</v>
      </c>
      <c r="D68" s="65">
        <v>2</v>
      </c>
      <c r="E68" s="65">
        <v>36111</v>
      </c>
      <c r="F68" s="65">
        <v>99</v>
      </c>
      <c r="H68" s="65" t="s">
        <v>12</v>
      </c>
      <c r="I68" s="46">
        <v>5</v>
      </c>
      <c r="J68" s="59" t="s">
        <v>74</v>
      </c>
      <c r="K68" s="66">
        <v>177810</v>
      </c>
      <c r="L68" s="67">
        <v>177726</v>
      </c>
      <c r="M68" s="67">
        <v>178440</v>
      </c>
      <c r="N68" s="67">
        <v>180128</v>
      </c>
      <c r="O68" s="67">
        <v>180942</v>
      </c>
      <c r="P68" s="67">
        <v>181847</v>
      </c>
      <c r="Q68" s="67">
        <v>182438</v>
      </c>
      <c r="R68" s="67">
        <v>182845</v>
      </c>
      <c r="S68" s="67">
        <v>182818</v>
      </c>
      <c r="T68" s="67">
        <v>183174</v>
      </c>
      <c r="U68" s="67">
        <v>182638</v>
      </c>
      <c r="V68" s="67">
        <v>182493</v>
      </c>
      <c r="W68" s="67">
        <v>182512</v>
      </c>
      <c r="X68" s="67">
        <v>182408</v>
      </c>
      <c r="Y68" s="67">
        <v>182647</v>
      </c>
      <c r="Z68" s="67">
        <v>181811</v>
      </c>
      <c r="AA68" s="67">
        <v>180987</v>
      </c>
      <c r="AB68" s="67">
        <v>180680</v>
      </c>
      <c r="AC68" s="67">
        <v>179824</v>
      </c>
      <c r="AD68" s="69">
        <v>2098</v>
      </c>
      <c r="AE68" s="70">
        <v>1.1804688115413613</v>
      </c>
      <c r="AF68" s="53"/>
      <c r="AG68" s="63">
        <v>476.05109483132742</v>
      </c>
      <c r="AH68" s="64">
        <f t="shared" si="0"/>
        <v>384.77802485655769</v>
      </c>
    </row>
    <row r="69" spans="2:34" x14ac:dyDescent="0.2">
      <c r="B69" s="65">
        <v>1</v>
      </c>
      <c r="C69" s="65">
        <v>1</v>
      </c>
      <c r="D69" s="65">
        <v>1</v>
      </c>
      <c r="E69" s="65">
        <v>36113</v>
      </c>
      <c r="F69" s="65">
        <v>99</v>
      </c>
      <c r="H69" s="65" t="s">
        <v>75</v>
      </c>
      <c r="I69" s="46">
        <v>1</v>
      </c>
      <c r="J69" s="59" t="s">
        <v>76</v>
      </c>
      <c r="K69" s="66">
        <v>63273</v>
      </c>
      <c r="L69" s="67">
        <v>63263</v>
      </c>
      <c r="M69" s="67">
        <v>63406</v>
      </c>
      <c r="N69" s="67">
        <v>63774</v>
      </c>
      <c r="O69" s="67">
        <v>64323</v>
      </c>
      <c r="P69" s="67">
        <v>64576</v>
      </c>
      <c r="Q69" s="67">
        <v>65206</v>
      </c>
      <c r="R69" s="67">
        <v>65554</v>
      </c>
      <c r="S69" s="67">
        <v>65740</v>
      </c>
      <c r="T69" s="67">
        <v>65848</v>
      </c>
      <c r="U69" s="67">
        <v>65694</v>
      </c>
      <c r="V69" s="67">
        <v>65707</v>
      </c>
      <c r="W69" s="67">
        <v>65700</v>
      </c>
      <c r="X69" s="67">
        <v>65678</v>
      </c>
      <c r="Y69" s="67">
        <v>65694</v>
      </c>
      <c r="Z69" s="67">
        <v>65418</v>
      </c>
      <c r="AA69" s="67">
        <v>65145</v>
      </c>
      <c r="AB69" s="67">
        <v>64882</v>
      </c>
      <c r="AC69" s="67">
        <v>64544</v>
      </c>
      <c r="AD69" s="69">
        <v>1281</v>
      </c>
      <c r="AE69" s="73">
        <v>2.0248802617643804</v>
      </c>
      <c r="AF69" s="53"/>
      <c r="AG69" s="63">
        <v>1126.4772330991495</v>
      </c>
      <c r="AH69" s="64">
        <f t="shared" si="0"/>
        <v>58.454798787934521</v>
      </c>
    </row>
    <row r="70" spans="2:34" x14ac:dyDescent="0.2">
      <c r="B70" s="65">
        <v>1</v>
      </c>
      <c r="C70" s="65">
        <v>1</v>
      </c>
      <c r="D70" s="65">
        <v>1</v>
      </c>
      <c r="E70" s="65">
        <v>36115</v>
      </c>
      <c r="F70" s="65">
        <v>99</v>
      </c>
      <c r="H70" s="65" t="s">
        <v>75</v>
      </c>
      <c r="I70" s="46">
        <v>1</v>
      </c>
      <c r="J70" s="59" t="s">
        <v>77</v>
      </c>
      <c r="K70" s="66">
        <v>60977</v>
      </c>
      <c r="L70" s="67">
        <v>61032</v>
      </c>
      <c r="M70" s="67">
        <v>61142</v>
      </c>
      <c r="N70" s="67">
        <v>61152</v>
      </c>
      <c r="O70" s="67">
        <v>61621</v>
      </c>
      <c r="P70" s="67">
        <v>62278</v>
      </c>
      <c r="Q70" s="67">
        <v>62468</v>
      </c>
      <c r="R70" s="67">
        <v>62771</v>
      </c>
      <c r="S70" s="67">
        <v>63054</v>
      </c>
      <c r="T70" s="67">
        <v>63252</v>
      </c>
      <c r="U70" s="67">
        <v>63077</v>
      </c>
      <c r="V70" s="67">
        <v>63216</v>
      </c>
      <c r="W70" s="67">
        <v>63242</v>
      </c>
      <c r="X70" s="67">
        <v>63321</v>
      </c>
      <c r="Y70" s="67">
        <v>63112</v>
      </c>
      <c r="Z70" s="67">
        <v>63066</v>
      </c>
      <c r="AA70" s="67">
        <v>62777</v>
      </c>
      <c r="AB70" s="67">
        <v>62442</v>
      </c>
      <c r="AC70" s="67">
        <v>62238</v>
      </c>
      <c r="AD70" s="69">
        <v>1206</v>
      </c>
      <c r="AE70" s="70">
        <v>1.9760125835627214</v>
      </c>
      <c r="AF70" s="53"/>
      <c r="AG70" s="63">
        <v>869.29171602339466</v>
      </c>
      <c r="AH70" s="64">
        <f t="shared" si="0"/>
        <v>72.762685798213383</v>
      </c>
    </row>
    <row r="71" spans="2:34" x14ac:dyDescent="0.2">
      <c r="B71" s="65">
        <v>1</v>
      </c>
      <c r="C71" s="65">
        <v>1</v>
      </c>
      <c r="D71" s="65">
        <v>1</v>
      </c>
      <c r="E71" s="65">
        <v>36117</v>
      </c>
      <c r="F71" s="65">
        <v>99</v>
      </c>
      <c r="H71" s="65" t="s">
        <v>36</v>
      </c>
      <c r="I71" s="46">
        <v>3</v>
      </c>
      <c r="J71" s="59" t="s">
        <v>78</v>
      </c>
      <c r="K71" s="66">
        <v>93791</v>
      </c>
      <c r="L71" s="67">
        <v>93779</v>
      </c>
      <c r="M71" s="67">
        <v>93794</v>
      </c>
      <c r="N71" s="67">
        <v>93735</v>
      </c>
      <c r="O71" s="67">
        <v>94001</v>
      </c>
      <c r="P71" s="67">
        <v>93860</v>
      </c>
      <c r="Q71" s="67">
        <v>93727</v>
      </c>
      <c r="R71" s="67">
        <v>93595</v>
      </c>
      <c r="S71" s="67">
        <v>93539</v>
      </c>
      <c r="T71" s="67">
        <v>93739</v>
      </c>
      <c r="U71" s="67">
        <v>93643</v>
      </c>
      <c r="V71" s="67">
        <v>93772</v>
      </c>
      <c r="W71" s="67">
        <v>93750</v>
      </c>
      <c r="X71" s="67">
        <v>93756</v>
      </c>
      <c r="Y71" s="67">
        <v>93260</v>
      </c>
      <c r="Z71" s="67">
        <v>93012</v>
      </c>
      <c r="AA71" s="67">
        <v>92393</v>
      </c>
      <c r="AB71" s="67">
        <v>91829</v>
      </c>
      <c r="AC71" s="67">
        <v>91340</v>
      </c>
      <c r="AD71" s="69">
        <v>-2439</v>
      </c>
      <c r="AE71" s="70">
        <v>-2.6007954872626069</v>
      </c>
      <c r="AF71" s="53"/>
      <c r="AG71" s="63">
        <v>835.43777847619367</v>
      </c>
      <c r="AH71" s="64">
        <f t="shared" si="0"/>
        <v>112.20344879660138</v>
      </c>
    </row>
    <row r="72" spans="2:34" x14ac:dyDescent="0.2">
      <c r="B72" s="65">
        <v>1</v>
      </c>
      <c r="C72" s="65">
        <v>2</v>
      </c>
      <c r="D72" s="65">
        <v>2</v>
      </c>
      <c r="E72" s="65">
        <v>36119</v>
      </c>
      <c r="F72" s="65">
        <v>70</v>
      </c>
      <c r="G72" s="65">
        <v>5600</v>
      </c>
      <c r="H72" s="65" t="s">
        <v>14</v>
      </c>
      <c r="I72" s="46">
        <v>5</v>
      </c>
      <c r="J72" s="59" t="s">
        <v>79</v>
      </c>
      <c r="K72" s="66">
        <v>925511</v>
      </c>
      <c r="L72" s="67">
        <v>923621</v>
      </c>
      <c r="M72" s="67">
        <v>931577</v>
      </c>
      <c r="N72" s="67">
        <v>935219</v>
      </c>
      <c r="O72" s="67">
        <v>935799</v>
      </c>
      <c r="P72" s="67">
        <v>935457</v>
      </c>
      <c r="Q72" s="67">
        <v>933401</v>
      </c>
      <c r="R72" s="67">
        <v>931426</v>
      </c>
      <c r="S72" s="67">
        <v>933414</v>
      </c>
      <c r="T72" s="67">
        <v>937449</v>
      </c>
      <c r="U72" s="67">
        <v>944201</v>
      </c>
      <c r="V72" s="67">
        <v>949113</v>
      </c>
      <c r="W72" s="67">
        <v>949070</v>
      </c>
      <c r="X72" s="67">
        <v>950588</v>
      </c>
      <c r="Y72" s="67">
        <v>957052</v>
      </c>
      <c r="Z72" s="67">
        <v>961073</v>
      </c>
      <c r="AA72" s="67">
        <v>967377</v>
      </c>
      <c r="AB72" s="67">
        <v>970255</v>
      </c>
      <c r="AC72" s="67">
        <v>972900</v>
      </c>
      <c r="AD72" s="69">
        <v>49279</v>
      </c>
      <c r="AE72" s="70">
        <v>5.3354135516624241</v>
      </c>
      <c r="AF72" s="53"/>
      <c r="AG72" s="63">
        <v>604.21351025564593</v>
      </c>
      <c r="AH72" s="64">
        <f t="shared" si="0"/>
        <v>1551.5194282950747</v>
      </c>
    </row>
    <row r="73" spans="2:34" x14ac:dyDescent="0.2">
      <c r="B73" s="65">
        <v>1</v>
      </c>
      <c r="C73" s="65">
        <v>1</v>
      </c>
      <c r="D73" s="65">
        <v>1</v>
      </c>
      <c r="E73" s="65">
        <v>36121</v>
      </c>
      <c r="F73" s="65">
        <v>99</v>
      </c>
      <c r="H73" s="65" t="s">
        <v>12</v>
      </c>
      <c r="I73" s="46">
        <v>3</v>
      </c>
      <c r="J73" s="59" t="s">
        <v>80</v>
      </c>
      <c r="K73" s="66">
        <v>43399</v>
      </c>
      <c r="L73" s="67">
        <v>43462</v>
      </c>
      <c r="M73" s="67">
        <v>43061</v>
      </c>
      <c r="N73" s="67">
        <v>43007</v>
      </c>
      <c r="O73" s="67">
        <v>42955</v>
      </c>
      <c r="P73" s="67">
        <v>42852</v>
      </c>
      <c r="Q73" s="67">
        <v>42780</v>
      </c>
      <c r="R73" s="67">
        <v>42673</v>
      </c>
      <c r="S73" s="67">
        <v>42515</v>
      </c>
      <c r="T73" s="67">
        <v>42281</v>
      </c>
      <c r="U73" s="67">
        <v>42236</v>
      </c>
      <c r="V73" s="67">
        <v>42155</v>
      </c>
      <c r="W73" s="67">
        <v>42162</v>
      </c>
      <c r="X73" s="67">
        <v>42118</v>
      </c>
      <c r="Y73" s="67">
        <v>41930</v>
      </c>
      <c r="Z73" s="67">
        <v>41771</v>
      </c>
      <c r="AA73" s="67">
        <v>41431</v>
      </c>
      <c r="AB73" s="67">
        <v>41200</v>
      </c>
      <c r="AC73" s="67">
        <v>41004</v>
      </c>
      <c r="AD73" s="69">
        <v>-2458</v>
      </c>
      <c r="AE73" s="70">
        <v>-5.6555151626708389</v>
      </c>
      <c r="AF73" s="53"/>
      <c r="AG73" s="63">
        <v>432.82442119422944</v>
      </c>
      <c r="AH73" s="64">
        <f t="shared" si="0"/>
        <v>97.686262441800736</v>
      </c>
    </row>
    <row r="74" spans="2:34" x14ac:dyDescent="0.2">
      <c r="B74" s="65">
        <v>1</v>
      </c>
      <c r="C74" s="65">
        <v>1</v>
      </c>
      <c r="D74" s="65">
        <v>1</v>
      </c>
      <c r="E74" s="65">
        <v>36123</v>
      </c>
      <c r="F74" s="65">
        <v>99</v>
      </c>
      <c r="H74" s="65" t="s">
        <v>12</v>
      </c>
      <c r="I74" s="46">
        <v>3</v>
      </c>
      <c r="J74" s="59" t="s">
        <v>81</v>
      </c>
      <c r="K74" s="66">
        <v>24723</v>
      </c>
      <c r="L74" s="67">
        <v>24591</v>
      </c>
      <c r="M74" s="67">
        <v>24725</v>
      </c>
      <c r="N74" s="67">
        <v>24688</v>
      </c>
      <c r="O74" s="67">
        <v>24898</v>
      </c>
      <c r="P74" s="67">
        <v>25008</v>
      </c>
      <c r="Q74" s="67">
        <v>25129</v>
      </c>
      <c r="R74" s="67">
        <v>25025</v>
      </c>
      <c r="S74" s="67">
        <v>25234</v>
      </c>
      <c r="T74" s="67">
        <v>25352</v>
      </c>
      <c r="U74" s="67">
        <v>25303</v>
      </c>
      <c r="V74" s="67">
        <v>25348</v>
      </c>
      <c r="W74" s="67">
        <v>25351</v>
      </c>
      <c r="X74" s="67">
        <v>25349</v>
      </c>
      <c r="Y74" s="67">
        <v>25387</v>
      </c>
      <c r="Z74" s="67">
        <v>25271</v>
      </c>
      <c r="AA74" s="67">
        <v>25154</v>
      </c>
      <c r="AB74" s="67">
        <v>25130</v>
      </c>
      <c r="AC74" s="67">
        <v>25051</v>
      </c>
      <c r="AD74" s="69">
        <v>460</v>
      </c>
      <c r="AE74" s="70">
        <v>1.8706030661624171</v>
      </c>
      <c r="AF74" s="53"/>
      <c r="AG74" s="63">
        <v>592.91416137835392</v>
      </c>
      <c r="AH74" s="64">
        <f t="shared" si="0"/>
        <v>42.758297324293842</v>
      </c>
    </row>
    <row r="75" spans="2:34" ht="15" x14ac:dyDescent="0.25">
      <c r="B75" s="65"/>
      <c r="C75" s="65"/>
      <c r="D75" s="65"/>
      <c r="E75" s="65"/>
      <c r="F75" s="65"/>
      <c r="H75" s="65"/>
      <c r="J75" s="59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6"/>
      <c r="V75" s="106"/>
      <c r="W75" s="106"/>
      <c r="X75" s="106"/>
      <c r="Y75" s="106"/>
      <c r="Z75" s="106"/>
      <c r="AA75" s="106"/>
      <c r="AB75" s="106"/>
      <c r="AC75" s="106"/>
      <c r="AD75" s="72"/>
      <c r="AE75" s="63"/>
      <c r="AF75" s="53"/>
    </row>
    <row r="76" spans="2:34" ht="20.25" customHeight="1" x14ac:dyDescent="0.2">
      <c r="B76" s="65"/>
      <c r="C76" s="65"/>
      <c r="D76" s="65"/>
      <c r="E76" s="65"/>
      <c r="F76" s="65"/>
      <c r="H76" s="65"/>
      <c r="J76" s="60" t="s">
        <v>112</v>
      </c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62"/>
      <c r="V76" s="62"/>
      <c r="W76" s="62"/>
      <c r="X76" s="62"/>
      <c r="Y76" s="62"/>
      <c r="Z76" s="62"/>
      <c r="AA76" s="62"/>
      <c r="AB76" s="62"/>
      <c r="AC76" s="62"/>
      <c r="AD76" s="77"/>
      <c r="AF76" s="53"/>
    </row>
    <row r="77" spans="2:34" ht="24.75" customHeight="1" x14ac:dyDescent="0.2">
      <c r="B77" s="65"/>
      <c r="C77" s="65"/>
      <c r="D77" s="65"/>
      <c r="E77" s="65"/>
      <c r="F77" s="65"/>
      <c r="H77" s="65"/>
      <c r="J77" s="59" t="s">
        <v>99</v>
      </c>
      <c r="K77" s="76">
        <v>827399</v>
      </c>
      <c r="L77" s="76">
        <v>825920</v>
      </c>
      <c r="M77" s="76">
        <v>831034</v>
      </c>
      <c r="N77" s="76">
        <v>836753</v>
      </c>
      <c r="O77" s="76">
        <v>844619</v>
      </c>
      <c r="P77" s="76">
        <v>850384</v>
      </c>
      <c r="Q77" s="76">
        <v>854604</v>
      </c>
      <c r="R77" s="76">
        <v>860365</v>
      </c>
      <c r="S77" s="76">
        <v>863068</v>
      </c>
      <c r="T77" s="76">
        <v>866282</v>
      </c>
      <c r="U77" s="76">
        <v>869361</v>
      </c>
      <c r="V77" s="76">
        <v>870716</v>
      </c>
      <c r="W77" s="76">
        <v>870692</v>
      </c>
      <c r="X77" s="76">
        <v>871103</v>
      </c>
      <c r="Y77" s="76">
        <v>873214</v>
      </c>
      <c r="Z77" s="76">
        <v>875637</v>
      </c>
      <c r="AA77" s="76">
        <v>878401</v>
      </c>
      <c r="AB77" s="76">
        <v>879775</v>
      </c>
      <c r="AC77" s="76">
        <v>880803</v>
      </c>
      <c r="AD77" s="69">
        <v>54883</v>
      </c>
      <c r="AE77" s="70">
        <v>6.64507458349477</v>
      </c>
      <c r="AF77" s="53"/>
    </row>
    <row r="78" spans="2:34" x14ac:dyDescent="0.2">
      <c r="B78" s="65"/>
      <c r="C78" s="65"/>
      <c r="D78" s="65"/>
      <c r="E78" s="65"/>
      <c r="F78" s="65"/>
      <c r="H78" s="65"/>
      <c r="J78" s="59" t="s">
        <v>82</v>
      </c>
      <c r="K78" s="76">
        <v>252189</v>
      </c>
      <c r="L78" s="76">
        <v>252298</v>
      </c>
      <c r="M78" s="76">
        <v>252580</v>
      </c>
      <c r="N78" s="76">
        <v>253430</v>
      </c>
      <c r="O78" s="76">
        <v>252932</v>
      </c>
      <c r="P78" s="76">
        <v>252605</v>
      </c>
      <c r="Q78" s="76">
        <v>252088</v>
      </c>
      <c r="R78" s="76">
        <v>252441</v>
      </c>
      <c r="S78" s="76">
        <v>252442</v>
      </c>
      <c r="T78" s="76">
        <v>252527</v>
      </c>
      <c r="U78" s="76">
        <v>252171</v>
      </c>
      <c r="V78" s="76">
        <v>251725</v>
      </c>
      <c r="W78" s="76">
        <v>251737</v>
      </c>
      <c r="X78" s="76">
        <v>251469</v>
      </c>
      <c r="Y78" s="76">
        <v>250404</v>
      </c>
      <c r="Z78" s="76">
        <v>249219</v>
      </c>
      <c r="AA78" s="76">
        <v>248498</v>
      </c>
      <c r="AB78" s="76">
        <v>247462</v>
      </c>
      <c r="AC78" s="76">
        <v>245879</v>
      </c>
      <c r="AD78" s="69">
        <v>-6419</v>
      </c>
      <c r="AE78" s="70">
        <v>-2.5442135886927364</v>
      </c>
      <c r="AF78" s="53"/>
    </row>
    <row r="79" spans="2:34" x14ac:dyDescent="0.2">
      <c r="B79" s="65"/>
      <c r="C79" s="65"/>
      <c r="D79" s="65"/>
      <c r="E79" s="65"/>
      <c r="F79" s="65"/>
      <c r="H79" s="65"/>
      <c r="J79" s="59" t="s">
        <v>119</v>
      </c>
      <c r="K79" s="76">
        <v>1169060</v>
      </c>
      <c r="L79" s="76">
        <v>1170022</v>
      </c>
      <c r="M79" s="76">
        <v>1165067</v>
      </c>
      <c r="N79" s="76">
        <v>1161678</v>
      </c>
      <c r="O79" s="76">
        <v>1159918</v>
      </c>
      <c r="P79" s="76">
        <v>1156070</v>
      </c>
      <c r="Q79" s="76">
        <v>1148563</v>
      </c>
      <c r="R79" s="76">
        <v>1141712</v>
      </c>
      <c r="S79" s="76">
        <v>1137678</v>
      </c>
      <c r="T79" s="76">
        <v>1136364</v>
      </c>
      <c r="U79" s="76">
        <v>1135377</v>
      </c>
      <c r="V79" s="76">
        <v>1135509</v>
      </c>
      <c r="W79" s="76">
        <v>1135617</v>
      </c>
      <c r="X79" s="76">
        <v>1135709</v>
      </c>
      <c r="Y79" s="76">
        <v>1135817</v>
      </c>
      <c r="Z79" s="76">
        <v>1135633</v>
      </c>
      <c r="AA79" s="76">
        <v>1136417</v>
      </c>
      <c r="AB79" s="76">
        <v>1137186</v>
      </c>
      <c r="AC79" s="76">
        <v>1135479</v>
      </c>
      <c r="AD79" s="69">
        <v>-34543</v>
      </c>
      <c r="AE79" s="70">
        <v>-2.9523376483519113</v>
      </c>
      <c r="AF79" s="53"/>
    </row>
    <row r="80" spans="2:34" x14ac:dyDescent="0.2">
      <c r="B80" s="65"/>
      <c r="C80" s="65"/>
      <c r="D80" s="65"/>
      <c r="E80" s="65"/>
      <c r="F80" s="65"/>
      <c r="H80" s="65"/>
      <c r="J80" s="59" t="s">
        <v>83</v>
      </c>
      <c r="K80" s="76">
        <v>91094</v>
      </c>
      <c r="L80" s="76">
        <v>91119</v>
      </c>
      <c r="M80" s="76">
        <v>90780</v>
      </c>
      <c r="N80" s="76">
        <v>90613</v>
      </c>
      <c r="O80" s="76">
        <v>90154</v>
      </c>
      <c r="P80" s="76">
        <v>89777</v>
      </c>
      <c r="Q80" s="76">
        <v>88860</v>
      </c>
      <c r="R80" s="76">
        <v>88732</v>
      </c>
      <c r="S80" s="76">
        <v>88634</v>
      </c>
      <c r="T80" s="76">
        <v>88503</v>
      </c>
      <c r="U80" s="76">
        <v>88849</v>
      </c>
      <c r="V80" s="76">
        <v>88830</v>
      </c>
      <c r="W80" s="76">
        <v>88842</v>
      </c>
      <c r="X80" s="76">
        <v>88972</v>
      </c>
      <c r="Y80" s="76">
        <v>88988</v>
      </c>
      <c r="Z80" s="76">
        <v>89264</v>
      </c>
      <c r="AA80" s="76">
        <v>88498</v>
      </c>
      <c r="AB80" s="76">
        <v>87506</v>
      </c>
      <c r="AC80" s="76">
        <v>87120</v>
      </c>
      <c r="AD80" s="69">
        <v>-3999</v>
      </c>
      <c r="AE80" s="70">
        <v>-4.3887663385243467</v>
      </c>
      <c r="AF80" s="53"/>
    </row>
    <row r="81" spans="2:34" x14ac:dyDescent="0.2">
      <c r="B81" s="65"/>
      <c r="C81" s="65"/>
      <c r="D81" s="65"/>
      <c r="E81" s="65"/>
      <c r="F81" s="65"/>
      <c r="H81" s="65"/>
      <c r="J81" s="59" t="s">
        <v>84</v>
      </c>
      <c r="K81" s="76">
        <v>124250</v>
      </c>
      <c r="L81" s="76">
        <v>124295</v>
      </c>
      <c r="M81" s="76">
        <v>124548</v>
      </c>
      <c r="N81" s="76">
        <v>124926</v>
      </c>
      <c r="O81" s="76">
        <v>125944</v>
      </c>
      <c r="P81" s="76">
        <v>126854</v>
      </c>
      <c r="Q81" s="76">
        <v>127674</v>
      </c>
      <c r="R81" s="76">
        <v>128325</v>
      </c>
      <c r="S81" s="76">
        <v>128794</v>
      </c>
      <c r="T81" s="76">
        <v>129100</v>
      </c>
      <c r="U81" s="76">
        <v>128771</v>
      </c>
      <c r="V81" s="76">
        <v>128923</v>
      </c>
      <c r="W81" s="76">
        <v>128942</v>
      </c>
      <c r="X81" s="76">
        <v>128999</v>
      </c>
      <c r="Y81" s="76">
        <v>128806</v>
      </c>
      <c r="Z81" s="76">
        <v>128484</v>
      </c>
      <c r="AA81" s="76">
        <v>127922</v>
      </c>
      <c r="AB81" s="76">
        <v>127324</v>
      </c>
      <c r="AC81" s="76">
        <v>126782</v>
      </c>
      <c r="AD81" s="69">
        <v>2487</v>
      </c>
      <c r="AE81" s="70">
        <v>2.0008849913512208</v>
      </c>
      <c r="AF81" s="53"/>
    </row>
    <row r="82" spans="2:34" x14ac:dyDescent="0.2">
      <c r="B82" s="65"/>
      <c r="C82" s="65"/>
      <c r="D82" s="65"/>
      <c r="E82" s="65"/>
      <c r="F82" s="65"/>
      <c r="H82" s="65"/>
      <c r="J82" s="59" t="s">
        <v>116</v>
      </c>
      <c r="K82" s="76">
        <v>96608</v>
      </c>
      <c r="L82" s="76">
        <v>96487</v>
      </c>
      <c r="M82" s="76">
        <v>97458</v>
      </c>
      <c r="N82" s="76">
        <v>98227</v>
      </c>
      <c r="O82" s="76">
        <v>99049</v>
      </c>
      <c r="P82" s="76">
        <v>99531</v>
      </c>
      <c r="Q82" s="76">
        <v>99433</v>
      </c>
      <c r="R82" s="76">
        <v>99651</v>
      </c>
      <c r="S82" s="76">
        <v>99910</v>
      </c>
      <c r="T82" s="76">
        <v>100383</v>
      </c>
      <c r="U82" s="76">
        <v>101497</v>
      </c>
      <c r="V82" s="76">
        <v>101564</v>
      </c>
      <c r="W82" s="76">
        <v>101594</v>
      </c>
      <c r="X82" s="76">
        <v>101774</v>
      </c>
      <c r="Y82" s="76">
        <v>102111</v>
      </c>
      <c r="Z82" s="76">
        <v>103135</v>
      </c>
      <c r="AA82" s="76">
        <v>104270</v>
      </c>
      <c r="AB82" s="76">
        <v>104498</v>
      </c>
      <c r="AC82" s="76">
        <v>104564</v>
      </c>
      <c r="AD82" s="69">
        <v>8077</v>
      </c>
      <c r="AE82" s="70">
        <v>8.3710758962347249</v>
      </c>
      <c r="AF82" s="53"/>
    </row>
    <row r="83" spans="2:34" x14ac:dyDescent="0.2">
      <c r="B83" s="65"/>
      <c r="C83" s="65"/>
      <c r="D83" s="65"/>
      <c r="E83" s="65"/>
      <c r="F83" s="65"/>
      <c r="H83" s="65"/>
      <c r="J83" s="59" t="s">
        <v>117</v>
      </c>
      <c r="K83" s="76">
        <v>177810</v>
      </c>
      <c r="L83" s="76">
        <v>177726</v>
      </c>
      <c r="M83" s="76">
        <v>178440</v>
      </c>
      <c r="N83" s="76">
        <v>180128</v>
      </c>
      <c r="O83" s="76">
        <v>180942</v>
      </c>
      <c r="P83" s="76">
        <v>181847</v>
      </c>
      <c r="Q83" s="76">
        <v>182438</v>
      </c>
      <c r="R83" s="76">
        <v>182845</v>
      </c>
      <c r="S83" s="76">
        <v>182818</v>
      </c>
      <c r="T83" s="76">
        <v>183174</v>
      </c>
      <c r="U83" s="76">
        <v>182638</v>
      </c>
      <c r="V83" s="76">
        <v>182493</v>
      </c>
      <c r="W83" s="76">
        <v>182512</v>
      </c>
      <c r="X83" s="76">
        <v>182408</v>
      </c>
      <c r="Y83" s="76">
        <v>182647</v>
      </c>
      <c r="Z83" s="76">
        <v>181811</v>
      </c>
      <c r="AA83" s="76">
        <v>180987</v>
      </c>
      <c r="AB83" s="76">
        <v>180680</v>
      </c>
      <c r="AC83" s="76">
        <v>179824</v>
      </c>
      <c r="AD83" s="69">
        <v>2098</v>
      </c>
      <c r="AE83" s="70">
        <v>1.1804688115413613</v>
      </c>
      <c r="AF83" s="53"/>
    </row>
    <row r="84" spans="2:34" x14ac:dyDescent="0.2">
      <c r="B84" s="65"/>
      <c r="C84" s="65"/>
      <c r="D84" s="65"/>
      <c r="E84" s="65"/>
      <c r="F84" s="65"/>
      <c r="H84" s="65"/>
      <c r="J84" s="59" t="s">
        <v>85</v>
      </c>
      <c r="K84" s="76">
        <v>2760794</v>
      </c>
      <c r="L84" s="76">
        <v>2754004</v>
      </c>
      <c r="M84" s="76">
        <v>2779574</v>
      </c>
      <c r="N84" s="76">
        <v>2796317</v>
      </c>
      <c r="O84" s="76">
        <v>2810610</v>
      </c>
      <c r="P84" s="76">
        <v>2816179</v>
      </c>
      <c r="Q84" s="76">
        <v>2810005</v>
      </c>
      <c r="R84" s="76">
        <v>2800531</v>
      </c>
      <c r="S84" s="76">
        <v>2797303</v>
      </c>
      <c r="T84" s="76">
        <v>2805347</v>
      </c>
      <c r="U84" s="76">
        <v>2819294</v>
      </c>
      <c r="V84" s="76">
        <v>2832882</v>
      </c>
      <c r="W84" s="76">
        <v>2833066</v>
      </c>
      <c r="X84" s="76">
        <v>2836626</v>
      </c>
      <c r="Y84" s="76">
        <v>2847074</v>
      </c>
      <c r="Z84" s="76">
        <v>2850130</v>
      </c>
      <c r="AA84" s="76">
        <v>2855034</v>
      </c>
      <c r="AB84" s="76">
        <v>2857807</v>
      </c>
      <c r="AC84" s="76">
        <v>2857605</v>
      </c>
      <c r="AD84" s="69">
        <v>103601</v>
      </c>
      <c r="AE84" s="70">
        <v>3.7618318637155208</v>
      </c>
      <c r="AF84" s="53"/>
    </row>
    <row r="85" spans="2:34" ht="14.25" x14ac:dyDescent="0.2">
      <c r="B85" s="65"/>
      <c r="C85" s="65"/>
      <c r="D85" s="65"/>
      <c r="E85" s="65"/>
      <c r="F85" s="65"/>
      <c r="H85" s="65"/>
      <c r="J85" s="71" t="s">
        <v>121</v>
      </c>
      <c r="K85" s="78">
        <v>8017608</v>
      </c>
      <c r="L85" s="78">
        <v>8009185</v>
      </c>
      <c r="M85" s="78">
        <v>8059813</v>
      </c>
      <c r="N85" s="78">
        <v>8072000</v>
      </c>
      <c r="O85" s="78">
        <v>8068073</v>
      </c>
      <c r="P85" s="78">
        <v>8043366</v>
      </c>
      <c r="Q85" s="78">
        <v>8013368</v>
      </c>
      <c r="R85" s="78">
        <v>7993906</v>
      </c>
      <c r="S85" s="78">
        <v>8013775</v>
      </c>
      <c r="T85" s="78">
        <v>8068195</v>
      </c>
      <c r="U85" s="78">
        <v>8131574</v>
      </c>
      <c r="V85" s="78">
        <v>8175133</v>
      </c>
      <c r="W85" s="78">
        <v>8174962</v>
      </c>
      <c r="X85" s="78">
        <v>8192026</v>
      </c>
      <c r="Y85" s="78">
        <v>8284098</v>
      </c>
      <c r="Z85" s="78">
        <v>8361179</v>
      </c>
      <c r="AA85" s="78">
        <v>8422460</v>
      </c>
      <c r="AB85" s="78">
        <v>8471990</v>
      </c>
      <c r="AC85" s="78">
        <v>8516502</v>
      </c>
      <c r="AD85" s="69">
        <v>507317</v>
      </c>
      <c r="AE85" s="70">
        <v>6.3341900580396127</v>
      </c>
      <c r="AF85" s="53"/>
    </row>
    <row r="86" spans="2:34" x14ac:dyDescent="0.2">
      <c r="B86" s="65"/>
      <c r="C86" s="65"/>
      <c r="D86" s="65"/>
      <c r="E86" s="65"/>
      <c r="F86" s="65"/>
      <c r="H86" s="65"/>
      <c r="J86" s="71" t="s">
        <v>118</v>
      </c>
      <c r="K86" s="78">
        <v>623806</v>
      </c>
      <c r="L86" s="78">
        <v>621429</v>
      </c>
      <c r="M86" s="78">
        <v>632386</v>
      </c>
      <c r="N86" s="78">
        <v>640675</v>
      </c>
      <c r="O86" s="78">
        <v>649508</v>
      </c>
      <c r="P86" s="78">
        <v>655793</v>
      </c>
      <c r="Q86" s="78">
        <v>658884</v>
      </c>
      <c r="R86" s="78">
        <v>661620</v>
      </c>
      <c r="S86" s="78">
        <v>663783</v>
      </c>
      <c r="T86" s="78">
        <v>666468</v>
      </c>
      <c r="U86" s="78">
        <v>668966</v>
      </c>
      <c r="V86" s="78">
        <v>670301</v>
      </c>
      <c r="W86" s="78">
        <v>670275</v>
      </c>
      <c r="X86" s="78">
        <v>671241</v>
      </c>
      <c r="Y86" s="78">
        <v>672647</v>
      </c>
      <c r="Z86" s="78">
        <v>671313</v>
      </c>
      <c r="AA86" s="78">
        <v>671664</v>
      </c>
      <c r="AB86" s="78">
        <v>671717</v>
      </c>
      <c r="AC86" s="78">
        <v>672358</v>
      </c>
      <c r="AD86" s="69">
        <v>50929</v>
      </c>
      <c r="AE86" s="70">
        <v>8.1954656123225664</v>
      </c>
      <c r="AF86" s="53"/>
    </row>
    <row r="87" spans="2:34" ht="14.25" x14ac:dyDescent="0.2">
      <c r="B87" s="65"/>
      <c r="C87" s="65"/>
      <c r="D87" s="65"/>
      <c r="E87" s="65"/>
      <c r="F87" s="65"/>
      <c r="H87" s="65"/>
      <c r="J87" s="71" t="s">
        <v>120</v>
      </c>
      <c r="K87" s="78">
        <v>1309280</v>
      </c>
      <c r="L87" s="78">
        <v>1306146</v>
      </c>
      <c r="M87" s="78">
        <v>1319245</v>
      </c>
      <c r="N87" s="78">
        <v>1327210</v>
      </c>
      <c r="O87" s="78">
        <v>1330987</v>
      </c>
      <c r="P87" s="78">
        <v>1332487</v>
      </c>
      <c r="Q87" s="78">
        <v>1331713</v>
      </c>
      <c r="R87" s="78">
        <v>1330173</v>
      </c>
      <c r="S87" s="78">
        <v>1334536</v>
      </c>
      <c r="T87" s="78">
        <v>1342399</v>
      </c>
      <c r="U87" s="78">
        <v>1352519</v>
      </c>
      <c r="V87" s="78">
        <v>1360510</v>
      </c>
      <c r="W87" s="78">
        <v>1360536</v>
      </c>
      <c r="X87" s="78">
        <v>1362948</v>
      </c>
      <c r="Y87" s="78">
        <v>1372782</v>
      </c>
      <c r="Z87" s="78">
        <v>1378553</v>
      </c>
      <c r="AA87" s="78">
        <v>1387376</v>
      </c>
      <c r="AB87" s="78">
        <v>1392588</v>
      </c>
      <c r="AC87" s="78">
        <v>1397656</v>
      </c>
      <c r="AD87" s="69">
        <v>91510</v>
      </c>
      <c r="AE87" s="70">
        <v>7.0061080461142939</v>
      </c>
      <c r="AF87" s="53"/>
    </row>
    <row r="88" spans="2:34" x14ac:dyDescent="0.2">
      <c r="B88" s="65"/>
      <c r="C88" s="65"/>
      <c r="D88" s="65"/>
      <c r="E88" s="65"/>
      <c r="F88" s="65"/>
      <c r="H88" s="65"/>
      <c r="J88" s="59" t="s">
        <v>86</v>
      </c>
      <c r="K88" s="76">
        <v>1041759</v>
      </c>
      <c r="L88" s="76">
        <v>1037931</v>
      </c>
      <c r="M88" s="76">
        <v>1043490</v>
      </c>
      <c r="N88" s="76">
        <v>1045667</v>
      </c>
      <c r="O88" s="76">
        <v>1047020</v>
      </c>
      <c r="P88" s="76">
        <v>1047486</v>
      </c>
      <c r="Q88" s="76">
        <v>1045289</v>
      </c>
      <c r="R88" s="76">
        <v>1045345</v>
      </c>
      <c r="S88" s="76">
        <v>1046806</v>
      </c>
      <c r="T88" s="76">
        <v>1049950</v>
      </c>
      <c r="U88" s="76">
        <v>1052638</v>
      </c>
      <c r="V88" s="76">
        <v>1054323</v>
      </c>
      <c r="W88" s="76">
        <v>1054342</v>
      </c>
      <c r="X88" s="76">
        <v>1055013</v>
      </c>
      <c r="Y88" s="76">
        <v>1057307</v>
      </c>
      <c r="Z88" s="76">
        <v>1058079</v>
      </c>
      <c r="AA88" s="76">
        <v>1059096</v>
      </c>
      <c r="AB88" s="76">
        <v>1058241</v>
      </c>
      <c r="AC88" s="76">
        <v>1056229</v>
      </c>
      <c r="AD88" s="69">
        <v>18298</v>
      </c>
      <c r="AE88" s="70">
        <v>1.7629302911272522</v>
      </c>
      <c r="AF88" s="53"/>
    </row>
    <row r="89" spans="2:34" x14ac:dyDescent="0.2">
      <c r="B89" s="65"/>
      <c r="C89" s="65"/>
      <c r="D89" s="65"/>
      <c r="E89" s="65"/>
      <c r="F89" s="65"/>
      <c r="H89" s="65"/>
      <c r="J89" s="59" t="s">
        <v>87</v>
      </c>
      <c r="K89" s="76">
        <v>649961</v>
      </c>
      <c r="L89" s="76">
        <v>650133</v>
      </c>
      <c r="M89" s="76">
        <v>650697</v>
      </c>
      <c r="N89" s="76">
        <v>652241</v>
      </c>
      <c r="O89" s="76">
        <v>655091</v>
      </c>
      <c r="P89" s="76">
        <v>656149</v>
      </c>
      <c r="Q89" s="76">
        <v>655021</v>
      </c>
      <c r="R89" s="76">
        <v>655321</v>
      </c>
      <c r="S89" s="76">
        <v>656209</v>
      </c>
      <c r="T89" s="76">
        <v>658913</v>
      </c>
      <c r="U89" s="76">
        <v>660857</v>
      </c>
      <c r="V89" s="76">
        <v>662577</v>
      </c>
      <c r="W89" s="76">
        <v>662625</v>
      </c>
      <c r="X89" s="76">
        <v>663082</v>
      </c>
      <c r="Y89" s="76">
        <v>662882</v>
      </c>
      <c r="Z89" s="76">
        <v>661753</v>
      </c>
      <c r="AA89" s="76">
        <v>663196</v>
      </c>
      <c r="AB89" s="76">
        <v>661792</v>
      </c>
      <c r="AC89" s="76">
        <v>660008</v>
      </c>
      <c r="AD89" s="69">
        <v>9875</v>
      </c>
      <c r="AE89" s="70">
        <v>1.5189199748359183</v>
      </c>
      <c r="AF89" s="53"/>
    </row>
    <row r="90" spans="2:34" x14ac:dyDescent="0.2">
      <c r="B90" s="65"/>
      <c r="C90" s="65"/>
      <c r="D90" s="65"/>
      <c r="E90" s="65"/>
      <c r="F90" s="65"/>
      <c r="H90" s="65"/>
      <c r="J90" s="59" t="s">
        <v>88</v>
      </c>
      <c r="K90" s="76">
        <v>299597</v>
      </c>
      <c r="L90" s="76">
        <v>300018</v>
      </c>
      <c r="M90" s="76">
        <v>298521</v>
      </c>
      <c r="N90" s="76">
        <v>298049</v>
      </c>
      <c r="O90" s="76">
        <v>298323</v>
      </c>
      <c r="P90" s="76">
        <v>298986</v>
      </c>
      <c r="Q90" s="76">
        <v>298574</v>
      </c>
      <c r="R90" s="76">
        <v>298258</v>
      </c>
      <c r="S90" s="76">
        <v>298831</v>
      </c>
      <c r="T90" s="76">
        <v>298886</v>
      </c>
      <c r="U90" s="76">
        <v>299000</v>
      </c>
      <c r="V90" s="76">
        <v>299397</v>
      </c>
      <c r="W90" s="76">
        <v>299357</v>
      </c>
      <c r="X90" s="76">
        <v>299262</v>
      </c>
      <c r="Y90" s="76">
        <v>298907</v>
      </c>
      <c r="Z90" s="76">
        <v>298588</v>
      </c>
      <c r="AA90" s="76">
        <v>297922</v>
      </c>
      <c r="AB90" s="76">
        <v>296815</v>
      </c>
      <c r="AC90" s="76">
        <v>294949</v>
      </c>
      <c r="AD90" s="69">
        <v>-5069</v>
      </c>
      <c r="AE90" s="70">
        <v>-1.6895652927491018</v>
      </c>
      <c r="AF90" s="53"/>
    </row>
    <row r="91" spans="2:34" ht="6.75" customHeight="1" x14ac:dyDescent="0.2">
      <c r="B91" s="65"/>
      <c r="C91" s="65"/>
      <c r="D91" s="65"/>
      <c r="E91" s="65"/>
      <c r="F91" s="65"/>
      <c r="H91" s="65"/>
      <c r="J91" s="59"/>
      <c r="K91" s="79"/>
      <c r="L91" s="79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69"/>
      <c r="AF91" s="53"/>
    </row>
    <row r="92" spans="2:34" ht="14.25" x14ac:dyDescent="0.2">
      <c r="B92" s="65"/>
      <c r="C92" s="65"/>
      <c r="D92" s="65"/>
      <c r="E92" s="65"/>
      <c r="F92" s="65"/>
      <c r="H92" s="65"/>
      <c r="J92" s="59" t="s">
        <v>131</v>
      </c>
      <c r="K92" s="76">
        <v>12963432</v>
      </c>
      <c r="L92" s="76">
        <v>12942375</v>
      </c>
      <c r="M92" s="76">
        <v>13043601</v>
      </c>
      <c r="N92" s="76">
        <v>13090782</v>
      </c>
      <c r="O92" s="76">
        <v>13115567</v>
      </c>
      <c r="P92" s="76">
        <v>13105937</v>
      </c>
      <c r="Q92" s="76">
        <v>13073188</v>
      </c>
      <c r="R92" s="76">
        <v>13046306</v>
      </c>
      <c r="S92" s="76">
        <v>13070206</v>
      </c>
      <c r="T92" s="76">
        <v>13143338</v>
      </c>
      <c r="U92" s="76">
        <v>13232638</v>
      </c>
      <c r="V92" s="76">
        <v>13298866</v>
      </c>
      <c r="W92" s="76">
        <v>13298871</v>
      </c>
      <c r="X92" s="76">
        <v>13322661</v>
      </c>
      <c r="Y92" s="76">
        <v>13436352</v>
      </c>
      <c r="Z92" s="76">
        <v>13519938</v>
      </c>
      <c r="AA92" s="76">
        <v>13594440</v>
      </c>
      <c r="AB92" s="76">
        <v>13650449</v>
      </c>
      <c r="AC92" s="76">
        <v>13698696</v>
      </c>
      <c r="AD92" s="69">
        <v>756321</v>
      </c>
      <c r="AE92" s="70">
        <v>5.843757424738504</v>
      </c>
      <c r="AF92" s="53"/>
      <c r="AG92" s="76">
        <f>SUM(T83:T87)</f>
        <v>13065583</v>
      </c>
    </row>
    <row r="93" spans="2:34" ht="14.25" x14ac:dyDescent="0.2">
      <c r="B93" s="65"/>
      <c r="C93" s="65"/>
      <c r="D93" s="65"/>
      <c r="E93" s="65"/>
      <c r="F93" s="65"/>
      <c r="H93" s="65"/>
      <c r="J93" s="59" t="s">
        <v>132</v>
      </c>
      <c r="K93" s="76">
        <v>6038348</v>
      </c>
      <c r="L93" s="76">
        <v>6034651</v>
      </c>
      <c r="M93" s="76">
        <v>6039237</v>
      </c>
      <c r="N93" s="76">
        <v>6047018</v>
      </c>
      <c r="O93" s="76">
        <v>6060372</v>
      </c>
      <c r="P93" s="76">
        <v>6065630</v>
      </c>
      <c r="Q93" s="76">
        <v>6059422</v>
      </c>
      <c r="R93" s="76">
        <v>6058325</v>
      </c>
      <c r="S93" s="76">
        <v>6062129</v>
      </c>
      <c r="T93" s="76">
        <v>6069098</v>
      </c>
      <c r="U93" s="76">
        <v>6074428</v>
      </c>
      <c r="V93" s="76">
        <v>6079236</v>
      </c>
      <c r="W93" s="76">
        <v>6079239</v>
      </c>
      <c r="X93" s="76">
        <v>6079979</v>
      </c>
      <c r="Y93" s="76">
        <v>6083177</v>
      </c>
      <c r="Z93" s="76">
        <v>6082831</v>
      </c>
      <c r="AA93" s="76">
        <v>6079106</v>
      </c>
      <c r="AB93" s="76">
        <v>6068066</v>
      </c>
      <c r="AC93" s="76">
        <v>6048487</v>
      </c>
      <c r="AD93" s="69">
        <v>13836</v>
      </c>
      <c r="AE93" s="70">
        <v>0.22927589350237487</v>
      </c>
      <c r="AF93" s="53"/>
      <c r="AG93" s="76">
        <f>+T10-AG92</f>
        <v>6146853</v>
      </c>
      <c r="AH93" s="46">
        <f>+AG93/T10*100</f>
        <v>31.994136506167152</v>
      </c>
    </row>
    <row r="94" spans="2:34" ht="6.75" customHeight="1" x14ac:dyDescent="0.2">
      <c r="B94" s="65"/>
      <c r="C94" s="65"/>
      <c r="D94" s="65"/>
      <c r="E94" s="65"/>
      <c r="F94" s="65"/>
      <c r="H94" s="65"/>
      <c r="J94" s="59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69"/>
      <c r="AE94" s="63"/>
      <c r="AF94" s="53"/>
    </row>
    <row r="95" spans="2:34" x14ac:dyDescent="0.2">
      <c r="B95" s="65"/>
      <c r="C95" s="65"/>
      <c r="D95" s="65"/>
      <c r="E95" s="65"/>
      <c r="F95" s="65"/>
      <c r="H95" s="65"/>
      <c r="J95" s="60" t="s">
        <v>113</v>
      </c>
      <c r="K95" s="79"/>
      <c r="L95" s="79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69"/>
      <c r="AF95" s="53"/>
      <c r="AG95" s="76">
        <f>+T10-AG92-(T24+T33)</f>
        <v>6092423</v>
      </c>
      <c r="AH95" s="46">
        <f>+AG95/T10*100</f>
        <v>31.710830422545065</v>
      </c>
    </row>
    <row r="96" spans="2:34" x14ac:dyDescent="0.2">
      <c r="B96" s="65"/>
      <c r="C96" s="65"/>
      <c r="D96" s="65"/>
      <c r="E96" s="65"/>
      <c r="F96" s="65"/>
      <c r="H96" s="65"/>
      <c r="J96" s="59" t="s">
        <v>89</v>
      </c>
      <c r="K96" s="80">
        <v>1031167</v>
      </c>
      <c r="L96" s="76">
        <v>1029822</v>
      </c>
      <c r="M96" s="76">
        <v>1034717</v>
      </c>
      <c r="N96" s="76">
        <v>1041253</v>
      </c>
      <c r="O96" s="76">
        <v>1050251</v>
      </c>
      <c r="P96" s="76">
        <v>1057329</v>
      </c>
      <c r="Q96" s="76">
        <v>1062603</v>
      </c>
      <c r="R96" s="76">
        <v>1068969</v>
      </c>
      <c r="S96" s="76">
        <v>1071935</v>
      </c>
      <c r="T96" s="76">
        <v>1075212</v>
      </c>
      <c r="U96" s="76">
        <v>1077751</v>
      </c>
      <c r="V96" s="76">
        <v>1079207</v>
      </c>
      <c r="W96" s="76">
        <v>1079199</v>
      </c>
      <c r="X96" s="76">
        <v>1079549</v>
      </c>
      <c r="Y96" s="76">
        <v>1080976</v>
      </c>
      <c r="Z96" s="76">
        <v>1083285</v>
      </c>
      <c r="AA96" s="76">
        <v>1085136</v>
      </c>
      <c r="AB96" s="76">
        <v>1085437</v>
      </c>
      <c r="AC96" s="76">
        <v>1085399</v>
      </c>
      <c r="AD96" s="69">
        <v>55577</v>
      </c>
      <c r="AE96" s="70">
        <v>5.396757886314334</v>
      </c>
      <c r="AF96" s="53"/>
    </row>
    <row r="97" spans="2:32" x14ac:dyDescent="0.2">
      <c r="B97" s="65"/>
      <c r="C97" s="65"/>
      <c r="D97" s="65"/>
      <c r="E97" s="65"/>
      <c r="F97" s="65"/>
      <c r="H97" s="65"/>
      <c r="J97" s="59" t="s">
        <v>90</v>
      </c>
      <c r="K97" s="80">
        <v>780525</v>
      </c>
      <c r="L97" s="76">
        <v>780747</v>
      </c>
      <c r="M97" s="76">
        <v>780913</v>
      </c>
      <c r="N97" s="76">
        <v>782533</v>
      </c>
      <c r="O97" s="76">
        <v>785961</v>
      </c>
      <c r="P97" s="76">
        <v>787061</v>
      </c>
      <c r="Q97" s="76">
        <v>785455</v>
      </c>
      <c r="R97" s="76">
        <v>785662</v>
      </c>
      <c r="S97" s="76">
        <v>786462</v>
      </c>
      <c r="T97" s="76">
        <v>788932</v>
      </c>
      <c r="U97" s="76">
        <v>790387</v>
      </c>
      <c r="V97" s="76">
        <v>791939</v>
      </c>
      <c r="W97" s="76">
        <v>791913</v>
      </c>
      <c r="X97" s="76">
        <v>792171</v>
      </c>
      <c r="Y97" s="76">
        <v>792190</v>
      </c>
      <c r="Z97" s="76">
        <v>790544</v>
      </c>
      <c r="AA97" s="76">
        <v>791476</v>
      </c>
      <c r="AB97" s="76">
        <v>789524</v>
      </c>
      <c r="AC97" s="76">
        <v>786753</v>
      </c>
      <c r="AD97" s="69">
        <v>6006</v>
      </c>
      <c r="AE97" s="70">
        <v>0.76926328247178666</v>
      </c>
      <c r="AF97" s="53"/>
    </row>
    <row r="98" spans="2:32" x14ac:dyDescent="0.2">
      <c r="B98" s="65"/>
      <c r="C98" s="65"/>
      <c r="D98" s="65"/>
      <c r="E98" s="65"/>
      <c r="F98" s="65"/>
      <c r="H98" s="65"/>
      <c r="J98" s="59" t="s">
        <v>91</v>
      </c>
      <c r="K98" s="80">
        <v>1203763</v>
      </c>
      <c r="L98" s="76">
        <v>1199851</v>
      </c>
      <c r="M98" s="76">
        <v>1206361</v>
      </c>
      <c r="N98" s="76">
        <v>1208697</v>
      </c>
      <c r="O98" s="76">
        <v>1210497</v>
      </c>
      <c r="P98" s="76">
        <v>1210882</v>
      </c>
      <c r="Q98" s="76">
        <v>1208443</v>
      </c>
      <c r="R98" s="76">
        <v>1208185</v>
      </c>
      <c r="S98" s="76">
        <v>1209954</v>
      </c>
      <c r="T98" s="76">
        <v>1212848</v>
      </c>
      <c r="U98" s="76">
        <v>1215395</v>
      </c>
      <c r="V98" s="76">
        <v>1217156</v>
      </c>
      <c r="W98" s="76">
        <v>1217043</v>
      </c>
      <c r="X98" s="76">
        <v>1217665</v>
      </c>
      <c r="Y98" s="76">
        <v>1219900</v>
      </c>
      <c r="Z98" s="76">
        <v>1220263</v>
      </c>
      <c r="AA98" s="76">
        <v>1220215</v>
      </c>
      <c r="AB98" s="76">
        <v>1218424</v>
      </c>
      <c r="AC98" s="76">
        <v>1215942</v>
      </c>
      <c r="AD98" s="69">
        <v>16091</v>
      </c>
      <c r="AE98" s="70">
        <v>1.3410831844954083</v>
      </c>
      <c r="AF98" s="53"/>
    </row>
    <row r="99" spans="2:32" x14ac:dyDescent="0.2">
      <c r="B99" s="65"/>
      <c r="C99" s="65"/>
      <c r="D99" s="65"/>
      <c r="E99" s="65"/>
      <c r="F99" s="65"/>
      <c r="H99" s="65"/>
      <c r="J99" s="71" t="s">
        <v>92</v>
      </c>
      <c r="K99" s="81">
        <v>2760794</v>
      </c>
      <c r="L99" s="78">
        <v>2754004</v>
      </c>
      <c r="M99" s="78">
        <v>2779574</v>
      </c>
      <c r="N99" s="78">
        <v>2796317</v>
      </c>
      <c r="O99" s="78">
        <v>2810610</v>
      </c>
      <c r="P99" s="78">
        <v>2816179</v>
      </c>
      <c r="Q99" s="78">
        <v>2810005</v>
      </c>
      <c r="R99" s="78">
        <v>2800531</v>
      </c>
      <c r="S99" s="78">
        <v>2797303</v>
      </c>
      <c r="T99" s="78">
        <v>2805347</v>
      </c>
      <c r="U99" s="78">
        <v>2819294</v>
      </c>
      <c r="V99" s="78">
        <v>2832882</v>
      </c>
      <c r="W99" s="78">
        <v>2833066</v>
      </c>
      <c r="X99" s="78">
        <v>2836626</v>
      </c>
      <c r="Y99" s="78">
        <v>2847074</v>
      </c>
      <c r="Z99" s="78">
        <v>2850130</v>
      </c>
      <c r="AA99" s="78">
        <v>2855034</v>
      </c>
      <c r="AB99" s="78">
        <v>2857807</v>
      </c>
      <c r="AC99" s="78">
        <v>2857605</v>
      </c>
      <c r="AD99" s="69">
        <v>103601</v>
      </c>
      <c r="AE99" s="70">
        <v>3.7618318637155208</v>
      </c>
      <c r="AF99" s="53"/>
    </row>
    <row r="100" spans="2:32" x14ac:dyDescent="0.2">
      <c r="B100" s="65"/>
      <c r="C100" s="65"/>
      <c r="D100" s="65"/>
      <c r="E100" s="65"/>
      <c r="F100" s="65"/>
      <c r="H100" s="65"/>
      <c r="J100" s="71" t="s">
        <v>93</v>
      </c>
      <c r="K100" s="81">
        <v>2185030</v>
      </c>
      <c r="L100" s="78">
        <v>2179186</v>
      </c>
      <c r="M100" s="78">
        <v>2204214</v>
      </c>
      <c r="N100" s="78">
        <v>2222465</v>
      </c>
      <c r="O100" s="78">
        <v>2236884</v>
      </c>
      <c r="P100" s="78">
        <v>2246392</v>
      </c>
      <c r="Q100" s="78">
        <v>2249815</v>
      </c>
      <c r="R100" s="78">
        <v>2251869</v>
      </c>
      <c r="S100" s="78">
        <v>2259128</v>
      </c>
      <c r="T100" s="78">
        <v>2269796</v>
      </c>
      <c r="U100" s="78">
        <v>2281770</v>
      </c>
      <c r="V100" s="78">
        <v>2290851</v>
      </c>
      <c r="W100" s="78">
        <v>2290843</v>
      </c>
      <c r="X100" s="78">
        <v>2294009</v>
      </c>
      <c r="Y100" s="78">
        <v>2305180</v>
      </c>
      <c r="Z100" s="78">
        <v>2308629</v>
      </c>
      <c r="AA100" s="78">
        <v>2316946</v>
      </c>
      <c r="AB100" s="78">
        <v>2320652</v>
      </c>
      <c r="AC100" s="78">
        <v>2324589</v>
      </c>
      <c r="AD100" s="69">
        <v>145403</v>
      </c>
      <c r="AE100" s="70">
        <v>6.6723538055035228</v>
      </c>
      <c r="AF100" s="53"/>
    </row>
    <row r="101" spans="2:32" x14ac:dyDescent="0.2">
      <c r="B101" s="65"/>
      <c r="C101" s="65"/>
      <c r="D101" s="65"/>
      <c r="E101" s="65"/>
      <c r="F101" s="65"/>
      <c r="H101" s="65"/>
      <c r="J101" s="71" t="s">
        <v>94</v>
      </c>
      <c r="K101" s="82">
        <v>497552</v>
      </c>
      <c r="L101" s="83">
        <v>497888</v>
      </c>
      <c r="M101" s="83">
        <v>496615</v>
      </c>
      <c r="N101" s="83">
        <v>496213</v>
      </c>
      <c r="O101" s="83">
        <v>497452</v>
      </c>
      <c r="P101" s="83">
        <v>498923</v>
      </c>
      <c r="Q101" s="83">
        <v>498983</v>
      </c>
      <c r="R101" s="83">
        <v>499003</v>
      </c>
      <c r="S101" s="83">
        <v>499926</v>
      </c>
      <c r="T101" s="83">
        <v>499872</v>
      </c>
      <c r="U101" s="83">
        <v>499615</v>
      </c>
      <c r="V101" s="83">
        <v>500155</v>
      </c>
      <c r="W101" s="83">
        <v>500121</v>
      </c>
      <c r="X101" s="83">
        <v>499896</v>
      </c>
      <c r="Y101" s="83">
        <v>498747</v>
      </c>
      <c r="Z101" s="83">
        <v>497360</v>
      </c>
      <c r="AA101" s="83">
        <v>495662</v>
      </c>
      <c r="AB101" s="83">
        <v>493304</v>
      </c>
      <c r="AC101" s="83">
        <v>490484</v>
      </c>
      <c r="AD101" s="69">
        <v>-7404</v>
      </c>
      <c r="AE101" s="70">
        <v>-1.4870814319686354</v>
      </c>
      <c r="AF101" s="53"/>
    </row>
    <row r="102" spans="2:32" x14ac:dyDescent="0.2">
      <c r="B102" s="65"/>
      <c r="C102" s="65"/>
      <c r="D102" s="65"/>
      <c r="E102" s="65"/>
      <c r="F102" s="65"/>
      <c r="H102" s="65"/>
      <c r="J102" s="71" t="s">
        <v>95</v>
      </c>
      <c r="K102" s="81">
        <v>8017608</v>
      </c>
      <c r="L102" s="78">
        <v>8009185</v>
      </c>
      <c r="M102" s="78">
        <v>8059813</v>
      </c>
      <c r="N102" s="78">
        <v>8072000</v>
      </c>
      <c r="O102" s="78">
        <v>8068073</v>
      </c>
      <c r="P102" s="78">
        <v>8043366</v>
      </c>
      <c r="Q102" s="78">
        <v>8013368</v>
      </c>
      <c r="R102" s="78">
        <v>7993906</v>
      </c>
      <c r="S102" s="78">
        <v>8013775</v>
      </c>
      <c r="T102" s="78">
        <v>8068195</v>
      </c>
      <c r="U102" s="78">
        <v>8131574</v>
      </c>
      <c r="V102" s="78">
        <v>8175133</v>
      </c>
      <c r="W102" s="78">
        <v>8174962</v>
      </c>
      <c r="X102" s="78">
        <v>8192026</v>
      </c>
      <c r="Y102" s="78">
        <v>8284098</v>
      </c>
      <c r="Z102" s="78">
        <v>8361179</v>
      </c>
      <c r="AA102" s="78">
        <v>8422460</v>
      </c>
      <c r="AB102" s="78">
        <v>8471990</v>
      </c>
      <c r="AC102" s="78">
        <v>8516502</v>
      </c>
      <c r="AD102" s="69">
        <v>507317</v>
      </c>
      <c r="AE102" s="70">
        <v>6.3341900580396127</v>
      </c>
      <c r="AF102" s="53"/>
    </row>
    <row r="103" spans="2:32" x14ac:dyDescent="0.2">
      <c r="B103" s="65"/>
      <c r="C103" s="65"/>
      <c r="D103" s="65"/>
      <c r="E103" s="65"/>
      <c r="F103" s="65"/>
      <c r="H103" s="65"/>
      <c r="J103" s="71" t="s">
        <v>96</v>
      </c>
      <c r="K103" s="81">
        <v>425866</v>
      </c>
      <c r="L103" s="78">
        <v>425845</v>
      </c>
      <c r="M103" s="78">
        <v>425320</v>
      </c>
      <c r="N103" s="78">
        <v>425080</v>
      </c>
      <c r="O103" s="78">
        <v>425406</v>
      </c>
      <c r="P103" s="78">
        <v>425506</v>
      </c>
      <c r="Q103" s="78">
        <v>429769</v>
      </c>
      <c r="R103" s="78">
        <v>430742</v>
      </c>
      <c r="S103" s="78">
        <v>432411</v>
      </c>
      <c r="T103" s="78">
        <v>432231</v>
      </c>
      <c r="U103" s="78">
        <v>432561</v>
      </c>
      <c r="V103" s="78">
        <v>433193</v>
      </c>
      <c r="W103" s="78">
        <v>433188</v>
      </c>
      <c r="X103" s="78">
        <v>433269</v>
      </c>
      <c r="Y103" s="78">
        <v>435449</v>
      </c>
      <c r="Z103" s="78">
        <v>438186</v>
      </c>
      <c r="AA103" s="78">
        <v>435116</v>
      </c>
      <c r="AB103" s="78">
        <v>433773</v>
      </c>
      <c r="AC103" s="78">
        <v>429942</v>
      </c>
      <c r="AD103" s="69">
        <v>4097</v>
      </c>
      <c r="AE103" s="70">
        <v>0.96208714438351994</v>
      </c>
      <c r="AF103" s="53"/>
    </row>
    <row r="104" spans="2:32" x14ac:dyDescent="0.2">
      <c r="B104" s="65"/>
      <c r="C104" s="65"/>
      <c r="D104" s="65"/>
      <c r="E104" s="65"/>
      <c r="F104" s="65"/>
      <c r="H104" s="65"/>
      <c r="J104" s="71" t="s">
        <v>97</v>
      </c>
      <c r="K104" s="81">
        <v>657076</v>
      </c>
      <c r="L104" s="78">
        <v>657023</v>
      </c>
      <c r="M104" s="78">
        <v>658089</v>
      </c>
      <c r="N104" s="78">
        <v>659903</v>
      </c>
      <c r="O104" s="78">
        <v>659800</v>
      </c>
      <c r="P104" s="78">
        <v>659510</v>
      </c>
      <c r="Q104" s="78">
        <v>657660</v>
      </c>
      <c r="R104" s="78">
        <v>657711</v>
      </c>
      <c r="S104" s="78">
        <v>658147</v>
      </c>
      <c r="T104" s="78">
        <v>658472</v>
      </c>
      <c r="U104" s="78">
        <v>658685</v>
      </c>
      <c r="V104" s="78">
        <v>657909</v>
      </c>
      <c r="W104" s="78">
        <v>657992</v>
      </c>
      <c r="X104" s="78">
        <v>657762</v>
      </c>
      <c r="Y104" s="78">
        <v>657175</v>
      </c>
      <c r="Z104" s="78">
        <v>656510</v>
      </c>
      <c r="AA104" s="78">
        <v>655116</v>
      </c>
      <c r="AB104" s="78">
        <v>652052</v>
      </c>
      <c r="AC104" s="78">
        <v>648361</v>
      </c>
      <c r="AD104" s="69">
        <v>-8662</v>
      </c>
      <c r="AE104" s="70">
        <v>-1.3183708941696106</v>
      </c>
      <c r="AF104" s="53"/>
    </row>
    <row r="105" spans="2:32" x14ac:dyDescent="0.2">
      <c r="B105" s="65"/>
      <c r="C105" s="65"/>
      <c r="D105" s="65"/>
      <c r="E105" s="65"/>
      <c r="F105" s="65"/>
      <c r="H105" s="65"/>
      <c r="J105" s="59" t="s">
        <v>98</v>
      </c>
      <c r="K105" s="84">
        <v>1442399</v>
      </c>
      <c r="L105" s="62">
        <v>1443475</v>
      </c>
      <c r="M105" s="62">
        <v>1437222</v>
      </c>
      <c r="N105" s="62">
        <v>1433339</v>
      </c>
      <c r="O105" s="62">
        <v>1431005</v>
      </c>
      <c r="P105" s="62">
        <v>1426419</v>
      </c>
      <c r="Q105" s="62">
        <v>1416509</v>
      </c>
      <c r="R105" s="62">
        <v>1408053</v>
      </c>
      <c r="S105" s="62">
        <v>1403294</v>
      </c>
      <c r="T105" s="62">
        <v>1401531</v>
      </c>
      <c r="U105" s="62">
        <v>1400034</v>
      </c>
      <c r="V105" s="62">
        <v>1399677</v>
      </c>
      <c r="W105" s="62">
        <v>1399783</v>
      </c>
      <c r="X105" s="62">
        <v>1399667</v>
      </c>
      <c r="Y105" s="62">
        <v>1398740</v>
      </c>
      <c r="Z105" s="62">
        <v>1396683</v>
      </c>
      <c r="AA105" s="62">
        <v>1396385</v>
      </c>
      <c r="AB105" s="62">
        <v>1395552</v>
      </c>
      <c r="AC105" s="62">
        <v>1391606</v>
      </c>
      <c r="AD105" s="69">
        <v>-51869</v>
      </c>
      <c r="AE105" s="70">
        <v>-3.5933424548398833</v>
      </c>
      <c r="AF105" s="53"/>
    </row>
    <row r="106" spans="2:32" ht="6.75" customHeight="1" x14ac:dyDescent="0.2">
      <c r="B106" s="65"/>
      <c r="C106" s="65"/>
      <c r="D106" s="65"/>
      <c r="E106" s="65"/>
      <c r="F106" s="65"/>
      <c r="H106" s="65"/>
      <c r="J106" s="85"/>
      <c r="K106" s="86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8"/>
      <c r="AE106" s="89"/>
      <c r="AF106" s="90"/>
    </row>
    <row r="107" spans="2:32" x14ac:dyDescent="0.2">
      <c r="B107" s="65"/>
      <c r="C107" s="65"/>
      <c r="D107" s="65"/>
      <c r="E107" s="65"/>
      <c r="F107" s="65"/>
      <c r="H107" s="65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</row>
    <row r="108" spans="2:32" x14ac:dyDescent="0.2">
      <c r="B108" s="65"/>
      <c r="C108" s="65"/>
      <c r="D108" s="65"/>
      <c r="E108" s="65"/>
      <c r="F108" s="65"/>
      <c r="H108" s="65"/>
      <c r="J108" s="46" t="s">
        <v>158</v>
      </c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E108" s="91"/>
    </row>
    <row r="109" spans="2:32" x14ac:dyDescent="0.2">
      <c r="B109" s="65"/>
      <c r="C109" s="65"/>
      <c r="D109" s="65"/>
      <c r="E109" s="65"/>
      <c r="F109" s="65"/>
      <c r="H109" s="65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</row>
    <row r="110" spans="2:32" x14ac:dyDescent="0.2">
      <c r="B110" s="65"/>
      <c r="C110" s="65"/>
      <c r="D110" s="65"/>
      <c r="E110" s="65"/>
      <c r="F110" s="65"/>
      <c r="H110" s="65"/>
      <c r="J110" s="76" t="s">
        <v>108</v>
      </c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</row>
    <row r="111" spans="2:32" x14ac:dyDescent="0.2">
      <c r="B111" s="65"/>
      <c r="C111" s="65"/>
      <c r="D111" s="65"/>
      <c r="E111" s="65"/>
      <c r="F111" s="65"/>
      <c r="H111" s="65"/>
      <c r="J111" s="46" t="s">
        <v>109</v>
      </c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</row>
    <row r="112" spans="2:32" x14ac:dyDescent="0.2">
      <c r="B112" s="65"/>
      <c r="C112" s="65"/>
      <c r="D112" s="65"/>
      <c r="E112" s="65"/>
      <c r="F112" s="65"/>
      <c r="H112" s="65"/>
      <c r="J112" s="46" t="s">
        <v>125</v>
      </c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</row>
    <row r="113" spans="2:29" x14ac:dyDescent="0.2">
      <c r="B113" s="65"/>
      <c r="C113" s="65"/>
      <c r="D113" s="65"/>
      <c r="E113" s="65"/>
      <c r="F113" s="65"/>
      <c r="H113" s="65"/>
      <c r="J113" s="46" t="s">
        <v>129</v>
      </c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</row>
    <row r="114" spans="2:29" x14ac:dyDescent="0.2">
      <c r="B114" s="65"/>
      <c r="C114" s="65"/>
      <c r="D114" s="65"/>
      <c r="E114" s="65"/>
      <c r="F114" s="65"/>
      <c r="H114" s="65"/>
      <c r="J114" s="46" t="s">
        <v>130</v>
      </c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</row>
    <row r="115" spans="2:29" x14ac:dyDescent="0.2">
      <c r="B115" s="65"/>
      <c r="C115" s="65"/>
      <c r="D115" s="65"/>
      <c r="E115" s="65"/>
      <c r="F115" s="65"/>
      <c r="H115" s="65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</row>
    <row r="116" spans="2:29" x14ac:dyDescent="0.2">
      <c r="B116" s="65"/>
      <c r="C116" s="65"/>
      <c r="D116" s="65"/>
      <c r="E116" s="65"/>
      <c r="F116" s="65"/>
      <c r="H116" s="65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</row>
    <row r="117" spans="2:29" x14ac:dyDescent="0.2">
      <c r="B117" s="65"/>
      <c r="C117" s="65"/>
      <c r="D117" s="65"/>
      <c r="E117" s="65"/>
      <c r="F117" s="65"/>
      <c r="H117" s="65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</row>
    <row r="118" spans="2:29" x14ac:dyDescent="0.2">
      <c r="B118" s="65"/>
      <c r="C118" s="65"/>
      <c r="D118" s="65"/>
      <c r="E118" s="65"/>
      <c r="F118" s="65"/>
      <c r="H118" s="65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</row>
    <row r="119" spans="2:29" x14ac:dyDescent="0.2">
      <c r="B119" s="65"/>
      <c r="C119" s="65"/>
      <c r="D119" s="65"/>
      <c r="E119" s="65"/>
      <c r="F119" s="65"/>
      <c r="H119" s="65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</row>
    <row r="120" spans="2:29" x14ac:dyDescent="0.2">
      <c r="B120" s="65"/>
      <c r="C120" s="65"/>
      <c r="D120" s="65"/>
      <c r="E120" s="65"/>
      <c r="F120" s="65"/>
      <c r="H120" s="65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</row>
    <row r="121" spans="2:29" x14ac:dyDescent="0.2">
      <c r="B121" s="65"/>
      <c r="C121" s="65"/>
      <c r="D121" s="65"/>
      <c r="E121" s="65"/>
      <c r="F121" s="65"/>
      <c r="H121" s="65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</row>
    <row r="122" spans="2:29" x14ac:dyDescent="0.2">
      <c r="B122" s="65"/>
      <c r="C122" s="65"/>
      <c r="D122" s="65"/>
      <c r="E122" s="65"/>
      <c r="F122" s="65"/>
      <c r="H122" s="65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</row>
    <row r="123" spans="2:29" x14ac:dyDescent="0.2">
      <c r="B123" s="65"/>
      <c r="C123" s="65"/>
      <c r="D123" s="65"/>
      <c r="E123" s="65"/>
      <c r="F123" s="65"/>
      <c r="H123" s="65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</row>
    <row r="124" spans="2:29" x14ac:dyDescent="0.2">
      <c r="B124" s="65"/>
      <c r="C124" s="65"/>
      <c r="D124" s="65"/>
      <c r="E124" s="65"/>
      <c r="F124" s="65"/>
      <c r="H124" s="65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</row>
    <row r="125" spans="2:29" x14ac:dyDescent="0.2">
      <c r="B125" s="65"/>
      <c r="C125" s="65"/>
      <c r="D125" s="65"/>
      <c r="E125" s="65"/>
      <c r="F125" s="65"/>
      <c r="H125" s="65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</row>
    <row r="126" spans="2:29" x14ac:dyDescent="0.2">
      <c r="B126" s="65"/>
      <c r="C126" s="65"/>
      <c r="D126" s="65"/>
      <c r="E126" s="65"/>
      <c r="F126" s="65"/>
      <c r="H126" s="65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</row>
    <row r="127" spans="2:29" x14ac:dyDescent="0.2">
      <c r="B127" s="65"/>
      <c r="C127" s="65"/>
      <c r="D127" s="65"/>
      <c r="E127" s="65"/>
      <c r="F127" s="65"/>
      <c r="H127" s="65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</row>
    <row r="128" spans="2:29" x14ac:dyDescent="0.2">
      <c r="B128" s="65"/>
      <c r="C128" s="65"/>
      <c r="D128" s="65"/>
      <c r="E128" s="65"/>
      <c r="F128" s="65"/>
      <c r="H128" s="65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</row>
    <row r="129" spans="2:29" x14ac:dyDescent="0.2">
      <c r="B129" s="65"/>
      <c r="C129" s="65"/>
      <c r="D129" s="65"/>
      <c r="E129" s="65"/>
      <c r="F129" s="65"/>
      <c r="H129" s="65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</row>
    <row r="130" spans="2:29" x14ac:dyDescent="0.2">
      <c r="B130" s="65"/>
      <c r="C130" s="65"/>
      <c r="D130" s="65"/>
      <c r="E130" s="65"/>
      <c r="F130" s="65"/>
      <c r="H130" s="65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</row>
    <row r="131" spans="2:29" x14ac:dyDescent="0.2">
      <c r="B131" s="65"/>
      <c r="C131" s="65"/>
      <c r="D131" s="65"/>
      <c r="E131" s="65"/>
      <c r="F131" s="65"/>
      <c r="H131" s="65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</row>
    <row r="132" spans="2:29" x14ac:dyDescent="0.2">
      <c r="B132" s="65"/>
      <c r="C132" s="65"/>
      <c r="D132" s="65"/>
      <c r="E132" s="65"/>
      <c r="F132" s="65"/>
      <c r="H132" s="65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</row>
    <row r="133" spans="2:29" x14ac:dyDescent="0.2">
      <c r="B133" s="65"/>
      <c r="C133" s="65"/>
      <c r="D133" s="65"/>
      <c r="E133" s="65"/>
      <c r="F133" s="65"/>
      <c r="H133" s="65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</row>
    <row r="134" spans="2:29" x14ac:dyDescent="0.2">
      <c r="B134" s="65"/>
      <c r="C134" s="65"/>
      <c r="D134" s="65"/>
      <c r="E134" s="65"/>
      <c r="F134" s="65"/>
      <c r="H134" s="65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</row>
    <row r="135" spans="2:29" x14ac:dyDescent="0.2">
      <c r="B135" s="65"/>
      <c r="C135" s="65"/>
      <c r="D135" s="65"/>
      <c r="E135" s="65"/>
      <c r="F135" s="65"/>
      <c r="H135" s="65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</row>
    <row r="136" spans="2:29" x14ac:dyDescent="0.2">
      <c r="B136" s="65"/>
      <c r="C136" s="65"/>
      <c r="D136" s="65"/>
      <c r="E136" s="65"/>
      <c r="F136" s="65"/>
      <c r="H136" s="65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</row>
    <row r="137" spans="2:29" x14ac:dyDescent="0.2">
      <c r="B137" s="65"/>
      <c r="C137" s="65"/>
      <c r="D137" s="65"/>
      <c r="E137" s="65"/>
      <c r="F137" s="65"/>
      <c r="H137" s="65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</row>
    <row r="138" spans="2:29" x14ac:dyDescent="0.2">
      <c r="B138" s="65"/>
      <c r="C138" s="65"/>
      <c r="D138" s="65"/>
      <c r="E138" s="65"/>
      <c r="F138" s="65"/>
      <c r="H138" s="65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</row>
    <row r="139" spans="2:29" x14ac:dyDescent="0.2">
      <c r="B139" s="65"/>
      <c r="C139" s="65"/>
      <c r="D139" s="65"/>
      <c r="E139" s="65"/>
      <c r="F139" s="65"/>
      <c r="H139" s="65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</row>
    <row r="140" spans="2:29" x14ac:dyDescent="0.2">
      <c r="B140" s="65"/>
      <c r="C140" s="65"/>
      <c r="D140" s="65"/>
      <c r="E140" s="65"/>
      <c r="F140" s="65"/>
      <c r="H140" s="65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</row>
    <row r="141" spans="2:29" x14ac:dyDescent="0.2">
      <c r="B141" s="65"/>
      <c r="C141" s="65"/>
      <c r="D141" s="65"/>
      <c r="E141" s="65"/>
      <c r="F141" s="65"/>
      <c r="H141" s="65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</row>
    <row r="142" spans="2:29" x14ac:dyDescent="0.2">
      <c r="B142" s="65"/>
      <c r="C142" s="65"/>
      <c r="D142" s="65"/>
      <c r="E142" s="65"/>
      <c r="F142" s="65"/>
      <c r="H142" s="65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</row>
    <row r="143" spans="2:29" x14ac:dyDescent="0.2">
      <c r="B143" s="65"/>
      <c r="C143" s="65"/>
      <c r="D143" s="65"/>
      <c r="E143" s="65"/>
      <c r="F143" s="65"/>
      <c r="H143" s="65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</row>
  </sheetData>
  <mergeCells count="28">
    <mergeCell ref="AH4:AH6"/>
    <mergeCell ref="K5:K6"/>
    <mergeCell ref="L5:L6"/>
    <mergeCell ref="V5:V6"/>
    <mergeCell ref="W5:W6"/>
    <mergeCell ref="AD5:AF5"/>
    <mergeCell ref="Z4:Z6"/>
    <mergeCell ref="AA4:AA6"/>
    <mergeCell ref="AB4:AB6"/>
    <mergeCell ref="AC4:AC6"/>
    <mergeCell ref="AD4:AF4"/>
    <mergeCell ref="AG4:AG6"/>
    <mergeCell ref="S4:S6"/>
    <mergeCell ref="T4:T6"/>
    <mergeCell ref="U4:U6"/>
    <mergeCell ref="V4:W4"/>
    <mergeCell ref="X4:X6"/>
    <mergeCell ref="Y4:Y6"/>
    <mergeCell ref="J1:AE1"/>
    <mergeCell ref="J2:AE2"/>
    <mergeCell ref="J4:J6"/>
    <mergeCell ref="K4:L4"/>
    <mergeCell ref="M4:M6"/>
    <mergeCell ref="N4:N6"/>
    <mergeCell ref="O4:O6"/>
    <mergeCell ref="P4:P6"/>
    <mergeCell ref="Q4:Q6"/>
    <mergeCell ref="R4:R6"/>
  </mergeCells>
  <printOptions horizontalCentered="1"/>
  <pageMargins left="0.25" right="0.23" top="0.28999999999999998" bottom="0.25" header="0.25" footer="0.27"/>
  <pageSetup scale="66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43"/>
  <sheetViews>
    <sheetView topLeftCell="J1" zoomScale="70" zoomScaleNormal="70" workbookViewId="0">
      <selection activeCell="AB104" sqref="AB104"/>
    </sheetView>
  </sheetViews>
  <sheetFormatPr defaultRowHeight="12.75" x14ac:dyDescent="0.2"/>
  <cols>
    <col min="1" max="1" width="10.28515625" style="46" hidden="1" customWidth="1"/>
    <col min="2" max="4" width="4" style="46" hidden="1" customWidth="1"/>
    <col min="5" max="5" width="9.140625" style="46" hidden="1" customWidth="1"/>
    <col min="6" max="6" width="7.85546875" style="46" hidden="1" customWidth="1"/>
    <col min="7" max="7" width="6.42578125" style="46" hidden="1" customWidth="1"/>
    <col min="8" max="8" width="7" style="46" hidden="1" customWidth="1"/>
    <col min="9" max="9" width="6.140625" style="46" hidden="1" customWidth="1"/>
    <col min="10" max="10" width="18.85546875" style="46" customWidth="1"/>
    <col min="11" max="26" width="13.7109375" style="46" customWidth="1"/>
    <col min="27" max="27" width="17.140625" style="46" customWidth="1"/>
    <col min="28" max="28" width="13.28515625" style="46" customWidth="1"/>
    <col min="29" max="29" width="5.7109375" style="46" customWidth="1"/>
    <col min="30" max="31" width="0" style="46" hidden="1" customWidth="1"/>
    <col min="32" max="258" width="8.85546875" style="46"/>
    <col min="259" max="267" width="0" style="46" hidden="1" customWidth="1"/>
    <col min="268" max="268" width="18.85546875" style="46" customWidth="1"/>
    <col min="269" max="270" width="12.28515625" style="46" customWidth="1"/>
    <col min="271" max="271" width="13.28515625" style="46" customWidth="1"/>
    <col min="272" max="273" width="12.28515625" style="46" customWidth="1"/>
    <col min="274" max="274" width="12.7109375" style="46" customWidth="1"/>
    <col min="275" max="277" width="12.28515625" style="46" customWidth="1"/>
    <col min="278" max="278" width="12.85546875" style="46" customWidth="1"/>
    <col min="279" max="281" width="12.28515625" style="46" customWidth="1"/>
    <col min="282" max="282" width="10.7109375" style="46" customWidth="1"/>
    <col min="283" max="283" width="7.85546875" style="46" customWidth="1"/>
    <col min="284" max="284" width="5.7109375" style="46" customWidth="1"/>
    <col min="285" max="285" width="3.28515625" style="46" customWidth="1"/>
    <col min="286" max="287" width="0" style="46" hidden="1" customWidth="1"/>
    <col min="288" max="514" width="8.85546875" style="46"/>
    <col min="515" max="523" width="0" style="46" hidden="1" customWidth="1"/>
    <col min="524" max="524" width="18.85546875" style="46" customWidth="1"/>
    <col min="525" max="526" width="12.28515625" style="46" customWidth="1"/>
    <col min="527" max="527" width="13.28515625" style="46" customWidth="1"/>
    <col min="528" max="529" width="12.28515625" style="46" customWidth="1"/>
    <col min="530" max="530" width="12.7109375" style="46" customWidth="1"/>
    <col min="531" max="533" width="12.28515625" style="46" customWidth="1"/>
    <col min="534" max="534" width="12.85546875" style="46" customWidth="1"/>
    <col min="535" max="537" width="12.28515625" style="46" customWidth="1"/>
    <col min="538" max="538" width="10.7109375" style="46" customWidth="1"/>
    <col min="539" max="539" width="7.85546875" style="46" customWidth="1"/>
    <col min="540" max="540" width="5.7109375" style="46" customWidth="1"/>
    <col min="541" max="541" width="3.28515625" style="46" customWidth="1"/>
    <col min="542" max="543" width="0" style="46" hidden="1" customWidth="1"/>
    <col min="544" max="770" width="8.85546875" style="46"/>
    <col min="771" max="779" width="0" style="46" hidden="1" customWidth="1"/>
    <col min="780" max="780" width="18.85546875" style="46" customWidth="1"/>
    <col min="781" max="782" width="12.28515625" style="46" customWidth="1"/>
    <col min="783" max="783" width="13.28515625" style="46" customWidth="1"/>
    <col min="784" max="785" width="12.28515625" style="46" customWidth="1"/>
    <col min="786" max="786" width="12.7109375" style="46" customWidth="1"/>
    <col min="787" max="789" width="12.28515625" style="46" customWidth="1"/>
    <col min="790" max="790" width="12.85546875" style="46" customWidth="1"/>
    <col min="791" max="793" width="12.28515625" style="46" customWidth="1"/>
    <col min="794" max="794" width="10.7109375" style="46" customWidth="1"/>
    <col min="795" max="795" width="7.85546875" style="46" customWidth="1"/>
    <col min="796" max="796" width="5.7109375" style="46" customWidth="1"/>
    <col min="797" max="797" width="3.28515625" style="46" customWidth="1"/>
    <col min="798" max="799" width="0" style="46" hidden="1" customWidth="1"/>
    <col min="800" max="1026" width="8.85546875" style="46"/>
    <col min="1027" max="1035" width="0" style="46" hidden="1" customWidth="1"/>
    <col min="1036" max="1036" width="18.85546875" style="46" customWidth="1"/>
    <col min="1037" max="1038" width="12.28515625" style="46" customWidth="1"/>
    <col min="1039" max="1039" width="13.28515625" style="46" customWidth="1"/>
    <col min="1040" max="1041" width="12.28515625" style="46" customWidth="1"/>
    <col min="1042" max="1042" width="12.7109375" style="46" customWidth="1"/>
    <col min="1043" max="1045" width="12.28515625" style="46" customWidth="1"/>
    <col min="1046" max="1046" width="12.85546875" style="46" customWidth="1"/>
    <col min="1047" max="1049" width="12.28515625" style="46" customWidth="1"/>
    <col min="1050" max="1050" width="10.7109375" style="46" customWidth="1"/>
    <col min="1051" max="1051" width="7.85546875" style="46" customWidth="1"/>
    <col min="1052" max="1052" width="5.7109375" style="46" customWidth="1"/>
    <col min="1053" max="1053" width="3.28515625" style="46" customWidth="1"/>
    <col min="1054" max="1055" width="0" style="46" hidden="1" customWidth="1"/>
    <col min="1056" max="1282" width="8.85546875" style="46"/>
    <col min="1283" max="1291" width="0" style="46" hidden="1" customWidth="1"/>
    <col min="1292" max="1292" width="18.85546875" style="46" customWidth="1"/>
    <col min="1293" max="1294" width="12.28515625" style="46" customWidth="1"/>
    <col min="1295" max="1295" width="13.28515625" style="46" customWidth="1"/>
    <col min="1296" max="1297" width="12.28515625" style="46" customWidth="1"/>
    <col min="1298" max="1298" width="12.7109375" style="46" customWidth="1"/>
    <col min="1299" max="1301" width="12.28515625" style="46" customWidth="1"/>
    <col min="1302" max="1302" width="12.85546875" style="46" customWidth="1"/>
    <col min="1303" max="1305" width="12.28515625" style="46" customWidth="1"/>
    <col min="1306" max="1306" width="10.7109375" style="46" customWidth="1"/>
    <col min="1307" max="1307" width="7.85546875" style="46" customWidth="1"/>
    <col min="1308" max="1308" width="5.7109375" style="46" customWidth="1"/>
    <col min="1309" max="1309" width="3.28515625" style="46" customWidth="1"/>
    <col min="1310" max="1311" width="0" style="46" hidden="1" customWidth="1"/>
    <col min="1312" max="1538" width="8.85546875" style="46"/>
    <col min="1539" max="1547" width="0" style="46" hidden="1" customWidth="1"/>
    <col min="1548" max="1548" width="18.85546875" style="46" customWidth="1"/>
    <col min="1549" max="1550" width="12.28515625" style="46" customWidth="1"/>
    <col min="1551" max="1551" width="13.28515625" style="46" customWidth="1"/>
    <col min="1552" max="1553" width="12.28515625" style="46" customWidth="1"/>
    <col min="1554" max="1554" width="12.7109375" style="46" customWidth="1"/>
    <col min="1555" max="1557" width="12.28515625" style="46" customWidth="1"/>
    <col min="1558" max="1558" width="12.85546875" style="46" customWidth="1"/>
    <col min="1559" max="1561" width="12.28515625" style="46" customWidth="1"/>
    <col min="1562" max="1562" width="10.7109375" style="46" customWidth="1"/>
    <col min="1563" max="1563" width="7.85546875" style="46" customWidth="1"/>
    <col min="1564" max="1564" width="5.7109375" style="46" customWidth="1"/>
    <col min="1565" max="1565" width="3.28515625" style="46" customWidth="1"/>
    <col min="1566" max="1567" width="0" style="46" hidden="1" customWidth="1"/>
    <col min="1568" max="1794" width="8.85546875" style="46"/>
    <col min="1795" max="1803" width="0" style="46" hidden="1" customWidth="1"/>
    <col min="1804" max="1804" width="18.85546875" style="46" customWidth="1"/>
    <col min="1805" max="1806" width="12.28515625" style="46" customWidth="1"/>
    <col min="1807" max="1807" width="13.28515625" style="46" customWidth="1"/>
    <col min="1808" max="1809" width="12.28515625" style="46" customWidth="1"/>
    <col min="1810" max="1810" width="12.7109375" style="46" customWidth="1"/>
    <col min="1811" max="1813" width="12.28515625" style="46" customWidth="1"/>
    <col min="1814" max="1814" width="12.85546875" style="46" customWidth="1"/>
    <col min="1815" max="1817" width="12.28515625" style="46" customWidth="1"/>
    <col min="1818" max="1818" width="10.7109375" style="46" customWidth="1"/>
    <col min="1819" max="1819" width="7.85546875" style="46" customWidth="1"/>
    <col min="1820" max="1820" width="5.7109375" style="46" customWidth="1"/>
    <col min="1821" max="1821" width="3.28515625" style="46" customWidth="1"/>
    <col min="1822" max="1823" width="0" style="46" hidden="1" customWidth="1"/>
    <col min="1824" max="2050" width="8.85546875" style="46"/>
    <col min="2051" max="2059" width="0" style="46" hidden="1" customWidth="1"/>
    <col min="2060" max="2060" width="18.85546875" style="46" customWidth="1"/>
    <col min="2061" max="2062" width="12.28515625" style="46" customWidth="1"/>
    <col min="2063" max="2063" width="13.28515625" style="46" customWidth="1"/>
    <col min="2064" max="2065" width="12.28515625" style="46" customWidth="1"/>
    <col min="2066" max="2066" width="12.7109375" style="46" customWidth="1"/>
    <col min="2067" max="2069" width="12.28515625" style="46" customWidth="1"/>
    <col min="2070" max="2070" width="12.85546875" style="46" customWidth="1"/>
    <col min="2071" max="2073" width="12.28515625" style="46" customWidth="1"/>
    <col min="2074" max="2074" width="10.7109375" style="46" customWidth="1"/>
    <col min="2075" max="2075" width="7.85546875" style="46" customWidth="1"/>
    <col min="2076" max="2076" width="5.7109375" style="46" customWidth="1"/>
    <col min="2077" max="2077" width="3.28515625" style="46" customWidth="1"/>
    <col min="2078" max="2079" width="0" style="46" hidden="1" customWidth="1"/>
    <col min="2080" max="2306" width="8.85546875" style="46"/>
    <col min="2307" max="2315" width="0" style="46" hidden="1" customWidth="1"/>
    <col min="2316" max="2316" width="18.85546875" style="46" customWidth="1"/>
    <col min="2317" max="2318" width="12.28515625" style="46" customWidth="1"/>
    <col min="2319" max="2319" width="13.28515625" style="46" customWidth="1"/>
    <col min="2320" max="2321" width="12.28515625" style="46" customWidth="1"/>
    <col min="2322" max="2322" width="12.7109375" style="46" customWidth="1"/>
    <col min="2323" max="2325" width="12.28515625" style="46" customWidth="1"/>
    <col min="2326" max="2326" width="12.85546875" style="46" customWidth="1"/>
    <col min="2327" max="2329" width="12.28515625" style="46" customWidth="1"/>
    <col min="2330" max="2330" width="10.7109375" style="46" customWidth="1"/>
    <col min="2331" max="2331" width="7.85546875" style="46" customWidth="1"/>
    <col min="2332" max="2332" width="5.7109375" style="46" customWidth="1"/>
    <col min="2333" max="2333" width="3.28515625" style="46" customWidth="1"/>
    <col min="2334" max="2335" width="0" style="46" hidden="1" customWidth="1"/>
    <col min="2336" max="2562" width="8.85546875" style="46"/>
    <col min="2563" max="2571" width="0" style="46" hidden="1" customWidth="1"/>
    <col min="2572" max="2572" width="18.85546875" style="46" customWidth="1"/>
    <col min="2573" max="2574" width="12.28515625" style="46" customWidth="1"/>
    <col min="2575" max="2575" width="13.28515625" style="46" customWidth="1"/>
    <col min="2576" max="2577" width="12.28515625" style="46" customWidth="1"/>
    <col min="2578" max="2578" width="12.7109375" style="46" customWidth="1"/>
    <col min="2579" max="2581" width="12.28515625" style="46" customWidth="1"/>
    <col min="2582" max="2582" width="12.85546875" style="46" customWidth="1"/>
    <col min="2583" max="2585" width="12.28515625" style="46" customWidth="1"/>
    <col min="2586" max="2586" width="10.7109375" style="46" customWidth="1"/>
    <col min="2587" max="2587" width="7.85546875" style="46" customWidth="1"/>
    <col min="2588" max="2588" width="5.7109375" style="46" customWidth="1"/>
    <col min="2589" max="2589" width="3.28515625" style="46" customWidth="1"/>
    <col min="2590" max="2591" width="0" style="46" hidden="1" customWidth="1"/>
    <col min="2592" max="2818" width="8.85546875" style="46"/>
    <col min="2819" max="2827" width="0" style="46" hidden="1" customWidth="1"/>
    <col min="2828" max="2828" width="18.85546875" style="46" customWidth="1"/>
    <col min="2829" max="2830" width="12.28515625" style="46" customWidth="1"/>
    <col min="2831" max="2831" width="13.28515625" style="46" customWidth="1"/>
    <col min="2832" max="2833" width="12.28515625" style="46" customWidth="1"/>
    <col min="2834" max="2834" width="12.7109375" style="46" customWidth="1"/>
    <col min="2835" max="2837" width="12.28515625" style="46" customWidth="1"/>
    <col min="2838" max="2838" width="12.85546875" style="46" customWidth="1"/>
    <col min="2839" max="2841" width="12.28515625" style="46" customWidth="1"/>
    <col min="2842" max="2842" width="10.7109375" style="46" customWidth="1"/>
    <col min="2843" max="2843" width="7.85546875" style="46" customWidth="1"/>
    <col min="2844" max="2844" width="5.7109375" style="46" customWidth="1"/>
    <col min="2845" max="2845" width="3.28515625" style="46" customWidth="1"/>
    <col min="2846" max="2847" width="0" style="46" hidden="1" customWidth="1"/>
    <col min="2848" max="3074" width="8.85546875" style="46"/>
    <col min="3075" max="3083" width="0" style="46" hidden="1" customWidth="1"/>
    <col min="3084" max="3084" width="18.85546875" style="46" customWidth="1"/>
    <col min="3085" max="3086" width="12.28515625" style="46" customWidth="1"/>
    <col min="3087" max="3087" width="13.28515625" style="46" customWidth="1"/>
    <col min="3088" max="3089" width="12.28515625" style="46" customWidth="1"/>
    <col min="3090" max="3090" width="12.7109375" style="46" customWidth="1"/>
    <col min="3091" max="3093" width="12.28515625" style="46" customWidth="1"/>
    <col min="3094" max="3094" width="12.85546875" style="46" customWidth="1"/>
    <col min="3095" max="3097" width="12.28515625" style="46" customWidth="1"/>
    <col min="3098" max="3098" width="10.7109375" style="46" customWidth="1"/>
    <col min="3099" max="3099" width="7.85546875" style="46" customWidth="1"/>
    <col min="3100" max="3100" width="5.7109375" style="46" customWidth="1"/>
    <col min="3101" max="3101" width="3.28515625" style="46" customWidth="1"/>
    <col min="3102" max="3103" width="0" style="46" hidden="1" customWidth="1"/>
    <col min="3104" max="3330" width="8.85546875" style="46"/>
    <col min="3331" max="3339" width="0" style="46" hidden="1" customWidth="1"/>
    <col min="3340" max="3340" width="18.85546875" style="46" customWidth="1"/>
    <col min="3341" max="3342" width="12.28515625" style="46" customWidth="1"/>
    <col min="3343" max="3343" width="13.28515625" style="46" customWidth="1"/>
    <col min="3344" max="3345" width="12.28515625" style="46" customWidth="1"/>
    <col min="3346" max="3346" width="12.7109375" style="46" customWidth="1"/>
    <col min="3347" max="3349" width="12.28515625" style="46" customWidth="1"/>
    <col min="3350" max="3350" width="12.85546875" style="46" customWidth="1"/>
    <col min="3351" max="3353" width="12.28515625" style="46" customWidth="1"/>
    <col min="3354" max="3354" width="10.7109375" style="46" customWidth="1"/>
    <col min="3355" max="3355" width="7.85546875" style="46" customWidth="1"/>
    <col min="3356" max="3356" width="5.7109375" style="46" customWidth="1"/>
    <col min="3357" max="3357" width="3.28515625" style="46" customWidth="1"/>
    <col min="3358" max="3359" width="0" style="46" hidden="1" customWidth="1"/>
    <col min="3360" max="3586" width="8.85546875" style="46"/>
    <col min="3587" max="3595" width="0" style="46" hidden="1" customWidth="1"/>
    <col min="3596" max="3596" width="18.85546875" style="46" customWidth="1"/>
    <col min="3597" max="3598" width="12.28515625" style="46" customWidth="1"/>
    <col min="3599" max="3599" width="13.28515625" style="46" customWidth="1"/>
    <col min="3600" max="3601" width="12.28515625" style="46" customWidth="1"/>
    <col min="3602" max="3602" width="12.7109375" style="46" customWidth="1"/>
    <col min="3603" max="3605" width="12.28515625" style="46" customWidth="1"/>
    <col min="3606" max="3606" width="12.85546875" style="46" customWidth="1"/>
    <col min="3607" max="3609" width="12.28515625" style="46" customWidth="1"/>
    <col min="3610" max="3610" width="10.7109375" style="46" customWidth="1"/>
    <col min="3611" max="3611" width="7.85546875" style="46" customWidth="1"/>
    <col min="3612" max="3612" width="5.7109375" style="46" customWidth="1"/>
    <col min="3613" max="3613" width="3.28515625" style="46" customWidth="1"/>
    <col min="3614" max="3615" width="0" style="46" hidden="1" customWidth="1"/>
    <col min="3616" max="3842" width="8.85546875" style="46"/>
    <col min="3843" max="3851" width="0" style="46" hidden="1" customWidth="1"/>
    <col min="3852" max="3852" width="18.85546875" style="46" customWidth="1"/>
    <col min="3853" max="3854" width="12.28515625" style="46" customWidth="1"/>
    <col min="3855" max="3855" width="13.28515625" style="46" customWidth="1"/>
    <col min="3856" max="3857" width="12.28515625" style="46" customWidth="1"/>
    <col min="3858" max="3858" width="12.7109375" style="46" customWidth="1"/>
    <col min="3859" max="3861" width="12.28515625" style="46" customWidth="1"/>
    <col min="3862" max="3862" width="12.85546875" style="46" customWidth="1"/>
    <col min="3863" max="3865" width="12.28515625" style="46" customWidth="1"/>
    <col min="3866" max="3866" width="10.7109375" style="46" customWidth="1"/>
    <col min="3867" max="3867" width="7.85546875" style="46" customWidth="1"/>
    <col min="3868" max="3868" width="5.7109375" style="46" customWidth="1"/>
    <col min="3869" max="3869" width="3.28515625" style="46" customWidth="1"/>
    <col min="3870" max="3871" width="0" style="46" hidden="1" customWidth="1"/>
    <col min="3872" max="4098" width="8.85546875" style="46"/>
    <col min="4099" max="4107" width="0" style="46" hidden="1" customWidth="1"/>
    <col min="4108" max="4108" width="18.85546875" style="46" customWidth="1"/>
    <col min="4109" max="4110" width="12.28515625" style="46" customWidth="1"/>
    <col min="4111" max="4111" width="13.28515625" style="46" customWidth="1"/>
    <col min="4112" max="4113" width="12.28515625" style="46" customWidth="1"/>
    <col min="4114" max="4114" width="12.7109375" style="46" customWidth="1"/>
    <col min="4115" max="4117" width="12.28515625" style="46" customWidth="1"/>
    <col min="4118" max="4118" width="12.85546875" style="46" customWidth="1"/>
    <col min="4119" max="4121" width="12.28515625" style="46" customWidth="1"/>
    <col min="4122" max="4122" width="10.7109375" style="46" customWidth="1"/>
    <col min="4123" max="4123" width="7.85546875" style="46" customWidth="1"/>
    <col min="4124" max="4124" width="5.7109375" style="46" customWidth="1"/>
    <col min="4125" max="4125" width="3.28515625" style="46" customWidth="1"/>
    <col min="4126" max="4127" width="0" style="46" hidden="1" customWidth="1"/>
    <col min="4128" max="4354" width="8.85546875" style="46"/>
    <col min="4355" max="4363" width="0" style="46" hidden="1" customWidth="1"/>
    <col min="4364" max="4364" width="18.85546875" style="46" customWidth="1"/>
    <col min="4365" max="4366" width="12.28515625" style="46" customWidth="1"/>
    <col min="4367" max="4367" width="13.28515625" style="46" customWidth="1"/>
    <col min="4368" max="4369" width="12.28515625" style="46" customWidth="1"/>
    <col min="4370" max="4370" width="12.7109375" style="46" customWidth="1"/>
    <col min="4371" max="4373" width="12.28515625" style="46" customWidth="1"/>
    <col min="4374" max="4374" width="12.85546875" style="46" customWidth="1"/>
    <col min="4375" max="4377" width="12.28515625" style="46" customWidth="1"/>
    <col min="4378" max="4378" width="10.7109375" style="46" customWidth="1"/>
    <col min="4379" max="4379" width="7.85546875" style="46" customWidth="1"/>
    <col min="4380" max="4380" width="5.7109375" style="46" customWidth="1"/>
    <col min="4381" max="4381" width="3.28515625" style="46" customWidth="1"/>
    <col min="4382" max="4383" width="0" style="46" hidden="1" customWidth="1"/>
    <col min="4384" max="4610" width="8.85546875" style="46"/>
    <col min="4611" max="4619" width="0" style="46" hidden="1" customWidth="1"/>
    <col min="4620" max="4620" width="18.85546875" style="46" customWidth="1"/>
    <col min="4621" max="4622" width="12.28515625" style="46" customWidth="1"/>
    <col min="4623" max="4623" width="13.28515625" style="46" customWidth="1"/>
    <col min="4624" max="4625" width="12.28515625" style="46" customWidth="1"/>
    <col min="4626" max="4626" width="12.7109375" style="46" customWidth="1"/>
    <col min="4627" max="4629" width="12.28515625" style="46" customWidth="1"/>
    <col min="4630" max="4630" width="12.85546875" style="46" customWidth="1"/>
    <col min="4631" max="4633" width="12.28515625" style="46" customWidth="1"/>
    <col min="4634" max="4634" width="10.7109375" style="46" customWidth="1"/>
    <col min="4635" max="4635" width="7.85546875" style="46" customWidth="1"/>
    <col min="4636" max="4636" width="5.7109375" style="46" customWidth="1"/>
    <col min="4637" max="4637" width="3.28515625" style="46" customWidth="1"/>
    <col min="4638" max="4639" width="0" style="46" hidden="1" customWidth="1"/>
    <col min="4640" max="4866" width="8.85546875" style="46"/>
    <col min="4867" max="4875" width="0" style="46" hidden="1" customWidth="1"/>
    <col min="4876" max="4876" width="18.85546875" style="46" customWidth="1"/>
    <col min="4877" max="4878" width="12.28515625" style="46" customWidth="1"/>
    <col min="4879" max="4879" width="13.28515625" style="46" customWidth="1"/>
    <col min="4880" max="4881" width="12.28515625" style="46" customWidth="1"/>
    <col min="4882" max="4882" width="12.7109375" style="46" customWidth="1"/>
    <col min="4883" max="4885" width="12.28515625" style="46" customWidth="1"/>
    <col min="4886" max="4886" width="12.85546875" style="46" customWidth="1"/>
    <col min="4887" max="4889" width="12.28515625" style="46" customWidth="1"/>
    <col min="4890" max="4890" width="10.7109375" style="46" customWidth="1"/>
    <col min="4891" max="4891" width="7.85546875" style="46" customWidth="1"/>
    <col min="4892" max="4892" width="5.7109375" style="46" customWidth="1"/>
    <col min="4893" max="4893" width="3.28515625" style="46" customWidth="1"/>
    <col min="4894" max="4895" width="0" style="46" hidden="1" customWidth="1"/>
    <col min="4896" max="5122" width="8.85546875" style="46"/>
    <col min="5123" max="5131" width="0" style="46" hidden="1" customWidth="1"/>
    <col min="5132" max="5132" width="18.85546875" style="46" customWidth="1"/>
    <col min="5133" max="5134" width="12.28515625" style="46" customWidth="1"/>
    <col min="5135" max="5135" width="13.28515625" style="46" customWidth="1"/>
    <col min="5136" max="5137" width="12.28515625" style="46" customWidth="1"/>
    <col min="5138" max="5138" width="12.7109375" style="46" customWidth="1"/>
    <col min="5139" max="5141" width="12.28515625" style="46" customWidth="1"/>
    <col min="5142" max="5142" width="12.85546875" style="46" customWidth="1"/>
    <col min="5143" max="5145" width="12.28515625" style="46" customWidth="1"/>
    <col min="5146" max="5146" width="10.7109375" style="46" customWidth="1"/>
    <col min="5147" max="5147" width="7.85546875" style="46" customWidth="1"/>
    <col min="5148" max="5148" width="5.7109375" style="46" customWidth="1"/>
    <col min="5149" max="5149" width="3.28515625" style="46" customWidth="1"/>
    <col min="5150" max="5151" width="0" style="46" hidden="1" customWidth="1"/>
    <col min="5152" max="5378" width="8.85546875" style="46"/>
    <col min="5379" max="5387" width="0" style="46" hidden="1" customWidth="1"/>
    <col min="5388" max="5388" width="18.85546875" style="46" customWidth="1"/>
    <col min="5389" max="5390" width="12.28515625" style="46" customWidth="1"/>
    <col min="5391" max="5391" width="13.28515625" style="46" customWidth="1"/>
    <col min="5392" max="5393" width="12.28515625" style="46" customWidth="1"/>
    <col min="5394" max="5394" width="12.7109375" style="46" customWidth="1"/>
    <col min="5395" max="5397" width="12.28515625" style="46" customWidth="1"/>
    <col min="5398" max="5398" width="12.85546875" style="46" customWidth="1"/>
    <col min="5399" max="5401" width="12.28515625" style="46" customWidth="1"/>
    <col min="5402" max="5402" width="10.7109375" style="46" customWidth="1"/>
    <col min="5403" max="5403" width="7.85546875" style="46" customWidth="1"/>
    <col min="5404" max="5404" width="5.7109375" style="46" customWidth="1"/>
    <col min="5405" max="5405" width="3.28515625" style="46" customWidth="1"/>
    <col min="5406" max="5407" width="0" style="46" hidden="1" customWidth="1"/>
    <col min="5408" max="5634" width="8.85546875" style="46"/>
    <col min="5635" max="5643" width="0" style="46" hidden="1" customWidth="1"/>
    <col min="5644" max="5644" width="18.85546875" style="46" customWidth="1"/>
    <col min="5645" max="5646" width="12.28515625" style="46" customWidth="1"/>
    <col min="5647" max="5647" width="13.28515625" style="46" customWidth="1"/>
    <col min="5648" max="5649" width="12.28515625" style="46" customWidth="1"/>
    <col min="5650" max="5650" width="12.7109375" style="46" customWidth="1"/>
    <col min="5651" max="5653" width="12.28515625" style="46" customWidth="1"/>
    <col min="5654" max="5654" width="12.85546875" style="46" customWidth="1"/>
    <col min="5655" max="5657" width="12.28515625" style="46" customWidth="1"/>
    <col min="5658" max="5658" width="10.7109375" style="46" customWidth="1"/>
    <col min="5659" max="5659" width="7.85546875" style="46" customWidth="1"/>
    <col min="5660" max="5660" width="5.7109375" style="46" customWidth="1"/>
    <col min="5661" max="5661" width="3.28515625" style="46" customWidth="1"/>
    <col min="5662" max="5663" width="0" style="46" hidden="1" customWidth="1"/>
    <col min="5664" max="5890" width="8.85546875" style="46"/>
    <col min="5891" max="5899" width="0" style="46" hidden="1" customWidth="1"/>
    <col min="5900" max="5900" width="18.85546875" style="46" customWidth="1"/>
    <col min="5901" max="5902" width="12.28515625" style="46" customWidth="1"/>
    <col min="5903" max="5903" width="13.28515625" style="46" customWidth="1"/>
    <col min="5904" max="5905" width="12.28515625" style="46" customWidth="1"/>
    <col min="5906" max="5906" width="12.7109375" style="46" customWidth="1"/>
    <col min="5907" max="5909" width="12.28515625" style="46" customWidth="1"/>
    <col min="5910" max="5910" width="12.85546875" style="46" customWidth="1"/>
    <col min="5911" max="5913" width="12.28515625" style="46" customWidth="1"/>
    <col min="5914" max="5914" width="10.7109375" style="46" customWidth="1"/>
    <col min="5915" max="5915" width="7.85546875" style="46" customWidth="1"/>
    <col min="5916" max="5916" width="5.7109375" style="46" customWidth="1"/>
    <col min="5917" max="5917" width="3.28515625" style="46" customWidth="1"/>
    <col min="5918" max="5919" width="0" style="46" hidden="1" customWidth="1"/>
    <col min="5920" max="6146" width="8.85546875" style="46"/>
    <col min="6147" max="6155" width="0" style="46" hidden="1" customWidth="1"/>
    <col min="6156" max="6156" width="18.85546875" style="46" customWidth="1"/>
    <col min="6157" max="6158" width="12.28515625" style="46" customWidth="1"/>
    <col min="6159" max="6159" width="13.28515625" style="46" customWidth="1"/>
    <col min="6160" max="6161" width="12.28515625" style="46" customWidth="1"/>
    <col min="6162" max="6162" width="12.7109375" style="46" customWidth="1"/>
    <col min="6163" max="6165" width="12.28515625" style="46" customWidth="1"/>
    <col min="6166" max="6166" width="12.85546875" style="46" customWidth="1"/>
    <col min="6167" max="6169" width="12.28515625" style="46" customWidth="1"/>
    <col min="6170" max="6170" width="10.7109375" style="46" customWidth="1"/>
    <col min="6171" max="6171" width="7.85546875" style="46" customWidth="1"/>
    <col min="6172" max="6172" width="5.7109375" style="46" customWidth="1"/>
    <col min="6173" max="6173" width="3.28515625" style="46" customWidth="1"/>
    <col min="6174" max="6175" width="0" style="46" hidden="1" customWidth="1"/>
    <col min="6176" max="6402" width="8.85546875" style="46"/>
    <col min="6403" max="6411" width="0" style="46" hidden="1" customWidth="1"/>
    <col min="6412" max="6412" width="18.85546875" style="46" customWidth="1"/>
    <col min="6413" max="6414" width="12.28515625" style="46" customWidth="1"/>
    <col min="6415" max="6415" width="13.28515625" style="46" customWidth="1"/>
    <col min="6416" max="6417" width="12.28515625" style="46" customWidth="1"/>
    <col min="6418" max="6418" width="12.7109375" style="46" customWidth="1"/>
    <col min="6419" max="6421" width="12.28515625" style="46" customWidth="1"/>
    <col min="6422" max="6422" width="12.85546875" style="46" customWidth="1"/>
    <col min="6423" max="6425" width="12.28515625" style="46" customWidth="1"/>
    <col min="6426" max="6426" width="10.7109375" style="46" customWidth="1"/>
    <col min="6427" max="6427" width="7.85546875" style="46" customWidth="1"/>
    <col min="6428" max="6428" width="5.7109375" style="46" customWidth="1"/>
    <col min="6429" max="6429" width="3.28515625" style="46" customWidth="1"/>
    <col min="6430" max="6431" width="0" style="46" hidden="1" customWidth="1"/>
    <col min="6432" max="6658" width="8.85546875" style="46"/>
    <col min="6659" max="6667" width="0" style="46" hidden="1" customWidth="1"/>
    <col min="6668" max="6668" width="18.85546875" style="46" customWidth="1"/>
    <col min="6669" max="6670" width="12.28515625" style="46" customWidth="1"/>
    <col min="6671" max="6671" width="13.28515625" style="46" customWidth="1"/>
    <col min="6672" max="6673" width="12.28515625" style="46" customWidth="1"/>
    <col min="6674" max="6674" width="12.7109375" style="46" customWidth="1"/>
    <col min="6675" max="6677" width="12.28515625" style="46" customWidth="1"/>
    <col min="6678" max="6678" width="12.85546875" style="46" customWidth="1"/>
    <col min="6679" max="6681" width="12.28515625" style="46" customWidth="1"/>
    <col min="6682" max="6682" width="10.7109375" style="46" customWidth="1"/>
    <col min="6683" max="6683" width="7.85546875" style="46" customWidth="1"/>
    <col min="6684" max="6684" width="5.7109375" style="46" customWidth="1"/>
    <col min="6685" max="6685" width="3.28515625" style="46" customWidth="1"/>
    <col min="6686" max="6687" width="0" style="46" hidden="1" customWidth="1"/>
    <col min="6688" max="6914" width="8.85546875" style="46"/>
    <col min="6915" max="6923" width="0" style="46" hidden="1" customWidth="1"/>
    <col min="6924" max="6924" width="18.85546875" style="46" customWidth="1"/>
    <col min="6925" max="6926" width="12.28515625" style="46" customWidth="1"/>
    <col min="6927" max="6927" width="13.28515625" style="46" customWidth="1"/>
    <col min="6928" max="6929" width="12.28515625" style="46" customWidth="1"/>
    <col min="6930" max="6930" width="12.7109375" style="46" customWidth="1"/>
    <col min="6931" max="6933" width="12.28515625" style="46" customWidth="1"/>
    <col min="6934" max="6934" width="12.85546875" style="46" customWidth="1"/>
    <col min="6935" max="6937" width="12.28515625" style="46" customWidth="1"/>
    <col min="6938" max="6938" width="10.7109375" style="46" customWidth="1"/>
    <col min="6939" max="6939" width="7.85546875" style="46" customWidth="1"/>
    <col min="6940" max="6940" width="5.7109375" style="46" customWidth="1"/>
    <col min="6941" max="6941" width="3.28515625" style="46" customWidth="1"/>
    <col min="6942" max="6943" width="0" style="46" hidden="1" customWidth="1"/>
    <col min="6944" max="7170" width="8.85546875" style="46"/>
    <col min="7171" max="7179" width="0" style="46" hidden="1" customWidth="1"/>
    <col min="7180" max="7180" width="18.85546875" style="46" customWidth="1"/>
    <col min="7181" max="7182" width="12.28515625" style="46" customWidth="1"/>
    <col min="7183" max="7183" width="13.28515625" style="46" customWidth="1"/>
    <col min="7184" max="7185" width="12.28515625" style="46" customWidth="1"/>
    <col min="7186" max="7186" width="12.7109375" style="46" customWidth="1"/>
    <col min="7187" max="7189" width="12.28515625" style="46" customWidth="1"/>
    <col min="7190" max="7190" width="12.85546875" style="46" customWidth="1"/>
    <col min="7191" max="7193" width="12.28515625" style="46" customWidth="1"/>
    <col min="7194" max="7194" width="10.7109375" style="46" customWidth="1"/>
    <col min="7195" max="7195" width="7.85546875" style="46" customWidth="1"/>
    <col min="7196" max="7196" width="5.7109375" style="46" customWidth="1"/>
    <col min="7197" max="7197" width="3.28515625" style="46" customWidth="1"/>
    <col min="7198" max="7199" width="0" style="46" hidden="1" customWidth="1"/>
    <col min="7200" max="7426" width="8.85546875" style="46"/>
    <col min="7427" max="7435" width="0" style="46" hidden="1" customWidth="1"/>
    <col min="7436" max="7436" width="18.85546875" style="46" customWidth="1"/>
    <col min="7437" max="7438" width="12.28515625" style="46" customWidth="1"/>
    <col min="7439" max="7439" width="13.28515625" style="46" customWidth="1"/>
    <col min="7440" max="7441" width="12.28515625" style="46" customWidth="1"/>
    <col min="7442" max="7442" width="12.7109375" style="46" customWidth="1"/>
    <col min="7443" max="7445" width="12.28515625" style="46" customWidth="1"/>
    <col min="7446" max="7446" width="12.85546875" style="46" customWidth="1"/>
    <col min="7447" max="7449" width="12.28515625" style="46" customWidth="1"/>
    <col min="7450" max="7450" width="10.7109375" style="46" customWidth="1"/>
    <col min="7451" max="7451" width="7.85546875" style="46" customWidth="1"/>
    <col min="7452" max="7452" width="5.7109375" style="46" customWidth="1"/>
    <col min="7453" max="7453" width="3.28515625" style="46" customWidth="1"/>
    <col min="7454" max="7455" width="0" style="46" hidden="1" customWidth="1"/>
    <col min="7456" max="7682" width="8.85546875" style="46"/>
    <col min="7683" max="7691" width="0" style="46" hidden="1" customWidth="1"/>
    <col min="7692" max="7692" width="18.85546875" style="46" customWidth="1"/>
    <col min="7693" max="7694" width="12.28515625" style="46" customWidth="1"/>
    <col min="7695" max="7695" width="13.28515625" style="46" customWidth="1"/>
    <col min="7696" max="7697" width="12.28515625" style="46" customWidth="1"/>
    <col min="7698" max="7698" width="12.7109375" style="46" customWidth="1"/>
    <col min="7699" max="7701" width="12.28515625" style="46" customWidth="1"/>
    <col min="7702" max="7702" width="12.85546875" style="46" customWidth="1"/>
    <col min="7703" max="7705" width="12.28515625" style="46" customWidth="1"/>
    <col min="7706" max="7706" width="10.7109375" style="46" customWidth="1"/>
    <col min="7707" max="7707" width="7.85546875" style="46" customWidth="1"/>
    <col min="7708" max="7708" width="5.7109375" style="46" customWidth="1"/>
    <col min="7709" max="7709" width="3.28515625" style="46" customWidth="1"/>
    <col min="7710" max="7711" width="0" style="46" hidden="1" customWidth="1"/>
    <col min="7712" max="7938" width="8.85546875" style="46"/>
    <col min="7939" max="7947" width="0" style="46" hidden="1" customWidth="1"/>
    <col min="7948" max="7948" width="18.85546875" style="46" customWidth="1"/>
    <col min="7949" max="7950" width="12.28515625" style="46" customWidth="1"/>
    <col min="7951" max="7951" width="13.28515625" style="46" customWidth="1"/>
    <col min="7952" max="7953" width="12.28515625" style="46" customWidth="1"/>
    <col min="7954" max="7954" width="12.7109375" style="46" customWidth="1"/>
    <col min="7955" max="7957" width="12.28515625" style="46" customWidth="1"/>
    <col min="7958" max="7958" width="12.85546875" style="46" customWidth="1"/>
    <col min="7959" max="7961" width="12.28515625" style="46" customWidth="1"/>
    <col min="7962" max="7962" width="10.7109375" style="46" customWidth="1"/>
    <col min="7963" max="7963" width="7.85546875" style="46" customWidth="1"/>
    <col min="7964" max="7964" width="5.7109375" style="46" customWidth="1"/>
    <col min="7965" max="7965" width="3.28515625" style="46" customWidth="1"/>
    <col min="7966" max="7967" width="0" style="46" hidden="1" customWidth="1"/>
    <col min="7968" max="8194" width="8.85546875" style="46"/>
    <col min="8195" max="8203" width="0" style="46" hidden="1" customWidth="1"/>
    <col min="8204" max="8204" width="18.85546875" style="46" customWidth="1"/>
    <col min="8205" max="8206" width="12.28515625" style="46" customWidth="1"/>
    <col min="8207" max="8207" width="13.28515625" style="46" customWidth="1"/>
    <col min="8208" max="8209" width="12.28515625" style="46" customWidth="1"/>
    <col min="8210" max="8210" width="12.7109375" style="46" customWidth="1"/>
    <col min="8211" max="8213" width="12.28515625" style="46" customWidth="1"/>
    <col min="8214" max="8214" width="12.85546875" style="46" customWidth="1"/>
    <col min="8215" max="8217" width="12.28515625" style="46" customWidth="1"/>
    <col min="8218" max="8218" width="10.7109375" style="46" customWidth="1"/>
    <col min="8219" max="8219" width="7.85546875" style="46" customWidth="1"/>
    <col min="8220" max="8220" width="5.7109375" style="46" customWidth="1"/>
    <col min="8221" max="8221" width="3.28515625" style="46" customWidth="1"/>
    <col min="8222" max="8223" width="0" style="46" hidden="1" customWidth="1"/>
    <col min="8224" max="8450" width="8.85546875" style="46"/>
    <col min="8451" max="8459" width="0" style="46" hidden="1" customWidth="1"/>
    <col min="8460" max="8460" width="18.85546875" style="46" customWidth="1"/>
    <col min="8461" max="8462" width="12.28515625" style="46" customWidth="1"/>
    <col min="8463" max="8463" width="13.28515625" style="46" customWidth="1"/>
    <col min="8464" max="8465" width="12.28515625" style="46" customWidth="1"/>
    <col min="8466" max="8466" width="12.7109375" style="46" customWidth="1"/>
    <col min="8467" max="8469" width="12.28515625" style="46" customWidth="1"/>
    <col min="8470" max="8470" width="12.85546875" style="46" customWidth="1"/>
    <col min="8471" max="8473" width="12.28515625" style="46" customWidth="1"/>
    <col min="8474" max="8474" width="10.7109375" style="46" customWidth="1"/>
    <col min="8475" max="8475" width="7.85546875" style="46" customWidth="1"/>
    <col min="8476" max="8476" width="5.7109375" style="46" customWidth="1"/>
    <col min="8477" max="8477" width="3.28515625" style="46" customWidth="1"/>
    <col min="8478" max="8479" width="0" style="46" hidden="1" customWidth="1"/>
    <col min="8480" max="8706" width="8.85546875" style="46"/>
    <col min="8707" max="8715" width="0" style="46" hidden="1" customWidth="1"/>
    <col min="8716" max="8716" width="18.85546875" style="46" customWidth="1"/>
    <col min="8717" max="8718" width="12.28515625" style="46" customWidth="1"/>
    <col min="8719" max="8719" width="13.28515625" style="46" customWidth="1"/>
    <col min="8720" max="8721" width="12.28515625" style="46" customWidth="1"/>
    <col min="8722" max="8722" width="12.7109375" style="46" customWidth="1"/>
    <col min="8723" max="8725" width="12.28515625" style="46" customWidth="1"/>
    <col min="8726" max="8726" width="12.85546875" style="46" customWidth="1"/>
    <col min="8727" max="8729" width="12.28515625" style="46" customWidth="1"/>
    <col min="8730" max="8730" width="10.7109375" style="46" customWidth="1"/>
    <col min="8731" max="8731" width="7.85546875" style="46" customWidth="1"/>
    <col min="8732" max="8732" width="5.7109375" style="46" customWidth="1"/>
    <col min="8733" max="8733" width="3.28515625" style="46" customWidth="1"/>
    <col min="8734" max="8735" width="0" style="46" hidden="1" customWidth="1"/>
    <col min="8736" max="8962" width="8.85546875" style="46"/>
    <col min="8963" max="8971" width="0" style="46" hidden="1" customWidth="1"/>
    <col min="8972" max="8972" width="18.85546875" style="46" customWidth="1"/>
    <col min="8973" max="8974" width="12.28515625" style="46" customWidth="1"/>
    <col min="8975" max="8975" width="13.28515625" style="46" customWidth="1"/>
    <col min="8976" max="8977" width="12.28515625" style="46" customWidth="1"/>
    <col min="8978" max="8978" width="12.7109375" style="46" customWidth="1"/>
    <col min="8979" max="8981" width="12.28515625" style="46" customWidth="1"/>
    <col min="8982" max="8982" width="12.85546875" style="46" customWidth="1"/>
    <col min="8983" max="8985" width="12.28515625" style="46" customWidth="1"/>
    <col min="8986" max="8986" width="10.7109375" style="46" customWidth="1"/>
    <col min="8987" max="8987" width="7.85546875" style="46" customWidth="1"/>
    <col min="8988" max="8988" width="5.7109375" style="46" customWidth="1"/>
    <col min="8989" max="8989" width="3.28515625" style="46" customWidth="1"/>
    <col min="8990" max="8991" width="0" style="46" hidden="1" customWidth="1"/>
    <col min="8992" max="9218" width="8.85546875" style="46"/>
    <col min="9219" max="9227" width="0" style="46" hidden="1" customWidth="1"/>
    <col min="9228" max="9228" width="18.85546875" style="46" customWidth="1"/>
    <col min="9229" max="9230" width="12.28515625" style="46" customWidth="1"/>
    <col min="9231" max="9231" width="13.28515625" style="46" customWidth="1"/>
    <col min="9232" max="9233" width="12.28515625" style="46" customWidth="1"/>
    <col min="9234" max="9234" width="12.7109375" style="46" customWidth="1"/>
    <col min="9235" max="9237" width="12.28515625" style="46" customWidth="1"/>
    <col min="9238" max="9238" width="12.85546875" style="46" customWidth="1"/>
    <col min="9239" max="9241" width="12.28515625" style="46" customWidth="1"/>
    <col min="9242" max="9242" width="10.7109375" style="46" customWidth="1"/>
    <col min="9243" max="9243" width="7.85546875" style="46" customWidth="1"/>
    <col min="9244" max="9244" width="5.7109375" style="46" customWidth="1"/>
    <col min="9245" max="9245" width="3.28515625" style="46" customWidth="1"/>
    <col min="9246" max="9247" width="0" style="46" hidden="1" customWidth="1"/>
    <col min="9248" max="9474" width="8.85546875" style="46"/>
    <col min="9475" max="9483" width="0" style="46" hidden="1" customWidth="1"/>
    <col min="9484" max="9484" width="18.85546875" style="46" customWidth="1"/>
    <col min="9485" max="9486" width="12.28515625" style="46" customWidth="1"/>
    <col min="9487" max="9487" width="13.28515625" style="46" customWidth="1"/>
    <col min="9488" max="9489" width="12.28515625" style="46" customWidth="1"/>
    <col min="9490" max="9490" width="12.7109375" style="46" customWidth="1"/>
    <col min="9491" max="9493" width="12.28515625" style="46" customWidth="1"/>
    <col min="9494" max="9494" width="12.85546875" style="46" customWidth="1"/>
    <col min="9495" max="9497" width="12.28515625" style="46" customWidth="1"/>
    <col min="9498" max="9498" width="10.7109375" style="46" customWidth="1"/>
    <col min="9499" max="9499" width="7.85546875" style="46" customWidth="1"/>
    <col min="9500" max="9500" width="5.7109375" style="46" customWidth="1"/>
    <col min="9501" max="9501" width="3.28515625" style="46" customWidth="1"/>
    <col min="9502" max="9503" width="0" style="46" hidden="1" customWidth="1"/>
    <col min="9504" max="9730" width="8.85546875" style="46"/>
    <col min="9731" max="9739" width="0" style="46" hidden="1" customWidth="1"/>
    <col min="9740" max="9740" width="18.85546875" style="46" customWidth="1"/>
    <col min="9741" max="9742" width="12.28515625" style="46" customWidth="1"/>
    <col min="9743" max="9743" width="13.28515625" style="46" customWidth="1"/>
    <col min="9744" max="9745" width="12.28515625" style="46" customWidth="1"/>
    <col min="9746" max="9746" width="12.7109375" style="46" customWidth="1"/>
    <col min="9747" max="9749" width="12.28515625" style="46" customWidth="1"/>
    <col min="9750" max="9750" width="12.85546875" style="46" customWidth="1"/>
    <col min="9751" max="9753" width="12.28515625" style="46" customWidth="1"/>
    <col min="9754" max="9754" width="10.7109375" style="46" customWidth="1"/>
    <col min="9755" max="9755" width="7.85546875" style="46" customWidth="1"/>
    <col min="9756" max="9756" width="5.7109375" style="46" customWidth="1"/>
    <col min="9757" max="9757" width="3.28515625" style="46" customWidth="1"/>
    <col min="9758" max="9759" width="0" style="46" hidden="1" customWidth="1"/>
    <col min="9760" max="9986" width="8.85546875" style="46"/>
    <col min="9987" max="9995" width="0" style="46" hidden="1" customWidth="1"/>
    <col min="9996" max="9996" width="18.85546875" style="46" customWidth="1"/>
    <col min="9997" max="9998" width="12.28515625" style="46" customWidth="1"/>
    <col min="9999" max="9999" width="13.28515625" style="46" customWidth="1"/>
    <col min="10000" max="10001" width="12.28515625" style="46" customWidth="1"/>
    <col min="10002" max="10002" width="12.7109375" style="46" customWidth="1"/>
    <col min="10003" max="10005" width="12.28515625" style="46" customWidth="1"/>
    <col min="10006" max="10006" width="12.85546875" style="46" customWidth="1"/>
    <col min="10007" max="10009" width="12.28515625" style="46" customWidth="1"/>
    <col min="10010" max="10010" width="10.7109375" style="46" customWidth="1"/>
    <col min="10011" max="10011" width="7.85546875" style="46" customWidth="1"/>
    <col min="10012" max="10012" width="5.7109375" style="46" customWidth="1"/>
    <col min="10013" max="10013" width="3.28515625" style="46" customWidth="1"/>
    <col min="10014" max="10015" width="0" style="46" hidden="1" customWidth="1"/>
    <col min="10016" max="10242" width="8.85546875" style="46"/>
    <col min="10243" max="10251" width="0" style="46" hidden="1" customWidth="1"/>
    <col min="10252" max="10252" width="18.85546875" style="46" customWidth="1"/>
    <col min="10253" max="10254" width="12.28515625" style="46" customWidth="1"/>
    <col min="10255" max="10255" width="13.28515625" style="46" customWidth="1"/>
    <col min="10256" max="10257" width="12.28515625" style="46" customWidth="1"/>
    <col min="10258" max="10258" width="12.7109375" style="46" customWidth="1"/>
    <col min="10259" max="10261" width="12.28515625" style="46" customWidth="1"/>
    <col min="10262" max="10262" width="12.85546875" style="46" customWidth="1"/>
    <col min="10263" max="10265" width="12.28515625" style="46" customWidth="1"/>
    <col min="10266" max="10266" width="10.7109375" style="46" customWidth="1"/>
    <col min="10267" max="10267" width="7.85546875" style="46" customWidth="1"/>
    <col min="10268" max="10268" width="5.7109375" style="46" customWidth="1"/>
    <col min="10269" max="10269" width="3.28515625" style="46" customWidth="1"/>
    <col min="10270" max="10271" width="0" style="46" hidden="1" customWidth="1"/>
    <col min="10272" max="10498" width="8.85546875" style="46"/>
    <col min="10499" max="10507" width="0" style="46" hidden="1" customWidth="1"/>
    <col min="10508" max="10508" width="18.85546875" style="46" customWidth="1"/>
    <col min="10509" max="10510" width="12.28515625" style="46" customWidth="1"/>
    <col min="10511" max="10511" width="13.28515625" style="46" customWidth="1"/>
    <col min="10512" max="10513" width="12.28515625" style="46" customWidth="1"/>
    <col min="10514" max="10514" width="12.7109375" style="46" customWidth="1"/>
    <col min="10515" max="10517" width="12.28515625" style="46" customWidth="1"/>
    <col min="10518" max="10518" width="12.85546875" style="46" customWidth="1"/>
    <col min="10519" max="10521" width="12.28515625" style="46" customWidth="1"/>
    <col min="10522" max="10522" width="10.7109375" style="46" customWidth="1"/>
    <col min="10523" max="10523" width="7.85546875" style="46" customWidth="1"/>
    <col min="10524" max="10524" width="5.7109375" style="46" customWidth="1"/>
    <col min="10525" max="10525" width="3.28515625" style="46" customWidth="1"/>
    <col min="10526" max="10527" width="0" style="46" hidden="1" customWidth="1"/>
    <col min="10528" max="10754" width="8.85546875" style="46"/>
    <col min="10755" max="10763" width="0" style="46" hidden="1" customWidth="1"/>
    <col min="10764" max="10764" width="18.85546875" style="46" customWidth="1"/>
    <col min="10765" max="10766" width="12.28515625" style="46" customWidth="1"/>
    <col min="10767" max="10767" width="13.28515625" style="46" customWidth="1"/>
    <col min="10768" max="10769" width="12.28515625" style="46" customWidth="1"/>
    <col min="10770" max="10770" width="12.7109375" style="46" customWidth="1"/>
    <col min="10771" max="10773" width="12.28515625" style="46" customWidth="1"/>
    <col min="10774" max="10774" width="12.85546875" style="46" customWidth="1"/>
    <col min="10775" max="10777" width="12.28515625" style="46" customWidth="1"/>
    <col min="10778" max="10778" width="10.7109375" style="46" customWidth="1"/>
    <col min="10779" max="10779" width="7.85546875" style="46" customWidth="1"/>
    <col min="10780" max="10780" width="5.7109375" style="46" customWidth="1"/>
    <col min="10781" max="10781" width="3.28515625" style="46" customWidth="1"/>
    <col min="10782" max="10783" width="0" style="46" hidden="1" customWidth="1"/>
    <col min="10784" max="11010" width="8.85546875" style="46"/>
    <col min="11011" max="11019" width="0" style="46" hidden="1" customWidth="1"/>
    <col min="11020" max="11020" width="18.85546875" style="46" customWidth="1"/>
    <col min="11021" max="11022" width="12.28515625" style="46" customWidth="1"/>
    <col min="11023" max="11023" width="13.28515625" style="46" customWidth="1"/>
    <col min="11024" max="11025" width="12.28515625" style="46" customWidth="1"/>
    <col min="11026" max="11026" width="12.7109375" style="46" customWidth="1"/>
    <col min="11027" max="11029" width="12.28515625" style="46" customWidth="1"/>
    <col min="11030" max="11030" width="12.85546875" style="46" customWidth="1"/>
    <col min="11031" max="11033" width="12.28515625" style="46" customWidth="1"/>
    <col min="11034" max="11034" width="10.7109375" style="46" customWidth="1"/>
    <col min="11035" max="11035" width="7.85546875" style="46" customWidth="1"/>
    <col min="11036" max="11036" width="5.7109375" style="46" customWidth="1"/>
    <col min="11037" max="11037" width="3.28515625" style="46" customWidth="1"/>
    <col min="11038" max="11039" width="0" style="46" hidden="1" customWidth="1"/>
    <col min="11040" max="11266" width="8.85546875" style="46"/>
    <col min="11267" max="11275" width="0" style="46" hidden="1" customWidth="1"/>
    <col min="11276" max="11276" width="18.85546875" style="46" customWidth="1"/>
    <col min="11277" max="11278" width="12.28515625" style="46" customWidth="1"/>
    <col min="11279" max="11279" width="13.28515625" style="46" customWidth="1"/>
    <col min="11280" max="11281" width="12.28515625" style="46" customWidth="1"/>
    <col min="11282" max="11282" width="12.7109375" style="46" customWidth="1"/>
    <col min="11283" max="11285" width="12.28515625" style="46" customWidth="1"/>
    <col min="11286" max="11286" width="12.85546875" style="46" customWidth="1"/>
    <col min="11287" max="11289" width="12.28515625" style="46" customWidth="1"/>
    <col min="11290" max="11290" width="10.7109375" style="46" customWidth="1"/>
    <col min="11291" max="11291" width="7.85546875" style="46" customWidth="1"/>
    <col min="11292" max="11292" width="5.7109375" style="46" customWidth="1"/>
    <col min="11293" max="11293" width="3.28515625" style="46" customWidth="1"/>
    <col min="11294" max="11295" width="0" style="46" hidden="1" customWidth="1"/>
    <col min="11296" max="11522" width="8.85546875" style="46"/>
    <col min="11523" max="11531" width="0" style="46" hidden="1" customWidth="1"/>
    <col min="11532" max="11532" width="18.85546875" style="46" customWidth="1"/>
    <col min="11533" max="11534" width="12.28515625" style="46" customWidth="1"/>
    <col min="11535" max="11535" width="13.28515625" style="46" customWidth="1"/>
    <col min="11536" max="11537" width="12.28515625" style="46" customWidth="1"/>
    <col min="11538" max="11538" width="12.7109375" style="46" customWidth="1"/>
    <col min="11539" max="11541" width="12.28515625" style="46" customWidth="1"/>
    <col min="11542" max="11542" width="12.85546875" style="46" customWidth="1"/>
    <col min="11543" max="11545" width="12.28515625" style="46" customWidth="1"/>
    <col min="11546" max="11546" width="10.7109375" style="46" customWidth="1"/>
    <col min="11547" max="11547" width="7.85546875" style="46" customWidth="1"/>
    <col min="11548" max="11548" width="5.7109375" style="46" customWidth="1"/>
    <col min="11549" max="11549" width="3.28515625" style="46" customWidth="1"/>
    <col min="11550" max="11551" width="0" style="46" hidden="1" customWidth="1"/>
    <col min="11552" max="11778" width="8.85546875" style="46"/>
    <col min="11779" max="11787" width="0" style="46" hidden="1" customWidth="1"/>
    <col min="11788" max="11788" width="18.85546875" style="46" customWidth="1"/>
    <col min="11789" max="11790" width="12.28515625" style="46" customWidth="1"/>
    <col min="11791" max="11791" width="13.28515625" style="46" customWidth="1"/>
    <col min="11792" max="11793" width="12.28515625" style="46" customWidth="1"/>
    <col min="11794" max="11794" width="12.7109375" style="46" customWidth="1"/>
    <col min="11795" max="11797" width="12.28515625" style="46" customWidth="1"/>
    <col min="11798" max="11798" width="12.85546875" style="46" customWidth="1"/>
    <col min="11799" max="11801" width="12.28515625" style="46" customWidth="1"/>
    <col min="11802" max="11802" width="10.7109375" style="46" customWidth="1"/>
    <col min="11803" max="11803" width="7.85546875" style="46" customWidth="1"/>
    <col min="11804" max="11804" width="5.7109375" style="46" customWidth="1"/>
    <col min="11805" max="11805" width="3.28515625" style="46" customWidth="1"/>
    <col min="11806" max="11807" width="0" style="46" hidden="1" customWidth="1"/>
    <col min="11808" max="12034" width="8.85546875" style="46"/>
    <col min="12035" max="12043" width="0" style="46" hidden="1" customWidth="1"/>
    <col min="12044" max="12044" width="18.85546875" style="46" customWidth="1"/>
    <col min="12045" max="12046" width="12.28515625" style="46" customWidth="1"/>
    <col min="12047" max="12047" width="13.28515625" style="46" customWidth="1"/>
    <col min="12048" max="12049" width="12.28515625" style="46" customWidth="1"/>
    <col min="12050" max="12050" width="12.7109375" style="46" customWidth="1"/>
    <col min="12051" max="12053" width="12.28515625" style="46" customWidth="1"/>
    <col min="12054" max="12054" width="12.85546875" style="46" customWidth="1"/>
    <col min="12055" max="12057" width="12.28515625" style="46" customWidth="1"/>
    <col min="12058" max="12058" width="10.7109375" style="46" customWidth="1"/>
    <col min="12059" max="12059" width="7.85546875" style="46" customWidth="1"/>
    <col min="12060" max="12060" width="5.7109375" style="46" customWidth="1"/>
    <col min="12061" max="12061" width="3.28515625" style="46" customWidth="1"/>
    <col min="12062" max="12063" width="0" style="46" hidden="1" customWidth="1"/>
    <col min="12064" max="12290" width="8.85546875" style="46"/>
    <col min="12291" max="12299" width="0" style="46" hidden="1" customWidth="1"/>
    <col min="12300" max="12300" width="18.85546875" style="46" customWidth="1"/>
    <col min="12301" max="12302" width="12.28515625" style="46" customWidth="1"/>
    <col min="12303" max="12303" width="13.28515625" style="46" customWidth="1"/>
    <col min="12304" max="12305" width="12.28515625" style="46" customWidth="1"/>
    <col min="12306" max="12306" width="12.7109375" style="46" customWidth="1"/>
    <col min="12307" max="12309" width="12.28515625" style="46" customWidth="1"/>
    <col min="12310" max="12310" width="12.85546875" style="46" customWidth="1"/>
    <col min="12311" max="12313" width="12.28515625" style="46" customWidth="1"/>
    <col min="12314" max="12314" width="10.7109375" style="46" customWidth="1"/>
    <col min="12315" max="12315" width="7.85546875" style="46" customWidth="1"/>
    <col min="12316" max="12316" width="5.7109375" style="46" customWidth="1"/>
    <col min="12317" max="12317" width="3.28515625" style="46" customWidth="1"/>
    <col min="12318" max="12319" width="0" style="46" hidden="1" customWidth="1"/>
    <col min="12320" max="12546" width="8.85546875" style="46"/>
    <col min="12547" max="12555" width="0" style="46" hidden="1" customWidth="1"/>
    <col min="12556" max="12556" width="18.85546875" style="46" customWidth="1"/>
    <col min="12557" max="12558" width="12.28515625" style="46" customWidth="1"/>
    <col min="12559" max="12559" width="13.28515625" style="46" customWidth="1"/>
    <col min="12560" max="12561" width="12.28515625" style="46" customWidth="1"/>
    <col min="12562" max="12562" width="12.7109375" style="46" customWidth="1"/>
    <col min="12563" max="12565" width="12.28515625" style="46" customWidth="1"/>
    <col min="12566" max="12566" width="12.85546875" style="46" customWidth="1"/>
    <col min="12567" max="12569" width="12.28515625" style="46" customWidth="1"/>
    <col min="12570" max="12570" width="10.7109375" style="46" customWidth="1"/>
    <col min="12571" max="12571" width="7.85546875" style="46" customWidth="1"/>
    <col min="12572" max="12572" width="5.7109375" style="46" customWidth="1"/>
    <col min="12573" max="12573" width="3.28515625" style="46" customWidth="1"/>
    <col min="12574" max="12575" width="0" style="46" hidden="1" customWidth="1"/>
    <col min="12576" max="12802" width="8.85546875" style="46"/>
    <col min="12803" max="12811" width="0" style="46" hidden="1" customWidth="1"/>
    <col min="12812" max="12812" width="18.85546875" style="46" customWidth="1"/>
    <col min="12813" max="12814" width="12.28515625" style="46" customWidth="1"/>
    <col min="12815" max="12815" width="13.28515625" style="46" customWidth="1"/>
    <col min="12816" max="12817" width="12.28515625" style="46" customWidth="1"/>
    <col min="12818" max="12818" width="12.7109375" style="46" customWidth="1"/>
    <col min="12819" max="12821" width="12.28515625" style="46" customWidth="1"/>
    <col min="12822" max="12822" width="12.85546875" style="46" customWidth="1"/>
    <col min="12823" max="12825" width="12.28515625" style="46" customWidth="1"/>
    <col min="12826" max="12826" width="10.7109375" style="46" customWidth="1"/>
    <col min="12827" max="12827" width="7.85546875" style="46" customWidth="1"/>
    <col min="12828" max="12828" width="5.7109375" style="46" customWidth="1"/>
    <col min="12829" max="12829" width="3.28515625" style="46" customWidth="1"/>
    <col min="12830" max="12831" width="0" style="46" hidden="1" customWidth="1"/>
    <col min="12832" max="13058" width="8.85546875" style="46"/>
    <col min="13059" max="13067" width="0" style="46" hidden="1" customWidth="1"/>
    <col min="13068" max="13068" width="18.85546875" style="46" customWidth="1"/>
    <col min="13069" max="13070" width="12.28515625" style="46" customWidth="1"/>
    <col min="13071" max="13071" width="13.28515625" style="46" customWidth="1"/>
    <col min="13072" max="13073" width="12.28515625" style="46" customWidth="1"/>
    <col min="13074" max="13074" width="12.7109375" style="46" customWidth="1"/>
    <col min="13075" max="13077" width="12.28515625" style="46" customWidth="1"/>
    <col min="13078" max="13078" width="12.85546875" style="46" customWidth="1"/>
    <col min="13079" max="13081" width="12.28515625" style="46" customWidth="1"/>
    <col min="13082" max="13082" width="10.7109375" style="46" customWidth="1"/>
    <col min="13083" max="13083" width="7.85546875" style="46" customWidth="1"/>
    <col min="13084" max="13084" width="5.7109375" style="46" customWidth="1"/>
    <col min="13085" max="13085" width="3.28515625" style="46" customWidth="1"/>
    <col min="13086" max="13087" width="0" style="46" hidden="1" customWidth="1"/>
    <col min="13088" max="13314" width="8.85546875" style="46"/>
    <col min="13315" max="13323" width="0" style="46" hidden="1" customWidth="1"/>
    <col min="13324" max="13324" width="18.85546875" style="46" customWidth="1"/>
    <col min="13325" max="13326" width="12.28515625" style="46" customWidth="1"/>
    <col min="13327" max="13327" width="13.28515625" style="46" customWidth="1"/>
    <col min="13328" max="13329" width="12.28515625" style="46" customWidth="1"/>
    <col min="13330" max="13330" width="12.7109375" style="46" customWidth="1"/>
    <col min="13331" max="13333" width="12.28515625" style="46" customWidth="1"/>
    <col min="13334" max="13334" width="12.85546875" style="46" customWidth="1"/>
    <col min="13335" max="13337" width="12.28515625" style="46" customWidth="1"/>
    <col min="13338" max="13338" width="10.7109375" style="46" customWidth="1"/>
    <col min="13339" max="13339" width="7.85546875" style="46" customWidth="1"/>
    <col min="13340" max="13340" width="5.7109375" style="46" customWidth="1"/>
    <col min="13341" max="13341" width="3.28515625" style="46" customWidth="1"/>
    <col min="13342" max="13343" width="0" style="46" hidden="1" customWidth="1"/>
    <col min="13344" max="13570" width="8.85546875" style="46"/>
    <col min="13571" max="13579" width="0" style="46" hidden="1" customWidth="1"/>
    <col min="13580" max="13580" width="18.85546875" style="46" customWidth="1"/>
    <col min="13581" max="13582" width="12.28515625" style="46" customWidth="1"/>
    <col min="13583" max="13583" width="13.28515625" style="46" customWidth="1"/>
    <col min="13584" max="13585" width="12.28515625" style="46" customWidth="1"/>
    <col min="13586" max="13586" width="12.7109375" style="46" customWidth="1"/>
    <col min="13587" max="13589" width="12.28515625" style="46" customWidth="1"/>
    <col min="13590" max="13590" width="12.85546875" style="46" customWidth="1"/>
    <col min="13591" max="13593" width="12.28515625" style="46" customWidth="1"/>
    <col min="13594" max="13594" width="10.7109375" style="46" customWidth="1"/>
    <col min="13595" max="13595" width="7.85546875" style="46" customWidth="1"/>
    <col min="13596" max="13596" width="5.7109375" style="46" customWidth="1"/>
    <col min="13597" max="13597" width="3.28515625" style="46" customWidth="1"/>
    <col min="13598" max="13599" width="0" style="46" hidden="1" customWidth="1"/>
    <col min="13600" max="13826" width="8.85546875" style="46"/>
    <col min="13827" max="13835" width="0" style="46" hidden="1" customWidth="1"/>
    <col min="13836" max="13836" width="18.85546875" style="46" customWidth="1"/>
    <col min="13837" max="13838" width="12.28515625" style="46" customWidth="1"/>
    <col min="13839" max="13839" width="13.28515625" style="46" customWidth="1"/>
    <col min="13840" max="13841" width="12.28515625" style="46" customWidth="1"/>
    <col min="13842" max="13842" width="12.7109375" style="46" customWidth="1"/>
    <col min="13843" max="13845" width="12.28515625" style="46" customWidth="1"/>
    <col min="13846" max="13846" width="12.85546875" style="46" customWidth="1"/>
    <col min="13847" max="13849" width="12.28515625" style="46" customWidth="1"/>
    <col min="13850" max="13850" width="10.7109375" style="46" customWidth="1"/>
    <col min="13851" max="13851" width="7.85546875" style="46" customWidth="1"/>
    <col min="13852" max="13852" width="5.7109375" style="46" customWidth="1"/>
    <col min="13853" max="13853" width="3.28515625" style="46" customWidth="1"/>
    <col min="13854" max="13855" width="0" style="46" hidden="1" customWidth="1"/>
    <col min="13856" max="14082" width="8.85546875" style="46"/>
    <col min="14083" max="14091" width="0" style="46" hidden="1" customWidth="1"/>
    <col min="14092" max="14092" width="18.85546875" style="46" customWidth="1"/>
    <col min="14093" max="14094" width="12.28515625" style="46" customWidth="1"/>
    <col min="14095" max="14095" width="13.28515625" style="46" customWidth="1"/>
    <col min="14096" max="14097" width="12.28515625" style="46" customWidth="1"/>
    <col min="14098" max="14098" width="12.7109375" style="46" customWidth="1"/>
    <col min="14099" max="14101" width="12.28515625" style="46" customWidth="1"/>
    <col min="14102" max="14102" width="12.85546875" style="46" customWidth="1"/>
    <col min="14103" max="14105" width="12.28515625" style="46" customWidth="1"/>
    <col min="14106" max="14106" width="10.7109375" style="46" customWidth="1"/>
    <col min="14107" max="14107" width="7.85546875" style="46" customWidth="1"/>
    <col min="14108" max="14108" width="5.7109375" style="46" customWidth="1"/>
    <col min="14109" max="14109" width="3.28515625" style="46" customWidth="1"/>
    <col min="14110" max="14111" width="0" style="46" hidden="1" customWidth="1"/>
    <col min="14112" max="14338" width="8.85546875" style="46"/>
    <col min="14339" max="14347" width="0" style="46" hidden="1" customWidth="1"/>
    <col min="14348" max="14348" width="18.85546875" style="46" customWidth="1"/>
    <col min="14349" max="14350" width="12.28515625" style="46" customWidth="1"/>
    <col min="14351" max="14351" width="13.28515625" style="46" customWidth="1"/>
    <col min="14352" max="14353" width="12.28515625" style="46" customWidth="1"/>
    <col min="14354" max="14354" width="12.7109375" style="46" customWidth="1"/>
    <col min="14355" max="14357" width="12.28515625" style="46" customWidth="1"/>
    <col min="14358" max="14358" width="12.85546875" style="46" customWidth="1"/>
    <col min="14359" max="14361" width="12.28515625" style="46" customWidth="1"/>
    <col min="14362" max="14362" width="10.7109375" style="46" customWidth="1"/>
    <col min="14363" max="14363" width="7.85546875" style="46" customWidth="1"/>
    <col min="14364" max="14364" width="5.7109375" style="46" customWidth="1"/>
    <col min="14365" max="14365" width="3.28515625" style="46" customWidth="1"/>
    <col min="14366" max="14367" width="0" style="46" hidden="1" customWidth="1"/>
    <col min="14368" max="14594" width="8.85546875" style="46"/>
    <col min="14595" max="14603" width="0" style="46" hidden="1" customWidth="1"/>
    <col min="14604" max="14604" width="18.85546875" style="46" customWidth="1"/>
    <col min="14605" max="14606" width="12.28515625" style="46" customWidth="1"/>
    <col min="14607" max="14607" width="13.28515625" style="46" customWidth="1"/>
    <col min="14608" max="14609" width="12.28515625" style="46" customWidth="1"/>
    <col min="14610" max="14610" width="12.7109375" style="46" customWidth="1"/>
    <col min="14611" max="14613" width="12.28515625" style="46" customWidth="1"/>
    <col min="14614" max="14614" width="12.85546875" style="46" customWidth="1"/>
    <col min="14615" max="14617" width="12.28515625" style="46" customWidth="1"/>
    <col min="14618" max="14618" width="10.7109375" style="46" customWidth="1"/>
    <col min="14619" max="14619" width="7.85546875" style="46" customWidth="1"/>
    <col min="14620" max="14620" width="5.7109375" style="46" customWidth="1"/>
    <col min="14621" max="14621" width="3.28515625" style="46" customWidth="1"/>
    <col min="14622" max="14623" width="0" style="46" hidden="1" customWidth="1"/>
    <col min="14624" max="14850" width="8.85546875" style="46"/>
    <col min="14851" max="14859" width="0" style="46" hidden="1" customWidth="1"/>
    <col min="14860" max="14860" width="18.85546875" style="46" customWidth="1"/>
    <col min="14861" max="14862" width="12.28515625" style="46" customWidth="1"/>
    <col min="14863" max="14863" width="13.28515625" style="46" customWidth="1"/>
    <col min="14864" max="14865" width="12.28515625" style="46" customWidth="1"/>
    <col min="14866" max="14866" width="12.7109375" style="46" customWidth="1"/>
    <col min="14867" max="14869" width="12.28515625" style="46" customWidth="1"/>
    <col min="14870" max="14870" width="12.85546875" style="46" customWidth="1"/>
    <col min="14871" max="14873" width="12.28515625" style="46" customWidth="1"/>
    <col min="14874" max="14874" width="10.7109375" style="46" customWidth="1"/>
    <col min="14875" max="14875" width="7.85546875" style="46" customWidth="1"/>
    <col min="14876" max="14876" width="5.7109375" style="46" customWidth="1"/>
    <col min="14877" max="14877" width="3.28515625" style="46" customWidth="1"/>
    <col min="14878" max="14879" width="0" style="46" hidden="1" customWidth="1"/>
    <col min="14880" max="15106" width="8.85546875" style="46"/>
    <col min="15107" max="15115" width="0" style="46" hidden="1" customWidth="1"/>
    <col min="15116" max="15116" width="18.85546875" style="46" customWidth="1"/>
    <col min="15117" max="15118" width="12.28515625" style="46" customWidth="1"/>
    <col min="15119" max="15119" width="13.28515625" style="46" customWidth="1"/>
    <col min="15120" max="15121" width="12.28515625" style="46" customWidth="1"/>
    <col min="15122" max="15122" width="12.7109375" style="46" customWidth="1"/>
    <col min="15123" max="15125" width="12.28515625" style="46" customWidth="1"/>
    <col min="15126" max="15126" width="12.85546875" style="46" customWidth="1"/>
    <col min="15127" max="15129" width="12.28515625" style="46" customWidth="1"/>
    <col min="15130" max="15130" width="10.7109375" style="46" customWidth="1"/>
    <col min="15131" max="15131" width="7.85546875" style="46" customWidth="1"/>
    <col min="15132" max="15132" width="5.7109375" style="46" customWidth="1"/>
    <col min="15133" max="15133" width="3.28515625" style="46" customWidth="1"/>
    <col min="15134" max="15135" width="0" style="46" hidden="1" customWidth="1"/>
    <col min="15136" max="15362" width="8.85546875" style="46"/>
    <col min="15363" max="15371" width="0" style="46" hidden="1" customWidth="1"/>
    <col min="15372" max="15372" width="18.85546875" style="46" customWidth="1"/>
    <col min="15373" max="15374" width="12.28515625" style="46" customWidth="1"/>
    <col min="15375" max="15375" width="13.28515625" style="46" customWidth="1"/>
    <col min="15376" max="15377" width="12.28515625" style="46" customWidth="1"/>
    <col min="15378" max="15378" width="12.7109375" style="46" customWidth="1"/>
    <col min="15379" max="15381" width="12.28515625" style="46" customWidth="1"/>
    <col min="15382" max="15382" width="12.85546875" style="46" customWidth="1"/>
    <col min="15383" max="15385" width="12.28515625" style="46" customWidth="1"/>
    <col min="15386" max="15386" width="10.7109375" style="46" customWidth="1"/>
    <col min="15387" max="15387" width="7.85546875" style="46" customWidth="1"/>
    <col min="15388" max="15388" width="5.7109375" style="46" customWidth="1"/>
    <col min="15389" max="15389" width="3.28515625" style="46" customWidth="1"/>
    <col min="15390" max="15391" width="0" style="46" hidden="1" customWidth="1"/>
    <col min="15392" max="15618" width="8.85546875" style="46"/>
    <col min="15619" max="15627" width="0" style="46" hidden="1" customWidth="1"/>
    <col min="15628" max="15628" width="18.85546875" style="46" customWidth="1"/>
    <col min="15629" max="15630" width="12.28515625" style="46" customWidth="1"/>
    <col min="15631" max="15631" width="13.28515625" style="46" customWidth="1"/>
    <col min="15632" max="15633" width="12.28515625" style="46" customWidth="1"/>
    <col min="15634" max="15634" width="12.7109375" style="46" customWidth="1"/>
    <col min="15635" max="15637" width="12.28515625" style="46" customWidth="1"/>
    <col min="15638" max="15638" width="12.85546875" style="46" customWidth="1"/>
    <col min="15639" max="15641" width="12.28515625" style="46" customWidth="1"/>
    <col min="15642" max="15642" width="10.7109375" style="46" customWidth="1"/>
    <col min="15643" max="15643" width="7.85546875" style="46" customWidth="1"/>
    <col min="15644" max="15644" width="5.7109375" style="46" customWidth="1"/>
    <col min="15645" max="15645" width="3.28515625" style="46" customWidth="1"/>
    <col min="15646" max="15647" width="0" style="46" hidden="1" customWidth="1"/>
    <col min="15648" max="15874" width="8.85546875" style="46"/>
    <col min="15875" max="15883" width="0" style="46" hidden="1" customWidth="1"/>
    <col min="15884" max="15884" width="18.85546875" style="46" customWidth="1"/>
    <col min="15885" max="15886" width="12.28515625" style="46" customWidth="1"/>
    <col min="15887" max="15887" width="13.28515625" style="46" customWidth="1"/>
    <col min="15888" max="15889" width="12.28515625" style="46" customWidth="1"/>
    <col min="15890" max="15890" width="12.7109375" style="46" customWidth="1"/>
    <col min="15891" max="15893" width="12.28515625" style="46" customWidth="1"/>
    <col min="15894" max="15894" width="12.85546875" style="46" customWidth="1"/>
    <col min="15895" max="15897" width="12.28515625" style="46" customWidth="1"/>
    <col min="15898" max="15898" width="10.7109375" style="46" customWidth="1"/>
    <col min="15899" max="15899" width="7.85546875" style="46" customWidth="1"/>
    <col min="15900" max="15900" width="5.7109375" style="46" customWidth="1"/>
    <col min="15901" max="15901" width="3.28515625" style="46" customWidth="1"/>
    <col min="15902" max="15903" width="0" style="46" hidden="1" customWidth="1"/>
    <col min="15904" max="16130" width="8.85546875" style="46"/>
    <col min="16131" max="16139" width="0" style="46" hidden="1" customWidth="1"/>
    <col min="16140" max="16140" width="18.85546875" style="46" customWidth="1"/>
    <col min="16141" max="16142" width="12.28515625" style="46" customWidth="1"/>
    <col min="16143" max="16143" width="13.28515625" style="46" customWidth="1"/>
    <col min="16144" max="16145" width="12.28515625" style="46" customWidth="1"/>
    <col min="16146" max="16146" width="12.7109375" style="46" customWidth="1"/>
    <col min="16147" max="16149" width="12.28515625" style="46" customWidth="1"/>
    <col min="16150" max="16150" width="12.85546875" style="46" customWidth="1"/>
    <col min="16151" max="16153" width="12.28515625" style="46" customWidth="1"/>
    <col min="16154" max="16154" width="10.7109375" style="46" customWidth="1"/>
    <col min="16155" max="16155" width="7.85546875" style="46" customWidth="1"/>
    <col min="16156" max="16156" width="5.7109375" style="46" customWidth="1"/>
    <col min="16157" max="16157" width="3.28515625" style="46" customWidth="1"/>
    <col min="16158" max="16159" width="0" style="46" hidden="1" customWidth="1"/>
    <col min="16160" max="16384" width="8.85546875" style="46"/>
  </cols>
  <sheetData>
    <row r="1" spans="1:32" ht="15" customHeight="1" x14ac:dyDescent="0.25">
      <c r="A1" s="46" t="s">
        <v>123</v>
      </c>
      <c r="J1" s="116" t="s">
        <v>100</v>
      </c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94"/>
    </row>
    <row r="2" spans="1:32" ht="15" customHeight="1" x14ac:dyDescent="0.25">
      <c r="J2" s="116" t="s">
        <v>151</v>
      </c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94"/>
    </row>
    <row r="3" spans="1:32" x14ac:dyDescent="0.2"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9"/>
      <c r="AB3" s="49"/>
    </row>
    <row r="4" spans="1:32" ht="13.5" customHeight="1" x14ac:dyDescent="0.2">
      <c r="J4" s="117"/>
      <c r="K4" s="115" t="s">
        <v>105</v>
      </c>
      <c r="L4" s="115"/>
      <c r="M4" s="114" t="s">
        <v>102</v>
      </c>
      <c r="N4" s="114" t="s">
        <v>103</v>
      </c>
      <c r="O4" s="114" t="s">
        <v>104</v>
      </c>
      <c r="P4" s="114" t="s">
        <v>115</v>
      </c>
      <c r="Q4" s="114" t="s">
        <v>122</v>
      </c>
      <c r="R4" s="114" t="s">
        <v>124</v>
      </c>
      <c r="S4" s="114" t="s">
        <v>133</v>
      </c>
      <c r="T4" s="114" t="s">
        <v>135</v>
      </c>
      <c r="U4" s="114" t="s">
        <v>137</v>
      </c>
      <c r="V4" s="114" t="s">
        <v>142</v>
      </c>
      <c r="W4" s="114" t="s">
        <v>143</v>
      </c>
      <c r="X4" s="114" t="s">
        <v>146</v>
      </c>
      <c r="Y4" s="114" t="s">
        <v>149</v>
      </c>
      <c r="Z4" s="114" t="s">
        <v>152</v>
      </c>
      <c r="AA4" s="113" t="s">
        <v>107</v>
      </c>
      <c r="AB4" s="113"/>
      <c r="AC4" s="113"/>
      <c r="AD4" s="111" t="s">
        <v>134</v>
      </c>
      <c r="AE4" s="112" t="s">
        <v>136</v>
      </c>
    </row>
    <row r="5" spans="1:32" x14ac:dyDescent="0.2">
      <c r="C5" s="46" t="s">
        <v>128</v>
      </c>
      <c r="D5" s="46" t="s">
        <v>127</v>
      </c>
      <c r="J5" s="117"/>
      <c r="K5" s="113" t="s">
        <v>5</v>
      </c>
      <c r="L5" s="114" t="s">
        <v>106</v>
      </c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3" t="s">
        <v>153</v>
      </c>
      <c r="AB5" s="113"/>
      <c r="AC5" s="113"/>
      <c r="AD5" s="111"/>
      <c r="AE5" s="112"/>
    </row>
    <row r="6" spans="1:32" x14ac:dyDescent="0.2">
      <c r="A6" s="46" t="s">
        <v>0</v>
      </c>
      <c r="C6" s="46" t="s">
        <v>126</v>
      </c>
      <c r="D6" s="46" t="s">
        <v>126</v>
      </c>
      <c r="E6" s="46" t="s">
        <v>1</v>
      </c>
      <c r="F6" s="46" t="s">
        <v>2</v>
      </c>
      <c r="H6" s="46" t="s">
        <v>3</v>
      </c>
      <c r="I6" s="46" t="s">
        <v>4</v>
      </c>
      <c r="J6" s="117"/>
      <c r="K6" s="113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95" t="s">
        <v>6</v>
      </c>
      <c r="AB6" s="95" t="s">
        <v>7</v>
      </c>
      <c r="AC6" s="95" t="s">
        <v>8</v>
      </c>
      <c r="AD6" s="111"/>
      <c r="AE6" s="112"/>
    </row>
    <row r="7" spans="1:32" x14ac:dyDescent="0.2">
      <c r="J7" s="52"/>
      <c r="AC7" s="53"/>
    </row>
    <row r="8" spans="1:32" x14ac:dyDescent="0.2">
      <c r="J8" s="55" t="s">
        <v>9</v>
      </c>
      <c r="K8" s="56">
        <v>281424600</v>
      </c>
      <c r="L8" s="56">
        <v>281424600</v>
      </c>
      <c r="M8" s="56">
        <v>284968955</v>
      </c>
      <c r="N8" s="56">
        <v>287625193</v>
      </c>
      <c r="O8" s="56">
        <v>290107933</v>
      </c>
      <c r="P8" s="56">
        <v>292805298</v>
      </c>
      <c r="Q8" s="56">
        <v>295516599</v>
      </c>
      <c r="R8" s="56">
        <v>298379912</v>
      </c>
      <c r="S8" s="56">
        <v>301231207</v>
      </c>
      <c r="T8" s="56">
        <v>304093966</v>
      </c>
      <c r="U8" s="56">
        <v>306771529</v>
      </c>
      <c r="V8" s="56">
        <v>309346863</v>
      </c>
      <c r="W8" s="56">
        <v>311718857</v>
      </c>
      <c r="X8" s="56">
        <v>314102623</v>
      </c>
      <c r="Y8" s="56">
        <v>316427395</v>
      </c>
      <c r="Z8" s="56">
        <v>318907401</v>
      </c>
      <c r="AA8" s="57">
        <v>37482801</v>
      </c>
      <c r="AB8" s="58">
        <v>13.318949729341359</v>
      </c>
      <c r="AC8" s="53"/>
    </row>
    <row r="9" spans="1:32" x14ac:dyDescent="0.2">
      <c r="J9" s="55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56"/>
      <c r="AB9" s="49"/>
      <c r="AC9" s="53"/>
    </row>
    <row r="10" spans="1:32" x14ac:dyDescent="0.2">
      <c r="J10" s="55" t="s">
        <v>110</v>
      </c>
      <c r="K10" s="57">
        <v>19001780</v>
      </c>
      <c r="L10" s="57">
        <v>18977026</v>
      </c>
      <c r="M10" s="57">
        <v>19082838</v>
      </c>
      <c r="N10" s="57">
        <v>19137800</v>
      </c>
      <c r="O10" s="57">
        <v>19175939</v>
      </c>
      <c r="P10" s="57">
        <v>19171567</v>
      </c>
      <c r="Q10" s="57">
        <v>19132610</v>
      </c>
      <c r="R10" s="57">
        <v>19104631</v>
      </c>
      <c r="S10" s="57">
        <v>19132335</v>
      </c>
      <c r="T10" s="57">
        <v>19212436</v>
      </c>
      <c r="U10" s="57">
        <v>19307066</v>
      </c>
      <c r="V10" s="57">
        <v>19402920</v>
      </c>
      <c r="W10" s="57">
        <v>19523202</v>
      </c>
      <c r="X10" s="57">
        <v>19606981</v>
      </c>
      <c r="Y10" s="57">
        <v>19691032</v>
      </c>
      <c r="Z10" s="57">
        <v>19748858</v>
      </c>
      <c r="AA10" s="57">
        <v>771832</v>
      </c>
      <c r="AB10" s="58">
        <v>4.0671915609959113</v>
      </c>
      <c r="AC10" s="53"/>
    </row>
    <row r="11" spans="1:32" x14ac:dyDescent="0.2">
      <c r="J11" s="59"/>
      <c r="AC11" s="53"/>
    </row>
    <row r="12" spans="1:32" x14ac:dyDescent="0.2">
      <c r="J12" s="60" t="s">
        <v>111</v>
      </c>
      <c r="K12" s="61"/>
      <c r="L12" s="54"/>
      <c r="U12" s="54"/>
      <c r="V12" s="54"/>
      <c r="W12" s="54"/>
      <c r="X12" s="54"/>
      <c r="Y12" s="54"/>
      <c r="Z12" s="54"/>
      <c r="AA12" s="62"/>
      <c r="AC12" s="53"/>
      <c r="AD12" s="63">
        <v>338.23613507089607</v>
      </c>
      <c r="AE12" s="64">
        <f>+T12/AD12</f>
        <v>0</v>
      </c>
    </row>
    <row r="13" spans="1:32" x14ac:dyDescent="0.2">
      <c r="B13" s="65">
        <v>1</v>
      </c>
      <c r="C13" s="65">
        <v>1</v>
      </c>
      <c r="D13" s="65">
        <v>2</v>
      </c>
      <c r="E13" s="65">
        <v>36001</v>
      </c>
      <c r="F13" s="65">
        <v>99</v>
      </c>
      <c r="H13" s="46" t="s">
        <v>10</v>
      </c>
      <c r="I13" s="46">
        <v>1</v>
      </c>
      <c r="J13" s="59" t="s">
        <v>11</v>
      </c>
      <c r="K13" s="66">
        <v>295106</v>
      </c>
      <c r="L13" s="67">
        <v>294601</v>
      </c>
      <c r="M13" s="67">
        <v>296232</v>
      </c>
      <c r="N13" s="67">
        <v>298283</v>
      </c>
      <c r="O13" s="67">
        <v>301085</v>
      </c>
      <c r="P13" s="67">
        <v>302173</v>
      </c>
      <c r="Q13" s="67">
        <v>302791</v>
      </c>
      <c r="R13" s="67">
        <v>303997</v>
      </c>
      <c r="S13" s="67">
        <v>303858</v>
      </c>
      <c r="T13" s="67">
        <v>303739</v>
      </c>
      <c r="U13" s="67">
        <v>304733</v>
      </c>
      <c r="V13" s="68">
        <v>304069</v>
      </c>
      <c r="W13" s="68">
        <v>305010</v>
      </c>
      <c r="X13" s="68">
        <v>306419</v>
      </c>
      <c r="Y13" s="96">
        <v>307776</v>
      </c>
      <c r="Z13" s="96">
        <v>308729</v>
      </c>
      <c r="AA13" s="69">
        <v>14128</v>
      </c>
      <c r="AB13" s="70">
        <v>4.7956388471186457</v>
      </c>
      <c r="AC13" s="53"/>
    </row>
    <row r="14" spans="1:32" x14ac:dyDescent="0.2">
      <c r="B14" s="65">
        <v>1</v>
      </c>
      <c r="C14" s="65">
        <v>1</v>
      </c>
      <c r="D14" s="65">
        <v>1</v>
      </c>
      <c r="E14" s="65">
        <v>36003</v>
      </c>
      <c r="F14" s="65">
        <v>99</v>
      </c>
      <c r="H14" s="65" t="s">
        <v>12</v>
      </c>
      <c r="I14" s="46">
        <v>10</v>
      </c>
      <c r="J14" s="59" t="s">
        <v>13</v>
      </c>
      <c r="K14" s="66">
        <v>49819</v>
      </c>
      <c r="L14" s="67">
        <v>49881</v>
      </c>
      <c r="M14" s="67">
        <v>50079</v>
      </c>
      <c r="N14" s="67">
        <v>50014</v>
      </c>
      <c r="O14" s="67">
        <v>50165</v>
      </c>
      <c r="P14" s="67">
        <v>50311</v>
      </c>
      <c r="Q14" s="67">
        <v>49768</v>
      </c>
      <c r="R14" s="67">
        <v>49359</v>
      </c>
      <c r="S14" s="67">
        <v>49079</v>
      </c>
      <c r="T14" s="67">
        <v>49177</v>
      </c>
      <c r="U14" s="67">
        <v>48969</v>
      </c>
      <c r="V14" s="68">
        <v>48951</v>
      </c>
      <c r="W14" s="68">
        <v>48825</v>
      </c>
      <c r="X14" s="68">
        <v>48258</v>
      </c>
      <c r="Y14" s="96">
        <v>48026</v>
      </c>
      <c r="Z14" s="96">
        <v>47781</v>
      </c>
      <c r="AA14" s="69">
        <v>-2100</v>
      </c>
      <c r="AB14" s="70">
        <v>-4.2100198472364232</v>
      </c>
      <c r="AC14" s="53"/>
      <c r="AD14" s="63">
        <v>523.44549202544567</v>
      </c>
      <c r="AE14" s="64">
        <f t="shared" ref="AE14:AE74" si="0">+T14/AD14</f>
        <v>93.948655111561095</v>
      </c>
    </row>
    <row r="15" spans="1:32" x14ac:dyDescent="0.2">
      <c r="B15" s="65">
        <v>1</v>
      </c>
      <c r="C15" s="65">
        <v>2</v>
      </c>
      <c r="D15" s="65">
        <v>2</v>
      </c>
      <c r="E15" s="65">
        <v>36005</v>
      </c>
      <c r="F15" s="65">
        <v>70</v>
      </c>
      <c r="G15" s="65">
        <v>5600</v>
      </c>
      <c r="H15" s="65" t="s">
        <v>14</v>
      </c>
      <c r="I15" s="46">
        <v>7</v>
      </c>
      <c r="J15" s="59" t="s">
        <v>15</v>
      </c>
      <c r="K15" s="66">
        <v>1334319</v>
      </c>
      <c r="L15" s="67">
        <v>1332244</v>
      </c>
      <c r="M15" s="67">
        <v>1346555</v>
      </c>
      <c r="N15" s="67">
        <v>1358739</v>
      </c>
      <c r="O15" s="67">
        <v>1362373</v>
      </c>
      <c r="P15" s="67">
        <v>1358963</v>
      </c>
      <c r="Q15" s="67">
        <v>1351736</v>
      </c>
      <c r="R15" s="67">
        <v>1348164</v>
      </c>
      <c r="S15" s="67">
        <v>1354056</v>
      </c>
      <c r="T15" s="67">
        <v>1363488</v>
      </c>
      <c r="U15" s="67">
        <v>1376261</v>
      </c>
      <c r="V15" s="68">
        <v>1388264</v>
      </c>
      <c r="W15" s="68">
        <v>1400221</v>
      </c>
      <c r="X15" s="68">
        <v>1415240</v>
      </c>
      <c r="Y15" s="96">
        <v>1429123</v>
      </c>
      <c r="Z15" s="96">
        <v>1441757</v>
      </c>
      <c r="AA15" s="69">
        <v>109513</v>
      </c>
      <c r="AB15" s="70">
        <v>8.220190895962002</v>
      </c>
      <c r="AC15" s="53"/>
      <c r="AD15" s="63">
        <v>1030.2196380832652</v>
      </c>
      <c r="AE15" s="64">
        <f t="shared" si="0"/>
        <v>1323.4925345985291</v>
      </c>
    </row>
    <row r="16" spans="1:32" x14ac:dyDescent="0.2">
      <c r="B16" s="65">
        <v>1</v>
      </c>
      <c r="C16" s="65">
        <v>1</v>
      </c>
      <c r="D16" s="65">
        <v>1</v>
      </c>
      <c r="E16" s="65">
        <v>36007</v>
      </c>
      <c r="F16" s="65">
        <v>99</v>
      </c>
      <c r="H16" s="46" t="s">
        <v>16</v>
      </c>
      <c r="I16" s="46">
        <v>9</v>
      </c>
      <c r="J16" s="59" t="s">
        <v>17</v>
      </c>
      <c r="K16" s="66">
        <v>200351</v>
      </c>
      <c r="L16" s="67">
        <v>200415</v>
      </c>
      <c r="M16" s="67">
        <v>200868</v>
      </c>
      <c r="N16" s="67">
        <v>201438</v>
      </c>
      <c r="O16" s="67">
        <v>201037</v>
      </c>
      <c r="P16" s="67">
        <v>200974</v>
      </c>
      <c r="Q16" s="67">
        <v>200477</v>
      </c>
      <c r="R16" s="67">
        <v>200905</v>
      </c>
      <c r="S16" s="67">
        <v>200877</v>
      </c>
      <c r="T16" s="67">
        <v>201029</v>
      </c>
      <c r="U16" s="67">
        <v>200935</v>
      </c>
      <c r="V16" s="68">
        <v>200382</v>
      </c>
      <c r="W16" s="68">
        <v>199379</v>
      </c>
      <c r="X16" s="68">
        <v>198779</v>
      </c>
      <c r="Y16" s="96">
        <v>198222</v>
      </c>
      <c r="Z16" s="96">
        <v>197516</v>
      </c>
      <c r="AA16" s="69">
        <v>-2899</v>
      </c>
      <c r="AB16" s="70">
        <v>-1.4464985155801711</v>
      </c>
      <c r="AC16" s="53"/>
      <c r="AD16" s="63">
        <v>42.027050704482029</v>
      </c>
      <c r="AE16" s="64">
        <f t="shared" si="0"/>
        <v>4783.3239932432616</v>
      </c>
      <c r="AF16" s="62"/>
    </row>
    <row r="17" spans="2:32" x14ac:dyDescent="0.2">
      <c r="B17" s="65">
        <v>1</v>
      </c>
      <c r="C17" s="65">
        <v>1</v>
      </c>
      <c r="D17" s="65">
        <v>1</v>
      </c>
      <c r="E17" s="65">
        <v>36009</v>
      </c>
      <c r="F17" s="65">
        <v>99</v>
      </c>
      <c r="H17" s="65" t="s">
        <v>12</v>
      </c>
      <c r="I17" s="46">
        <v>10</v>
      </c>
      <c r="J17" s="59" t="s">
        <v>18</v>
      </c>
      <c r="K17" s="66">
        <v>83927</v>
      </c>
      <c r="L17" s="67">
        <v>83874</v>
      </c>
      <c r="M17" s="67">
        <v>83346</v>
      </c>
      <c r="N17" s="67">
        <v>83301</v>
      </c>
      <c r="O17" s="67">
        <v>83335</v>
      </c>
      <c r="P17" s="67">
        <v>82864</v>
      </c>
      <c r="Q17" s="67">
        <v>82039</v>
      </c>
      <c r="R17" s="67">
        <v>81342</v>
      </c>
      <c r="S17" s="67">
        <v>81056</v>
      </c>
      <c r="T17" s="67">
        <v>80761</v>
      </c>
      <c r="U17" s="67">
        <v>80491</v>
      </c>
      <c r="V17" s="68">
        <v>80260</v>
      </c>
      <c r="W17" s="68">
        <v>79851</v>
      </c>
      <c r="X17" s="68">
        <v>79383</v>
      </c>
      <c r="Y17" s="96">
        <v>79016</v>
      </c>
      <c r="Z17" s="96">
        <v>78638</v>
      </c>
      <c r="AA17" s="69">
        <v>-5236</v>
      </c>
      <c r="AB17" s="70">
        <v>-6.2426973794024372</v>
      </c>
      <c r="AC17" s="53"/>
      <c r="AD17" s="63">
        <v>706.82282234512286</v>
      </c>
      <c r="AE17" s="64">
        <f t="shared" si="0"/>
        <v>114.25918553683393</v>
      </c>
      <c r="AF17" s="62"/>
    </row>
    <row r="18" spans="2:32" x14ac:dyDescent="0.2">
      <c r="B18" s="65">
        <v>1</v>
      </c>
      <c r="C18" s="65">
        <v>1</v>
      </c>
      <c r="D18" s="65">
        <v>1</v>
      </c>
      <c r="E18" s="65">
        <v>36011</v>
      </c>
      <c r="F18" s="65">
        <v>99</v>
      </c>
      <c r="H18" s="65" t="s">
        <v>19</v>
      </c>
      <c r="I18" s="46">
        <v>2</v>
      </c>
      <c r="J18" s="59" t="s">
        <v>20</v>
      </c>
      <c r="K18" s="66">
        <v>81871</v>
      </c>
      <c r="L18" s="67">
        <v>81910</v>
      </c>
      <c r="M18" s="67">
        <v>81313</v>
      </c>
      <c r="N18" s="67">
        <v>81401</v>
      </c>
      <c r="O18" s="67">
        <v>81395</v>
      </c>
      <c r="P18" s="67">
        <v>81284</v>
      </c>
      <c r="Q18" s="67">
        <v>81104</v>
      </c>
      <c r="R18" s="67">
        <v>80892</v>
      </c>
      <c r="S18" s="67">
        <v>80629</v>
      </c>
      <c r="T18" s="67">
        <v>80482</v>
      </c>
      <c r="U18" s="67">
        <v>80172</v>
      </c>
      <c r="V18" s="68">
        <v>79858</v>
      </c>
      <c r="W18" s="68">
        <v>79831</v>
      </c>
      <c r="X18" s="68">
        <v>79653</v>
      </c>
      <c r="Y18" s="96">
        <v>79255</v>
      </c>
      <c r="Z18" s="96">
        <v>78836</v>
      </c>
      <c r="AA18" s="69">
        <v>-3074</v>
      </c>
      <c r="AB18" s="70">
        <v>-3.7528995238676597</v>
      </c>
      <c r="AC18" s="53"/>
      <c r="AD18" s="63">
        <v>1309.8523105126355</v>
      </c>
      <c r="AE18" s="64">
        <f t="shared" si="0"/>
        <v>61.443568373370155</v>
      </c>
      <c r="AF18" s="62"/>
    </row>
    <row r="19" spans="2:32" x14ac:dyDescent="0.2">
      <c r="B19" s="65">
        <v>1</v>
      </c>
      <c r="C19" s="65">
        <v>1</v>
      </c>
      <c r="D19" s="65">
        <v>1</v>
      </c>
      <c r="E19" s="65">
        <v>36013</v>
      </c>
      <c r="F19" s="65">
        <v>99</v>
      </c>
      <c r="H19" s="65" t="s">
        <v>21</v>
      </c>
      <c r="I19" s="46">
        <v>10</v>
      </c>
      <c r="J19" s="59" t="s">
        <v>22</v>
      </c>
      <c r="K19" s="66">
        <v>139593</v>
      </c>
      <c r="L19" s="67">
        <v>139698</v>
      </c>
      <c r="M19" s="67">
        <v>138730</v>
      </c>
      <c r="N19" s="67">
        <v>138346</v>
      </c>
      <c r="O19" s="67">
        <v>137587</v>
      </c>
      <c r="P19" s="67">
        <v>137174</v>
      </c>
      <c r="Q19" s="67">
        <v>136139</v>
      </c>
      <c r="R19" s="67">
        <v>135640</v>
      </c>
      <c r="S19" s="67">
        <v>135481</v>
      </c>
      <c r="T19" s="67">
        <v>135229</v>
      </c>
      <c r="U19" s="67">
        <v>135197</v>
      </c>
      <c r="V19" s="68">
        <v>134750</v>
      </c>
      <c r="W19" s="68">
        <v>134264</v>
      </c>
      <c r="X19" s="68">
        <v>133424</v>
      </c>
      <c r="Y19" s="96">
        <v>132991</v>
      </c>
      <c r="Z19" s="96">
        <v>131773</v>
      </c>
      <c r="AA19" s="69">
        <v>-7925</v>
      </c>
      <c r="AB19" s="70">
        <v>-5.6729516528511503</v>
      </c>
      <c r="AC19" s="53"/>
      <c r="AD19" s="63">
        <v>693.18487305732685</v>
      </c>
      <c r="AE19" s="64">
        <f t="shared" si="0"/>
        <v>195.0835992764321</v>
      </c>
      <c r="AF19" s="62"/>
    </row>
    <row r="20" spans="2:32" x14ac:dyDescent="0.2">
      <c r="B20" s="65">
        <v>1</v>
      </c>
      <c r="C20" s="65">
        <v>1</v>
      </c>
      <c r="D20" s="65">
        <v>1</v>
      </c>
      <c r="E20" s="65">
        <v>36015</v>
      </c>
      <c r="F20" s="65">
        <v>99</v>
      </c>
      <c r="H20" s="65" t="s">
        <v>23</v>
      </c>
      <c r="I20" s="46">
        <v>9</v>
      </c>
      <c r="J20" s="59" t="s">
        <v>24</v>
      </c>
      <c r="K20" s="66">
        <v>91094</v>
      </c>
      <c r="L20" s="67">
        <v>91119</v>
      </c>
      <c r="M20" s="67">
        <v>90780</v>
      </c>
      <c r="N20" s="67">
        <v>90613</v>
      </c>
      <c r="O20" s="67">
        <v>90154</v>
      </c>
      <c r="P20" s="67">
        <v>89777</v>
      </c>
      <c r="Q20" s="67">
        <v>88860</v>
      </c>
      <c r="R20" s="67">
        <v>88732</v>
      </c>
      <c r="S20" s="67">
        <v>88634</v>
      </c>
      <c r="T20" s="67">
        <v>88503</v>
      </c>
      <c r="U20" s="67">
        <v>88849</v>
      </c>
      <c r="V20" s="68">
        <v>88969</v>
      </c>
      <c r="W20" s="68">
        <v>88997</v>
      </c>
      <c r="X20" s="68">
        <v>89277</v>
      </c>
      <c r="Y20" s="96">
        <v>88523</v>
      </c>
      <c r="Z20" s="96">
        <v>87469</v>
      </c>
      <c r="AA20" s="69">
        <v>-3650</v>
      </c>
      <c r="AB20" s="70">
        <v>-4.0057507215838628</v>
      </c>
      <c r="AC20" s="53"/>
      <c r="AD20" s="63">
        <v>1062.0475592937109</v>
      </c>
      <c r="AE20" s="64">
        <f t="shared" si="0"/>
        <v>83.332426335838278</v>
      </c>
      <c r="AF20" s="62"/>
    </row>
    <row r="21" spans="2:32" x14ac:dyDescent="0.2">
      <c r="B21" s="65">
        <v>1</v>
      </c>
      <c r="C21" s="65">
        <v>1</v>
      </c>
      <c r="D21" s="65">
        <v>1</v>
      </c>
      <c r="E21" s="65">
        <v>36017</v>
      </c>
      <c r="F21" s="65">
        <v>99</v>
      </c>
      <c r="H21" s="65" t="s">
        <v>12</v>
      </c>
      <c r="I21" s="46">
        <v>9</v>
      </c>
      <c r="J21" s="59" t="s">
        <v>25</v>
      </c>
      <c r="K21" s="66">
        <v>51325</v>
      </c>
      <c r="L21" s="67">
        <v>51356</v>
      </c>
      <c r="M21" s="67">
        <v>51109</v>
      </c>
      <c r="N21" s="67">
        <v>51205</v>
      </c>
      <c r="O21" s="67">
        <v>51393</v>
      </c>
      <c r="P21" s="67">
        <v>51297</v>
      </c>
      <c r="Q21" s="67">
        <v>51154</v>
      </c>
      <c r="R21" s="67">
        <v>51391</v>
      </c>
      <c r="S21" s="67">
        <v>51463</v>
      </c>
      <c r="T21" s="67">
        <v>51326</v>
      </c>
      <c r="U21" s="67">
        <v>50639</v>
      </c>
      <c r="V21" s="68">
        <v>50344</v>
      </c>
      <c r="W21" s="68">
        <v>50219</v>
      </c>
      <c r="X21" s="68">
        <v>49872</v>
      </c>
      <c r="Y21" s="96">
        <v>49479</v>
      </c>
      <c r="Z21" s="96">
        <v>49333</v>
      </c>
      <c r="AA21" s="69">
        <v>-2023</v>
      </c>
      <c r="AB21" s="70">
        <v>-3.9391697172677</v>
      </c>
      <c r="AC21" s="53"/>
      <c r="AD21" s="63">
        <v>408.16985522712844</v>
      </c>
      <c r="AE21" s="64">
        <f t="shared" si="0"/>
        <v>125.74666978147947</v>
      </c>
    </row>
    <row r="22" spans="2:32" x14ac:dyDescent="0.2">
      <c r="B22" s="65">
        <v>1</v>
      </c>
      <c r="C22" s="65">
        <v>1</v>
      </c>
      <c r="D22" s="65">
        <v>1</v>
      </c>
      <c r="E22" s="65">
        <v>36019</v>
      </c>
      <c r="F22" s="65">
        <v>99</v>
      </c>
      <c r="H22" s="65" t="s">
        <v>12</v>
      </c>
      <c r="I22" s="46">
        <v>8</v>
      </c>
      <c r="J22" s="59" t="s">
        <v>26</v>
      </c>
      <c r="K22" s="66">
        <v>79891</v>
      </c>
      <c r="L22" s="67">
        <v>79882</v>
      </c>
      <c r="M22" s="67">
        <v>80320</v>
      </c>
      <c r="N22" s="67">
        <v>80707</v>
      </c>
      <c r="O22" s="67">
        <v>81396</v>
      </c>
      <c r="P22" s="67">
        <v>81803</v>
      </c>
      <c r="Q22" s="67">
        <v>82233</v>
      </c>
      <c r="R22" s="67">
        <v>82547</v>
      </c>
      <c r="S22" s="67">
        <v>82556</v>
      </c>
      <c r="T22" s="67">
        <v>82401</v>
      </c>
      <c r="U22" s="67">
        <v>82280</v>
      </c>
      <c r="V22" s="68">
        <v>82068</v>
      </c>
      <c r="W22" s="68">
        <v>81851</v>
      </c>
      <c r="X22" s="68">
        <v>81863</v>
      </c>
      <c r="Y22" s="96">
        <v>81757</v>
      </c>
      <c r="Z22" s="96">
        <v>81702</v>
      </c>
      <c r="AA22" s="69">
        <v>1820</v>
      </c>
      <c r="AB22" s="70">
        <v>2.2783605818582409</v>
      </c>
      <c r="AC22" s="53"/>
      <c r="AD22" s="63">
        <v>894.35753833608499</v>
      </c>
      <c r="AE22" s="64">
        <f t="shared" si="0"/>
        <v>92.134293577156669</v>
      </c>
    </row>
    <row r="23" spans="2:32" x14ac:dyDescent="0.2">
      <c r="B23" s="65">
        <v>1</v>
      </c>
      <c r="C23" s="65">
        <v>1</v>
      </c>
      <c r="D23" s="65">
        <v>2</v>
      </c>
      <c r="E23" s="65">
        <v>36021</v>
      </c>
      <c r="F23" s="65">
        <v>99</v>
      </c>
      <c r="H23" s="65" t="s">
        <v>12</v>
      </c>
      <c r="I23" s="46">
        <v>1</v>
      </c>
      <c r="J23" s="59" t="s">
        <v>27</v>
      </c>
      <c r="K23" s="66">
        <v>63046</v>
      </c>
      <c r="L23" s="67">
        <v>63074</v>
      </c>
      <c r="M23" s="67">
        <v>62953</v>
      </c>
      <c r="N23" s="67">
        <v>63182</v>
      </c>
      <c r="O23" s="67">
        <v>63304</v>
      </c>
      <c r="P23" s="67">
        <v>63646</v>
      </c>
      <c r="Q23" s="67">
        <v>63717</v>
      </c>
      <c r="R23" s="67">
        <v>63427</v>
      </c>
      <c r="S23" s="67">
        <v>63430</v>
      </c>
      <c r="T23" s="67">
        <v>63253</v>
      </c>
      <c r="U23" s="67">
        <v>63023</v>
      </c>
      <c r="V23" s="68">
        <v>63020</v>
      </c>
      <c r="W23" s="68">
        <v>62640</v>
      </c>
      <c r="X23" s="68">
        <v>62551</v>
      </c>
      <c r="Y23" s="96">
        <v>62298</v>
      </c>
      <c r="Z23" s="96">
        <v>61979</v>
      </c>
      <c r="AA23" s="69">
        <v>-1095</v>
      </c>
      <c r="AB23" s="70">
        <v>-1.7360560611345406</v>
      </c>
      <c r="AC23" s="53"/>
      <c r="AD23" s="63">
        <v>1038.9494847080373</v>
      </c>
      <c r="AE23" s="64">
        <f t="shared" si="0"/>
        <v>60.881689563352722</v>
      </c>
    </row>
    <row r="24" spans="2:32" x14ac:dyDescent="0.2">
      <c r="B24" s="65">
        <v>1</v>
      </c>
      <c r="C24" s="65">
        <v>1</v>
      </c>
      <c r="D24" s="65">
        <v>1</v>
      </c>
      <c r="E24" s="65">
        <v>36023</v>
      </c>
      <c r="F24" s="65">
        <v>99</v>
      </c>
      <c r="H24" s="65" t="s">
        <v>12</v>
      </c>
      <c r="I24" s="46">
        <v>2</v>
      </c>
      <c r="J24" s="59" t="s">
        <v>28</v>
      </c>
      <c r="K24" s="66">
        <v>48693</v>
      </c>
      <c r="L24" s="67">
        <v>48704</v>
      </c>
      <c r="M24" s="67">
        <v>48903</v>
      </c>
      <c r="N24" s="67">
        <v>48891</v>
      </c>
      <c r="O24" s="67">
        <v>49475</v>
      </c>
      <c r="P24" s="67">
        <v>49628</v>
      </c>
      <c r="Q24" s="67">
        <v>49330</v>
      </c>
      <c r="R24" s="67">
        <v>49449</v>
      </c>
      <c r="S24" s="67">
        <v>49624</v>
      </c>
      <c r="T24" s="67">
        <v>49537</v>
      </c>
      <c r="U24" s="67">
        <v>49358</v>
      </c>
      <c r="V24" s="68">
        <v>49265</v>
      </c>
      <c r="W24" s="68">
        <v>49527</v>
      </c>
      <c r="X24" s="68">
        <v>49187</v>
      </c>
      <c r="Y24" s="96">
        <v>49078</v>
      </c>
      <c r="Z24" s="96">
        <v>48929</v>
      </c>
      <c r="AA24" s="69">
        <v>225</v>
      </c>
      <c r="AB24" s="70">
        <v>0.46197437582128781</v>
      </c>
      <c r="AC24" s="53"/>
      <c r="AD24" s="63">
        <v>635.73402077538583</v>
      </c>
      <c r="AE24" s="64">
        <f t="shared" si="0"/>
        <v>77.920951815007783</v>
      </c>
    </row>
    <row r="25" spans="2:32" x14ac:dyDescent="0.2">
      <c r="B25" s="65">
        <v>1</v>
      </c>
      <c r="C25" s="65">
        <v>1</v>
      </c>
      <c r="D25" s="65">
        <v>1</v>
      </c>
      <c r="E25" s="65">
        <v>36025</v>
      </c>
      <c r="F25" s="65">
        <v>99</v>
      </c>
      <c r="H25" s="65" t="s">
        <v>12</v>
      </c>
      <c r="I25" s="46">
        <v>9</v>
      </c>
      <c r="J25" s="59" t="s">
        <v>29</v>
      </c>
      <c r="K25" s="66">
        <v>47864</v>
      </c>
      <c r="L25" s="67">
        <v>47894</v>
      </c>
      <c r="M25" s="67">
        <v>47771</v>
      </c>
      <c r="N25" s="67">
        <v>47666</v>
      </c>
      <c r="O25" s="67">
        <v>47930</v>
      </c>
      <c r="P25" s="67">
        <v>48283</v>
      </c>
      <c r="Q25" s="67">
        <v>48377</v>
      </c>
      <c r="R25" s="67">
        <v>48271</v>
      </c>
      <c r="S25" s="67">
        <v>48450</v>
      </c>
      <c r="T25" s="67">
        <v>48363</v>
      </c>
      <c r="U25" s="67">
        <v>48182</v>
      </c>
      <c r="V25" s="68">
        <v>47886</v>
      </c>
      <c r="W25" s="68">
        <v>47658</v>
      </c>
      <c r="X25" s="68">
        <v>47322</v>
      </c>
      <c r="Y25" s="96">
        <v>46876</v>
      </c>
      <c r="Z25" s="96">
        <v>46597</v>
      </c>
      <c r="AA25" s="69">
        <v>-1297</v>
      </c>
      <c r="AB25" s="70">
        <v>-2.7080636405395246</v>
      </c>
      <c r="AC25" s="53"/>
      <c r="AD25" s="63">
        <v>499.65153236231208</v>
      </c>
      <c r="AE25" s="64">
        <f t="shared" si="0"/>
        <v>96.793458775846531</v>
      </c>
    </row>
    <row r="26" spans="2:32" x14ac:dyDescent="0.2">
      <c r="B26" s="65">
        <v>1</v>
      </c>
      <c r="C26" s="65">
        <v>1</v>
      </c>
      <c r="D26" s="65">
        <v>2</v>
      </c>
      <c r="E26" s="65">
        <v>36027</v>
      </c>
      <c r="F26" s="65">
        <v>70</v>
      </c>
      <c r="G26" s="65">
        <v>2281</v>
      </c>
      <c r="H26" s="65" t="s">
        <v>14</v>
      </c>
      <c r="I26" s="46">
        <v>5</v>
      </c>
      <c r="J26" s="59" t="s">
        <v>30</v>
      </c>
      <c r="K26" s="66">
        <v>280914</v>
      </c>
      <c r="L26" s="67">
        <v>280032</v>
      </c>
      <c r="M26" s="67">
        <v>284712</v>
      </c>
      <c r="N26" s="67">
        <v>287700</v>
      </c>
      <c r="O26" s="67">
        <v>290781</v>
      </c>
      <c r="P26" s="67">
        <v>292859</v>
      </c>
      <c r="Q26" s="67">
        <v>294362</v>
      </c>
      <c r="R26" s="67">
        <v>294712</v>
      </c>
      <c r="S26" s="67">
        <v>295319</v>
      </c>
      <c r="T26" s="67">
        <v>296267</v>
      </c>
      <c r="U26" s="67">
        <v>296887</v>
      </c>
      <c r="V26" s="68">
        <v>297745</v>
      </c>
      <c r="W26" s="68">
        <v>298274</v>
      </c>
      <c r="X26" s="68">
        <v>297270</v>
      </c>
      <c r="Y26" s="96">
        <v>296963</v>
      </c>
      <c r="Z26" s="96">
        <v>296380</v>
      </c>
      <c r="AA26" s="69">
        <v>16348</v>
      </c>
      <c r="AB26" s="70">
        <v>5.8379042395154839</v>
      </c>
      <c r="AC26" s="53"/>
      <c r="AD26" s="63">
        <v>1446.3726279812879</v>
      </c>
      <c r="AE26" s="64">
        <f t="shared" si="0"/>
        <v>204.83449027482072</v>
      </c>
    </row>
    <row r="27" spans="2:32" x14ac:dyDescent="0.2">
      <c r="B27" s="65">
        <v>1</v>
      </c>
      <c r="C27" s="65">
        <v>1</v>
      </c>
      <c r="D27" s="65">
        <v>1</v>
      </c>
      <c r="E27" s="65">
        <v>36029</v>
      </c>
      <c r="F27" s="65">
        <v>99</v>
      </c>
      <c r="H27" s="65" t="s">
        <v>31</v>
      </c>
      <c r="I27" s="46">
        <v>10</v>
      </c>
      <c r="J27" s="59" t="s">
        <v>32</v>
      </c>
      <c r="K27" s="66">
        <v>949440</v>
      </c>
      <c r="L27" s="67">
        <v>950227</v>
      </c>
      <c r="M27" s="67">
        <v>946515</v>
      </c>
      <c r="N27" s="67">
        <v>943551</v>
      </c>
      <c r="O27" s="67">
        <v>941846</v>
      </c>
      <c r="P27" s="67">
        <v>938333</v>
      </c>
      <c r="Q27" s="67">
        <v>931745</v>
      </c>
      <c r="R27" s="67">
        <v>925564</v>
      </c>
      <c r="S27" s="67">
        <v>921887</v>
      </c>
      <c r="T27" s="67">
        <v>920571</v>
      </c>
      <c r="U27" s="67">
        <v>919334</v>
      </c>
      <c r="V27" s="68">
        <v>919077</v>
      </c>
      <c r="W27" s="68">
        <v>919924</v>
      </c>
      <c r="X27" s="68">
        <v>920431</v>
      </c>
      <c r="Y27" s="96">
        <v>921794</v>
      </c>
      <c r="Z27" s="96">
        <v>923193</v>
      </c>
      <c r="AA27" s="69">
        <v>-27034</v>
      </c>
      <c r="AB27" s="70">
        <v>-2.8450044042107834</v>
      </c>
      <c r="AC27" s="53"/>
      <c r="AD27" s="63">
        <v>801.59468576688391</v>
      </c>
      <c r="AE27" s="64">
        <f t="shared" si="0"/>
        <v>1148.4245296852132</v>
      </c>
    </row>
    <row r="28" spans="2:32" x14ac:dyDescent="0.2">
      <c r="B28" s="65">
        <v>1</v>
      </c>
      <c r="C28" s="65">
        <v>1</v>
      </c>
      <c r="D28" s="65">
        <v>1</v>
      </c>
      <c r="E28" s="65">
        <v>36031</v>
      </c>
      <c r="F28" s="65">
        <v>99</v>
      </c>
      <c r="H28" s="65" t="s">
        <v>12</v>
      </c>
      <c r="I28" s="46">
        <v>8</v>
      </c>
      <c r="J28" s="59" t="s">
        <v>33</v>
      </c>
      <c r="K28" s="66">
        <v>38911</v>
      </c>
      <c r="L28" s="67">
        <v>38893</v>
      </c>
      <c r="M28" s="67">
        <v>38893</v>
      </c>
      <c r="N28" s="67">
        <v>39195</v>
      </c>
      <c r="O28" s="67">
        <v>39334</v>
      </c>
      <c r="P28" s="67">
        <v>39295</v>
      </c>
      <c r="Q28" s="67">
        <v>39321</v>
      </c>
      <c r="R28" s="67">
        <v>39490</v>
      </c>
      <c r="S28" s="67">
        <v>39373</v>
      </c>
      <c r="T28" s="67">
        <v>39435</v>
      </c>
      <c r="U28" s="67">
        <v>39478</v>
      </c>
      <c r="V28" s="68">
        <v>39290</v>
      </c>
      <c r="W28" s="68">
        <v>39479</v>
      </c>
      <c r="X28" s="68">
        <v>39119</v>
      </c>
      <c r="Y28" s="96">
        <v>38853</v>
      </c>
      <c r="Z28" s="96">
        <v>38632</v>
      </c>
      <c r="AA28" s="69">
        <v>-261</v>
      </c>
      <c r="AB28" s="70">
        <v>-0.67107191525467313</v>
      </c>
      <c r="AC28" s="53"/>
      <c r="AD28" s="63">
        <v>1044.2102473061652</v>
      </c>
      <c r="AE28" s="64">
        <f t="shared" si="0"/>
        <v>37.765383074657336</v>
      </c>
    </row>
    <row r="29" spans="2:32" x14ac:dyDescent="0.2">
      <c r="B29" s="65">
        <v>1</v>
      </c>
      <c r="C29" s="65">
        <v>1</v>
      </c>
      <c r="D29" s="65">
        <v>1</v>
      </c>
      <c r="E29" s="65">
        <v>36033</v>
      </c>
      <c r="F29" s="65">
        <v>99</v>
      </c>
      <c r="H29" s="65" t="s">
        <v>12</v>
      </c>
      <c r="I29" s="46">
        <v>8</v>
      </c>
      <c r="J29" s="59" t="s">
        <v>34</v>
      </c>
      <c r="K29" s="66">
        <v>51044</v>
      </c>
      <c r="L29" s="67">
        <v>51110</v>
      </c>
      <c r="M29" s="67">
        <v>50925</v>
      </c>
      <c r="N29" s="67">
        <v>50924</v>
      </c>
      <c r="O29" s="67">
        <v>51228</v>
      </c>
      <c r="P29" s="67">
        <v>51197</v>
      </c>
      <c r="Q29" s="67">
        <v>51257</v>
      </c>
      <c r="R29" s="67">
        <v>51511</v>
      </c>
      <c r="S29" s="67">
        <v>51782</v>
      </c>
      <c r="T29" s="67">
        <v>51907</v>
      </c>
      <c r="U29" s="67">
        <v>51706</v>
      </c>
      <c r="V29" s="68">
        <v>51628</v>
      </c>
      <c r="W29" s="68">
        <v>51572</v>
      </c>
      <c r="X29" s="68">
        <v>51787</v>
      </c>
      <c r="Y29" s="96">
        <v>51249</v>
      </c>
      <c r="Z29" s="96">
        <v>51133</v>
      </c>
      <c r="AA29" s="69">
        <v>23</v>
      </c>
      <c r="AB29" s="70">
        <v>4.5000978282136568E-2</v>
      </c>
      <c r="AC29" s="53"/>
      <c r="AD29" s="63">
        <v>1796.8013264926324</v>
      </c>
      <c r="AE29" s="64">
        <f t="shared" si="0"/>
        <v>28.888558370180412</v>
      </c>
    </row>
    <row r="30" spans="2:32" x14ac:dyDescent="0.2">
      <c r="B30" s="65">
        <v>1</v>
      </c>
      <c r="C30" s="65">
        <v>1</v>
      </c>
      <c r="D30" s="65">
        <v>1</v>
      </c>
      <c r="E30" s="65">
        <v>36035</v>
      </c>
      <c r="F30" s="65">
        <v>99</v>
      </c>
      <c r="H30" s="65" t="s">
        <v>12</v>
      </c>
      <c r="I30" s="46">
        <v>6</v>
      </c>
      <c r="J30" s="59" t="s">
        <v>35</v>
      </c>
      <c r="K30" s="66">
        <v>54976</v>
      </c>
      <c r="L30" s="67">
        <v>55053</v>
      </c>
      <c r="M30" s="67">
        <v>54904</v>
      </c>
      <c r="N30" s="67">
        <v>54988</v>
      </c>
      <c r="O30" s="67">
        <v>55081</v>
      </c>
      <c r="P30" s="67">
        <v>55233</v>
      </c>
      <c r="Q30" s="67">
        <v>55301</v>
      </c>
      <c r="R30" s="67">
        <v>55328</v>
      </c>
      <c r="S30" s="67">
        <v>55489</v>
      </c>
      <c r="T30" s="67">
        <v>55584</v>
      </c>
      <c r="U30" s="67">
        <v>55558</v>
      </c>
      <c r="V30" s="68">
        <v>55468</v>
      </c>
      <c r="W30" s="68">
        <v>55273</v>
      </c>
      <c r="X30" s="68">
        <v>55045</v>
      </c>
      <c r="Y30" s="96">
        <v>54546</v>
      </c>
      <c r="Z30" s="96">
        <v>54173</v>
      </c>
      <c r="AA30" s="69">
        <v>-880</v>
      </c>
      <c r="AB30" s="70">
        <v>-1.5984596661399015</v>
      </c>
      <c r="AC30" s="53"/>
      <c r="AD30" s="63">
        <v>1631.4871439558792</v>
      </c>
      <c r="AE30" s="64">
        <f t="shared" si="0"/>
        <v>34.069529880097647</v>
      </c>
    </row>
    <row r="31" spans="2:32" x14ac:dyDescent="0.2">
      <c r="B31" s="65">
        <v>1</v>
      </c>
      <c r="C31" s="65">
        <v>1</v>
      </c>
      <c r="D31" s="65">
        <v>1</v>
      </c>
      <c r="E31" s="65">
        <v>36037</v>
      </c>
      <c r="F31" s="65">
        <v>99</v>
      </c>
      <c r="H31" s="65" t="s">
        <v>36</v>
      </c>
      <c r="I31" s="46">
        <v>3</v>
      </c>
      <c r="J31" s="59" t="s">
        <v>37</v>
      </c>
      <c r="K31" s="66">
        <v>60539</v>
      </c>
      <c r="L31" s="67">
        <v>60548</v>
      </c>
      <c r="M31" s="67">
        <v>60321</v>
      </c>
      <c r="N31" s="67">
        <v>60289</v>
      </c>
      <c r="O31" s="67">
        <v>60412</v>
      </c>
      <c r="P31" s="67">
        <v>60224</v>
      </c>
      <c r="Q31" s="67">
        <v>60068</v>
      </c>
      <c r="R31" s="67">
        <v>59919</v>
      </c>
      <c r="S31" s="67">
        <v>59930</v>
      </c>
      <c r="T31" s="67">
        <v>59895</v>
      </c>
      <c r="U31" s="67">
        <v>59932</v>
      </c>
      <c r="V31" s="68">
        <v>60029</v>
      </c>
      <c r="W31" s="68">
        <v>60004</v>
      </c>
      <c r="X31" s="68">
        <v>59865</v>
      </c>
      <c r="Y31" s="96">
        <v>59387</v>
      </c>
      <c r="Z31" s="96">
        <v>59099</v>
      </c>
      <c r="AA31" s="69">
        <v>-1449</v>
      </c>
      <c r="AB31" s="70">
        <v>-2.3931426306401531</v>
      </c>
      <c r="AC31" s="53"/>
      <c r="AD31" s="63">
        <v>496.16627567386411</v>
      </c>
      <c r="AE31" s="64">
        <f t="shared" si="0"/>
        <v>120.71558051512893</v>
      </c>
    </row>
    <row r="32" spans="2:32" x14ac:dyDescent="0.2">
      <c r="B32" s="65">
        <v>1</v>
      </c>
      <c r="C32" s="65">
        <v>1</v>
      </c>
      <c r="D32" s="65">
        <v>2</v>
      </c>
      <c r="E32" s="65">
        <v>36039</v>
      </c>
      <c r="F32" s="65">
        <v>99</v>
      </c>
      <c r="H32" s="65" t="s">
        <v>12</v>
      </c>
      <c r="I32" s="46">
        <v>1</v>
      </c>
      <c r="J32" s="59" t="s">
        <v>38</v>
      </c>
      <c r="K32" s="66">
        <v>47986</v>
      </c>
      <c r="L32" s="67">
        <v>48021</v>
      </c>
      <c r="M32" s="67">
        <v>47976</v>
      </c>
      <c r="N32" s="67">
        <v>48177</v>
      </c>
      <c r="O32" s="67">
        <v>48416</v>
      </c>
      <c r="P32" s="67">
        <v>48755</v>
      </c>
      <c r="Q32" s="67">
        <v>49142</v>
      </c>
      <c r="R32" s="67">
        <v>49513</v>
      </c>
      <c r="S32" s="67">
        <v>49537</v>
      </c>
      <c r="T32" s="67">
        <v>49467</v>
      </c>
      <c r="U32" s="67">
        <v>49372</v>
      </c>
      <c r="V32" s="68">
        <v>49118</v>
      </c>
      <c r="W32" s="68">
        <v>48992</v>
      </c>
      <c r="X32" s="68">
        <v>48672</v>
      </c>
      <c r="Y32" s="96">
        <v>48353</v>
      </c>
      <c r="Z32" s="96">
        <v>47919</v>
      </c>
      <c r="AA32" s="69">
        <v>-102</v>
      </c>
      <c r="AB32" s="70">
        <v>-0.21240707190604111</v>
      </c>
      <c r="AC32" s="53"/>
      <c r="AD32" s="63">
        <v>494.1090703895153</v>
      </c>
      <c r="AE32" s="64">
        <f t="shared" si="0"/>
        <v>100.11352343927678</v>
      </c>
    </row>
    <row r="33" spans="2:31" x14ac:dyDescent="0.2">
      <c r="B33" s="65">
        <v>1</v>
      </c>
      <c r="C33" s="65">
        <v>1</v>
      </c>
      <c r="D33" s="65">
        <v>1</v>
      </c>
      <c r="E33" s="65">
        <v>36041</v>
      </c>
      <c r="F33" s="65">
        <v>99</v>
      </c>
      <c r="H33" s="65" t="s">
        <v>12</v>
      </c>
      <c r="I33" s="46">
        <v>6</v>
      </c>
      <c r="J33" s="59" t="s">
        <v>39</v>
      </c>
      <c r="K33" s="66">
        <v>5377</v>
      </c>
      <c r="L33" s="67">
        <v>5376</v>
      </c>
      <c r="M33" s="67">
        <v>5312</v>
      </c>
      <c r="N33" s="67">
        <v>5232</v>
      </c>
      <c r="O33" s="67">
        <v>5181</v>
      </c>
      <c r="P33" s="67">
        <v>5158</v>
      </c>
      <c r="Q33" s="67">
        <v>5093</v>
      </c>
      <c r="R33" s="67">
        <v>4987</v>
      </c>
      <c r="S33" s="67">
        <v>4969</v>
      </c>
      <c r="T33" s="67">
        <v>4893</v>
      </c>
      <c r="U33" s="67">
        <v>4858</v>
      </c>
      <c r="V33" s="68">
        <v>4834</v>
      </c>
      <c r="W33" s="68">
        <v>4831</v>
      </c>
      <c r="X33" s="68">
        <v>4793</v>
      </c>
      <c r="Y33" s="96">
        <v>4758</v>
      </c>
      <c r="Z33" s="96">
        <v>4706</v>
      </c>
      <c r="AA33" s="69">
        <v>-670</v>
      </c>
      <c r="AB33" s="70">
        <v>-12.462797619047619</v>
      </c>
      <c r="AC33" s="53"/>
      <c r="AD33" s="63">
        <v>647.74601310894104</v>
      </c>
      <c r="AE33" s="64">
        <f t="shared" si="0"/>
        <v>7.5538867101866236</v>
      </c>
    </row>
    <row r="34" spans="2:31" x14ac:dyDescent="0.2">
      <c r="B34" s="65">
        <v>1</v>
      </c>
      <c r="C34" s="65">
        <v>1</v>
      </c>
      <c r="D34" s="65">
        <v>1</v>
      </c>
      <c r="E34" s="65">
        <v>36043</v>
      </c>
      <c r="F34" s="65">
        <v>99</v>
      </c>
      <c r="H34" s="65" t="s">
        <v>40</v>
      </c>
      <c r="I34" s="46">
        <v>6</v>
      </c>
      <c r="J34" s="59" t="s">
        <v>41</v>
      </c>
      <c r="K34" s="66">
        <v>64451</v>
      </c>
      <c r="L34" s="67">
        <v>64502</v>
      </c>
      <c r="M34" s="67">
        <v>64274</v>
      </c>
      <c r="N34" s="67">
        <v>63971</v>
      </c>
      <c r="O34" s="67">
        <v>64080</v>
      </c>
      <c r="P34" s="67">
        <v>64332</v>
      </c>
      <c r="Q34" s="67">
        <v>64292</v>
      </c>
      <c r="R34" s="67">
        <v>64029</v>
      </c>
      <c r="S34" s="67">
        <v>64343</v>
      </c>
      <c r="T34" s="67">
        <v>64404</v>
      </c>
      <c r="U34" s="67">
        <v>64381</v>
      </c>
      <c r="V34" s="68">
        <v>64444</v>
      </c>
      <c r="W34" s="68">
        <v>64623</v>
      </c>
      <c r="X34" s="68">
        <v>64552</v>
      </c>
      <c r="Y34" s="96">
        <v>64181</v>
      </c>
      <c r="Z34" s="96">
        <v>63715</v>
      </c>
      <c r="AA34" s="69">
        <v>-787</v>
      </c>
      <c r="AB34" s="70">
        <v>-1.2201172056680414</v>
      </c>
      <c r="AC34" s="53"/>
      <c r="AD34" s="63">
        <v>1720.3933404324653</v>
      </c>
      <c r="AE34" s="64">
        <f t="shared" si="0"/>
        <v>37.435625032011799</v>
      </c>
    </row>
    <row r="35" spans="2:31" x14ac:dyDescent="0.2">
      <c r="B35" s="65">
        <v>1</v>
      </c>
      <c r="C35" s="65">
        <v>1</v>
      </c>
      <c r="D35" s="65">
        <v>1</v>
      </c>
      <c r="E35" s="65">
        <v>36045</v>
      </c>
      <c r="F35" s="65">
        <v>99</v>
      </c>
      <c r="H35" s="65" t="s">
        <v>12</v>
      </c>
      <c r="I35" s="46">
        <v>8</v>
      </c>
      <c r="J35" s="59" t="s">
        <v>42</v>
      </c>
      <c r="K35" s="66">
        <v>111790</v>
      </c>
      <c r="L35" s="67">
        <v>111716</v>
      </c>
      <c r="M35" s="67">
        <v>111422</v>
      </c>
      <c r="N35" s="67">
        <v>111112</v>
      </c>
      <c r="O35" s="67">
        <v>110246</v>
      </c>
      <c r="P35" s="67">
        <v>109924</v>
      </c>
      <c r="Q35" s="67">
        <v>113486</v>
      </c>
      <c r="R35" s="67">
        <v>113650</v>
      </c>
      <c r="S35" s="67">
        <v>115059</v>
      </c>
      <c r="T35" s="67">
        <v>115033</v>
      </c>
      <c r="U35" s="67">
        <v>115023</v>
      </c>
      <c r="V35" s="68">
        <v>116570</v>
      </c>
      <c r="W35" s="68">
        <v>118172</v>
      </c>
      <c r="X35" s="68">
        <v>120772</v>
      </c>
      <c r="Y35" s="96">
        <v>119192</v>
      </c>
      <c r="Z35" s="96">
        <v>118964</v>
      </c>
      <c r="AA35" s="69">
        <v>7248</v>
      </c>
      <c r="AB35" s="70">
        <v>6.4878799813813597</v>
      </c>
      <c r="AC35" s="53"/>
      <c r="AD35" s="63">
        <v>1411.2498915052888</v>
      </c>
      <c r="AE35" s="64">
        <f t="shared" si="0"/>
        <v>81.511432307216509</v>
      </c>
    </row>
    <row r="36" spans="2:31" x14ac:dyDescent="0.2">
      <c r="B36" s="65">
        <v>1</v>
      </c>
      <c r="C36" s="65">
        <v>2</v>
      </c>
      <c r="D36" s="65">
        <v>2</v>
      </c>
      <c r="E36" s="65">
        <v>36047</v>
      </c>
      <c r="F36" s="65">
        <v>70</v>
      </c>
      <c r="G36" s="65">
        <v>5600</v>
      </c>
      <c r="H36" s="65" t="s">
        <v>14</v>
      </c>
      <c r="I36" s="46">
        <v>7</v>
      </c>
      <c r="J36" s="59" t="s">
        <v>43</v>
      </c>
      <c r="K36" s="66">
        <v>2467006</v>
      </c>
      <c r="L36" s="67">
        <v>2465689</v>
      </c>
      <c r="M36" s="67">
        <v>2477252</v>
      </c>
      <c r="N36" s="67">
        <v>2480559</v>
      </c>
      <c r="O36" s="67">
        <v>2472999</v>
      </c>
      <c r="P36" s="67">
        <v>2459094</v>
      </c>
      <c r="Q36" s="67">
        <v>2445809</v>
      </c>
      <c r="R36" s="67">
        <v>2436132</v>
      </c>
      <c r="S36" s="67">
        <v>2441324</v>
      </c>
      <c r="T36" s="67">
        <v>2460361</v>
      </c>
      <c r="U36" s="67">
        <v>2487751</v>
      </c>
      <c r="V36" s="68">
        <v>2510335</v>
      </c>
      <c r="W36" s="68">
        <v>2544744</v>
      </c>
      <c r="X36" s="68">
        <v>2573998</v>
      </c>
      <c r="Y36" s="96">
        <v>2600098</v>
      </c>
      <c r="Z36" s="96">
        <v>2620720</v>
      </c>
      <c r="AA36" s="69">
        <v>155031</v>
      </c>
      <c r="AB36" s="70">
        <v>6.2875326125882047</v>
      </c>
      <c r="AC36" s="53"/>
      <c r="AD36" s="63">
        <v>1272.2017580776435</v>
      </c>
      <c r="AE36" s="64">
        <f t="shared" si="0"/>
        <v>1933.9393177051734</v>
      </c>
    </row>
    <row r="37" spans="2:31" x14ac:dyDescent="0.2">
      <c r="B37" s="65">
        <v>1</v>
      </c>
      <c r="C37" s="65">
        <v>1</v>
      </c>
      <c r="D37" s="65">
        <v>1</v>
      </c>
      <c r="E37" s="65">
        <v>36049</v>
      </c>
      <c r="F37" s="65">
        <v>99</v>
      </c>
      <c r="H37" s="65" t="s">
        <v>12</v>
      </c>
      <c r="I37" s="46">
        <v>8</v>
      </c>
      <c r="J37" s="59" t="s">
        <v>44</v>
      </c>
      <c r="K37" s="66">
        <v>26989</v>
      </c>
      <c r="L37" s="67">
        <v>26946</v>
      </c>
      <c r="M37" s="67">
        <v>26951</v>
      </c>
      <c r="N37" s="67">
        <v>26618</v>
      </c>
      <c r="O37" s="67">
        <v>26692</v>
      </c>
      <c r="P37" s="67">
        <v>26661</v>
      </c>
      <c r="Q37" s="67">
        <v>26773</v>
      </c>
      <c r="R37" s="67">
        <v>27001</v>
      </c>
      <c r="S37" s="67">
        <v>27086</v>
      </c>
      <c r="T37" s="67">
        <v>26878</v>
      </c>
      <c r="U37" s="67">
        <v>27047</v>
      </c>
      <c r="V37" s="68">
        <v>27062</v>
      </c>
      <c r="W37" s="68">
        <v>27085</v>
      </c>
      <c r="X37" s="68">
        <v>27254</v>
      </c>
      <c r="Y37" s="96">
        <v>27154</v>
      </c>
      <c r="Z37" s="96">
        <v>27172</v>
      </c>
      <c r="AA37" s="69">
        <v>226</v>
      </c>
      <c r="AB37" s="70">
        <v>0.83871446596897503</v>
      </c>
      <c r="AC37" s="53"/>
      <c r="AD37" s="63">
        <v>70.606049912200362</v>
      </c>
      <c r="AE37" s="64">
        <f t="shared" si="0"/>
        <v>380.67559413709137</v>
      </c>
    </row>
    <row r="38" spans="2:31" x14ac:dyDescent="0.2">
      <c r="B38" s="65">
        <v>1</v>
      </c>
      <c r="C38" s="65">
        <v>1</v>
      </c>
      <c r="D38" s="65">
        <v>1</v>
      </c>
      <c r="E38" s="65">
        <v>36051</v>
      </c>
      <c r="F38" s="65">
        <v>99</v>
      </c>
      <c r="H38" s="65" t="s">
        <v>36</v>
      </c>
      <c r="I38" s="46">
        <v>3</v>
      </c>
      <c r="J38" s="59" t="s">
        <v>45</v>
      </c>
      <c r="K38" s="66">
        <v>64705</v>
      </c>
      <c r="L38" s="67">
        <v>64631</v>
      </c>
      <c r="M38" s="67">
        <v>65088</v>
      </c>
      <c r="N38" s="67">
        <v>65118</v>
      </c>
      <c r="O38" s="67">
        <v>65130</v>
      </c>
      <c r="P38" s="67">
        <v>65484</v>
      </c>
      <c r="Q38" s="67">
        <v>65322</v>
      </c>
      <c r="R38" s="67">
        <v>65357</v>
      </c>
      <c r="S38" s="67">
        <v>65460</v>
      </c>
      <c r="T38" s="67">
        <v>65637</v>
      </c>
      <c r="U38" s="67">
        <v>65420</v>
      </c>
      <c r="V38" s="68">
        <v>65241</v>
      </c>
      <c r="W38" s="68">
        <v>64890</v>
      </c>
      <c r="X38" s="68">
        <v>64869</v>
      </c>
      <c r="Y38" s="96">
        <v>64764</v>
      </c>
      <c r="Z38" s="96">
        <v>64763</v>
      </c>
      <c r="AA38" s="69">
        <v>132</v>
      </c>
      <c r="AB38" s="70">
        <v>0.20423635716606581</v>
      </c>
      <c r="AC38" s="53"/>
      <c r="AD38" s="63">
        <v>1275.4233706874318</v>
      </c>
      <c r="AE38" s="64">
        <f t="shared" si="0"/>
        <v>51.462911460233599</v>
      </c>
    </row>
    <row r="39" spans="2:31" x14ac:dyDescent="0.2">
      <c r="B39" s="65">
        <v>1</v>
      </c>
      <c r="C39" s="65">
        <v>1</v>
      </c>
      <c r="D39" s="65">
        <v>1</v>
      </c>
      <c r="E39" s="65">
        <v>36053</v>
      </c>
      <c r="F39" s="65">
        <v>99</v>
      </c>
      <c r="H39" s="65" t="s">
        <v>19</v>
      </c>
      <c r="I39" s="46">
        <v>2</v>
      </c>
      <c r="J39" s="59" t="s">
        <v>46</v>
      </c>
      <c r="K39" s="66">
        <v>69450</v>
      </c>
      <c r="L39" s="67">
        <v>69420</v>
      </c>
      <c r="M39" s="67">
        <v>69852</v>
      </c>
      <c r="N39" s="67">
        <v>70261</v>
      </c>
      <c r="O39" s="67">
        <v>71010</v>
      </c>
      <c r="P39" s="67">
        <v>71397</v>
      </c>
      <c r="Q39" s="67">
        <v>71471</v>
      </c>
      <c r="R39" s="67">
        <v>72042</v>
      </c>
      <c r="S39" s="67">
        <v>72709</v>
      </c>
      <c r="T39" s="67">
        <v>73075</v>
      </c>
      <c r="U39" s="67">
        <v>73169</v>
      </c>
      <c r="V39" s="68">
        <v>73433</v>
      </c>
      <c r="W39" s="68">
        <v>72974</v>
      </c>
      <c r="X39" s="68">
        <v>72496</v>
      </c>
      <c r="Y39" s="96">
        <v>72559</v>
      </c>
      <c r="Z39" s="96">
        <v>72257</v>
      </c>
      <c r="AA39" s="69">
        <v>2837</v>
      </c>
      <c r="AB39" s="70">
        <v>4.086718524920772</v>
      </c>
      <c r="AC39" s="53"/>
      <c r="AD39" s="63">
        <v>632.12799016829422</v>
      </c>
      <c r="AE39" s="64">
        <f t="shared" si="0"/>
        <v>115.60158881834187</v>
      </c>
    </row>
    <row r="40" spans="2:31" x14ac:dyDescent="0.2">
      <c r="B40" s="65">
        <v>1</v>
      </c>
      <c r="C40" s="65">
        <v>1</v>
      </c>
      <c r="D40" s="65">
        <v>1</v>
      </c>
      <c r="E40" s="65">
        <v>36055</v>
      </c>
      <c r="F40" s="65">
        <v>99</v>
      </c>
      <c r="H40" s="65" t="s">
        <v>36</v>
      </c>
      <c r="I40" s="46">
        <v>3</v>
      </c>
      <c r="J40" s="59" t="s">
        <v>47</v>
      </c>
      <c r="K40" s="66">
        <v>738979</v>
      </c>
      <c r="L40" s="67">
        <v>735328</v>
      </c>
      <c r="M40" s="67">
        <v>739891</v>
      </c>
      <c r="N40" s="67">
        <v>741391</v>
      </c>
      <c r="O40" s="67">
        <v>741671</v>
      </c>
      <c r="P40" s="67">
        <v>741075</v>
      </c>
      <c r="Q40" s="67">
        <v>738506</v>
      </c>
      <c r="R40" s="67">
        <v>738329</v>
      </c>
      <c r="S40" s="67">
        <v>739249</v>
      </c>
      <c r="T40" s="67">
        <v>741018</v>
      </c>
      <c r="U40" s="67">
        <v>743386</v>
      </c>
      <c r="V40" s="68">
        <v>744874</v>
      </c>
      <c r="W40" s="68">
        <v>747615</v>
      </c>
      <c r="X40" s="68">
        <v>748789</v>
      </c>
      <c r="Y40" s="96">
        <v>750414</v>
      </c>
      <c r="Z40" s="96">
        <v>750362</v>
      </c>
      <c r="AA40" s="69">
        <v>15034</v>
      </c>
      <c r="AB40" s="70">
        <v>2.0445297880673658</v>
      </c>
      <c r="AC40" s="53"/>
      <c r="AD40" s="63">
        <v>655.85591902356305</v>
      </c>
      <c r="AE40" s="64">
        <f t="shared" si="0"/>
        <v>1129.848764806798</v>
      </c>
    </row>
    <row r="41" spans="2:31" x14ac:dyDescent="0.2">
      <c r="B41" s="65">
        <v>1</v>
      </c>
      <c r="C41" s="65">
        <v>1</v>
      </c>
      <c r="D41" s="65">
        <v>1</v>
      </c>
      <c r="E41" s="65">
        <v>36057</v>
      </c>
      <c r="F41" s="65">
        <v>99</v>
      </c>
      <c r="H41" s="46" t="s">
        <v>10</v>
      </c>
      <c r="I41" s="46">
        <v>6</v>
      </c>
      <c r="J41" s="59" t="s">
        <v>48</v>
      </c>
      <c r="K41" s="66">
        <v>49605</v>
      </c>
      <c r="L41" s="67">
        <v>49637</v>
      </c>
      <c r="M41" s="67">
        <v>49472</v>
      </c>
      <c r="N41" s="67">
        <v>49298</v>
      </c>
      <c r="O41" s="67">
        <v>49449</v>
      </c>
      <c r="P41" s="67">
        <v>49460</v>
      </c>
      <c r="Q41" s="67">
        <v>49505</v>
      </c>
      <c r="R41" s="67">
        <v>49724</v>
      </c>
      <c r="S41" s="67">
        <v>49798</v>
      </c>
      <c r="T41" s="67">
        <v>49951</v>
      </c>
      <c r="U41" s="67">
        <v>50001</v>
      </c>
      <c r="V41" s="68">
        <v>50284</v>
      </c>
      <c r="W41" s="68">
        <v>49924</v>
      </c>
      <c r="X41" s="68">
        <v>49827</v>
      </c>
      <c r="Y41" s="96">
        <v>49771</v>
      </c>
      <c r="Z41" s="96">
        <v>49729</v>
      </c>
      <c r="AA41" s="69">
        <v>92</v>
      </c>
      <c r="AB41" s="70">
        <v>0.18534560912222736</v>
      </c>
      <c r="AC41" s="53"/>
      <c r="AD41" s="63">
        <v>659.2939785821402</v>
      </c>
      <c r="AE41" s="64">
        <f t="shared" si="0"/>
        <v>75.764380720453829</v>
      </c>
    </row>
    <row r="42" spans="2:31" x14ac:dyDescent="0.2">
      <c r="B42" s="65">
        <v>1</v>
      </c>
      <c r="C42" s="65">
        <v>2</v>
      </c>
      <c r="D42" s="65">
        <v>2</v>
      </c>
      <c r="E42" s="65">
        <v>36059</v>
      </c>
      <c r="F42" s="65">
        <v>70</v>
      </c>
      <c r="G42" s="65">
        <v>5380</v>
      </c>
      <c r="H42" s="65" t="s">
        <v>14</v>
      </c>
      <c r="I42" s="46">
        <v>4</v>
      </c>
      <c r="J42" s="59" t="s">
        <v>49</v>
      </c>
      <c r="K42" s="66">
        <v>1336713</v>
      </c>
      <c r="L42" s="67">
        <v>1334625</v>
      </c>
      <c r="M42" s="67">
        <v>1337086</v>
      </c>
      <c r="N42" s="67">
        <v>1339572</v>
      </c>
      <c r="O42" s="67">
        <v>1339761</v>
      </c>
      <c r="P42" s="67">
        <v>1337964</v>
      </c>
      <c r="Q42" s="67">
        <v>1332318</v>
      </c>
      <c r="R42" s="67">
        <v>1324905</v>
      </c>
      <c r="S42" s="67">
        <v>1322048</v>
      </c>
      <c r="T42" s="67">
        <v>1325129</v>
      </c>
      <c r="U42" s="67">
        <v>1332088</v>
      </c>
      <c r="V42" s="68">
        <v>1341882</v>
      </c>
      <c r="W42" s="68">
        <v>1347270</v>
      </c>
      <c r="X42" s="68">
        <v>1350924</v>
      </c>
      <c r="Y42" s="96">
        <v>1354842</v>
      </c>
      <c r="Z42" s="96">
        <v>1358673</v>
      </c>
      <c r="AA42" s="69">
        <v>24048</v>
      </c>
      <c r="AB42" s="70">
        <v>1.8018544534981737</v>
      </c>
      <c r="AC42" s="53"/>
      <c r="AD42" s="63">
        <v>404.81536478161291</v>
      </c>
      <c r="AE42" s="64">
        <f t="shared" si="0"/>
        <v>3273.4157724346055</v>
      </c>
    </row>
    <row r="43" spans="2:31" x14ac:dyDescent="0.2">
      <c r="B43" s="65">
        <v>1</v>
      </c>
      <c r="C43" s="65">
        <v>2</v>
      </c>
      <c r="D43" s="65">
        <v>2</v>
      </c>
      <c r="E43" s="65">
        <v>36061</v>
      </c>
      <c r="F43" s="65">
        <v>70</v>
      </c>
      <c r="G43" s="65">
        <v>5600</v>
      </c>
      <c r="H43" s="65" t="s">
        <v>14</v>
      </c>
      <c r="I43" s="46">
        <v>7</v>
      </c>
      <c r="J43" s="59" t="s">
        <v>50</v>
      </c>
      <c r="K43" s="66">
        <v>1540547</v>
      </c>
      <c r="L43" s="67">
        <v>1538096</v>
      </c>
      <c r="M43" s="67">
        <v>1555729</v>
      </c>
      <c r="N43" s="67">
        <v>1555382</v>
      </c>
      <c r="O43" s="67">
        <v>1562154</v>
      </c>
      <c r="P43" s="67">
        <v>1569947</v>
      </c>
      <c r="Q43" s="67">
        <v>1573573</v>
      </c>
      <c r="R43" s="67">
        <v>1578171</v>
      </c>
      <c r="S43" s="67">
        <v>1581402</v>
      </c>
      <c r="T43" s="67">
        <v>1587022</v>
      </c>
      <c r="U43" s="67">
        <v>1583431</v>
      </c>
      <c r="V43" s="68">
        <v>1588609</v>
      </c>
      <c r="W43" s="68">
        <v>1609789</v>
      </c>
      <c r="X43" s="68">
        <v>1624885</v>
      </c>
      <c r="Y43" s="96">
        <v>1631375</v>
      </c>
      <c r="Z43" s="96">
        <v>1636966</v>
      </c>
      <c r="AA43" s="69">
        <v>98870</v>
      </c>
      <c r="AB43" s="70">
        <v>6.4280773111691332</v>
      </c>
      <c r="AC43" s="53"/>
      <c r="AD43" s="63">
        <v>286.69220938475388</v>
      </c>
      <c r="AE43" s="64">
        <f t="shared" si="0"/>
        <v>5535.6300173129048</v>
      </c>
    </row>
    <row r="44" spans="2:31" x14ac:dyDescent="0.2">
      <c r="B44" s="65">
        <v>1</v>
      </c>
      <c r="C44" s="65">
        <v>1</v>
      </c>
      <c r="D44" s="65">
        <v>1</v>
      </c>
      <c r="E44" s="65">
        <v>36063</v>
      </c>
      <c r="F44" s="65">
        <v>99</v>
      </c>
      <c r="H44" s="65" t="s">
        <v>31</v>
      </c>
      <c r="I44" s="46">
        <v>10</v>
      </c>
      <c r="J44" s="59" t="s">
        <v>51</v>
      </c>
      <c r="K44" s="66">
        <v>219620</v>
      </c>
      <c r="L44" s="67">
        <v>219795</v>
      </c>
      <c r="M44" s="67">
        <v>218552</v>
      </c>
      <c r="N44" s="67">
        <v>218127</v>
      </c>
      <c r="O44" s="67">
        <v>218072</v>
      </c>
      <c r="P44" s="67">
        <v>217737</v>
      </c>
      <c r="Q44" s="67">
        <v>216818</v>
      </c>
      <c r="R44" s="67">
        <v>216148</v>
      </c>
      <c r="S44" s="67">
        <v>215791</v>
      </c>
      <c r="T44" s="67">
        <v>215793</v>
      </c>
      <c r="U44" s="67">
        <v>216043</v>
      </c>
      <c r="V44" s="68">
        <v>216489</v>
      </c>
      <c r="W44" s="68">
        <v>215669</v>
      </c>
      <c r="X44" s="68">
        <v>214767</v>
      </c>
      <c r="Y44" s="96">
        <v>214214</v>
      </c>
      <c r="Z44" s="96">
        <v>213449</v>
      </c>
      <c r="AA44" s="69">
        <v>-6346</v>
      </c>
      <c r="AB44" s="70">
        <v>-2.8872358333902044</v>
      </c>
      <c r="AC44" s="53"/>
      <c r="AD44" s="63">
        <v>22.963748866790116</v>
      </c>
      <c r="AE44" s="64">
        <f t="shared" si="0"/>
        <v>9397.1154819619678</v>
      </c>
    </row>
    <row r="45" spans="2:31" x14ac:dyDescent="0.2">
      <c r="B45" s="65">
        <v>1</v>
      </c>
      <c r="C45" s="65">
        <v>1</v>
      </c>
      <c r="D45" s="65">
        <v>1</v>
      </c>
      <c r="E45" s="65">
        <v>36065</v>
      </c>
      <c r="F45" s="65">
        <v>99</v>
      </c>
      <c r="H45" s="65" t="s">
        <v>40</v>
      </c>
      <c r="I45" s="46">
        <v>6</v>
      </c>
      <c r="J45" s="59" t="s">
        <v>52</v>
      </c>
      <c r="K45" s="66">
        <v>235146</v>
      </c>
      <c r="L45" s="67">
        <v>235516</v>
      </c>
      <c r="M45" s="67">
        <v>234247</v>
      </c>
      <c r="N45" s="67">
        <v>234078</v>
      </c>
      <c r="O45" s="67">
        <v>234243</v>
      </c>
      <c r="P45" s="67">
        <v>234654</v>
      </c>
      <c r="Q45" s="67">
        <v>234282</v>
      </c>
      <c r="R45" s="67">
        <v>234229</v>
      </c>
      <c r="S45" s="67">
        <v>234488</v>
      </c>
      <c r="T45" s="67">
        <v>234482</v>
      </c>
      <c r="U45" s="67">
        <v>234619</v>
      </c>
      <c r="V45" s="68">
        <v>234837</v>
      </c>
      <c r="W45" s="68">
        <v>234267</v>
      </c>
      <c r="X45" s="68">
        <v>233991</v>
      </c>
      <c r="Y45" s="96">
        <v>233760</v>
      </c>
      <c r="Z45" s="96">
        <v>233272</v>
      </c>
      <c r="AA45" s="69">
        <v>-2244</v>
      </c>
      <c r="AB45" s="70">
        <v>-0.95280150817778841</v>
      </c>
      <c r="AC45" s="53"/>
      <c r="AD45" s="63">
        <v>522.94765303931911</v>
      </c>
      <c r="AE45" s="64">
        <f t="shared" si="0"/>
        <v>448.38522295150239</v>
      </c>
    </row>
    <row r="46" spans="2:31" x14ac:dyDescent="0.2">
      <c r="B46" s="65">
        <v>1</v>
      </c>
      <c r="C46" s="65">
        <v>1</v>
      </c>
      <c r="D46" s="65">
        <v>1</v>
      </c>
      <c r="E46" s="65">
        <v>36067</v>
      </c>
      <c r="F46" s="65">
        <v>99</v>
      </c>
      <c r="H46" s="65" t="s">
        <v>19</v>
      </c>
      <c r="I46" s="46">
        <v>2</v>
      </c>
      <c r="J46" s="59" t="s">
        <v>53</v>
      </c>
      <c r="K46" s="66">
        <v>458034</v>
      </c>
      <c r="L46" s="67">
        <v>458326</v>
      </c>
      <c r="M46" s="67">
        <v>458576</v>
      </c>
      <c r="N46" s="67">
        <v>459484</v>
      </c>
      <c r="O46" s="67">
        <v>460961</v>
      </c>
      <c r="P46" s="67">
        <v>461412</v>
      </c>
      <c r="Q46" s="67">
        <v>460910</v>
      </c>
      <c r="R46" s="67">
        <v>460925</v>
      </c>
      <c r="S46" s="67">
        <v>461287</v>
      </c>
      <c r="T46" s="67">
        <v>463472</v>
      </c>
      <c r="U46" s="67">
        <v>465633</v>
      </c>
      <c r="V46" s="68">
        <v>467464</v>
      </c>
      <c r="W46" s="68">
        <v>467824</v>
      </c>
      <c r="X46" s="68">
        <v>467471</v>
      </c>
      <c r="Y46" s="96">
        <v>469101</v>
      </c>
      <c r="Z46" s="96">
        <v>468659</v>
      </c>
      <c r="AA46" s="69">
        <v>10333</v>
      </c>
      <c r="AB46" s="70">
        <v>2.254508799413518</v>
      </c>
      <c r="AC46" s="53"/>
      <c r="AD46" s="63">
        <v>1212.7028105921727</v>
      </c>
      <c r="AE46" s="64">
        <f t="shared" si="0"/>
        <v>382.18102238394488</v>
      </c>
    </row>
    <row r="47" spans="2:31" x14ac:dyDescent="0.2">
      <c r="B47" s="65">
        <v>1</v>
      </c>
      <c r="C47" s="65">
        <v>1</v>
      </c>
      <c r="D47" s="65">
        <v>1</v>
      </c>
      <c r="E47" s="65">
        <v>36069</v>
      </c>
      <c r="F47" s="65">
        <v>99</v>
      </c>
      <c r="H47" s="65" t="s">
        <v>36</v>
      </c>
      <c r="I47" s="46">
        <v>3</v>
      </c>
      <c r="J47" s="59" t="s">
        <v>54</v>
      </c>
      <c r="K47" s="66">
        <v>100106</v>
      </c>
      <c r="L47" s="67">
        <v>100009</v>
      </c>
      <c r="M47" s="67">
        <v>100819</v>
      </c>
      <c r="N47" s="67">
        <v>101763</v>
      </c>
      <c r="O47" s="67">
        <v>102625</v>
      </c>
      <c r="P47" s="67">
        <v>103385</v>
      </c>
      <c r="Q47" s="67">
        <v>104259</v>
      </c>
      <c r="R47" s="67">
        <v>104644</v>
      </c>
      <c r="S47" s="67">
        <v>105216</v>
      </c>
      <c r="T47" s="67">
        <v>106302</v>
      </c>
      <c r="U47" s="67">
        <v>107214</v>
      </c>
      <c r="V47" s="68">
        <v>108219</v>
      </c>
      <c r="W47" s="68">
        <v>108759</v>
      </c>
      <c r="X47" s="68">
        <v>108795</v>
      </c>
      <c r="Y47" s="96">
        <v>109262</v>
      </c>
      <c r="Z47" s="96">
        <v>109583</v>
      </c>
      <c r="AA47" s="69">
        <v>9574</v>
      </c>
      <c r="AB47" s="70">
        <v>9.5731384175424203</v>
      </c>
      <c r="AC47" s="53"/>
      <c r="AD47" s="63">
        <v>780.29344498893431</v>
      </c>
      <c r="AE47" s="64">
        <f t="shared" si="0"/>
        <v>136.23336282353046</v>
      </c>
    </row>
    <row r="48" spans="2:31" x14ac:dyDescent="0.2">
      <c r="B48" s="65">
        <v>1</v>
      </c>
      <c r="C48" s="65">
        <v>1</v>
      </c>
      <c r="D48" s="65">
        <v>2</v>
      </c>
      <c r="E48" s="65">
        <v>36071</v>
      </c>
      <c r="F48" s="65">
        <v>70</v>
      </c>
      <c r="G48" s="65">
        <v>5660</v>
      </c>
      <c r="H48" s="65" t="s">
        <v>14</v>
      </c>
      <c r="I48" s="46">
        <v>5</v>
      </c>
      <c r="J48" s="71" t="s">
        <v>55</v>
      </c>
      <c r="K48" s="66">
        <v>342892</v>
      </c>
      <c r="L48" s="67">
        <v>341397</v>
      </c>
      <c r="M48" s="67">
        <v>347674</v>
      </c>
      <c r="N48" s="67">
        <v>352975</v>
      </c>
      <c r="O48" s="67">
        <v>358727</v>
      </c>
      <c r="P48" s="67">
        <v>362934</v>
      </c>
      <c r="Q48" s="67">
        <v>364522</v>
      </c>
      <c r="R48" s="67">
        <v>366908</v>
      </c>
      <c r="S48" s="67">
        <v>368464</v>
      </c>
      <c r="T48" s="67">
        <v>370201</v>
      </c>
      <c r="U48" s="67">
        <v>372079</v>
      </c>
      <c r="V48" s="68">
        <v>373428</v>
      </c>
      <c r="W48" s="68">
        <v>374293</v>
      </c>
      <c r="X48" s="68">
        <v>374026</v>
      </c>
      <c r="Y48" s="96">
        <v>374958</v>
      </c>
      <c r="Z48" s="96">
        <v>375994</v>
      </c>
      <c r="AA48" s="69">
        <v>34597</v>
      </c>
      <c r="AB48" s="70">
        <v>10.133949624630562</v>
      </c>
      <c r="AC48" s="53"/>
      <c r="AD48" s="63">
        <v>644.38212532258842</v>
      </c>
      <c r="AE48" s="64">
        <f t="shared" si="0"/>
        <v>574.50538345499763</v>
      </c>
    </row>
    <row r="49" spans="2:31" x14ac:dyDescent="0.2">
      <c r="B49" s="65">
        <v>1</v>
      </c>
      <c r="C49" s="65">
        <v>1</v>
      </c>
      <c r="D49" s="65">
        <v>1</v>
      </c>
      <c r="E49" s="65">
        <v>36073</v>
      </c>
      <c r="F49" s="65">
        <v>99</v>
      </c>
      <c r="H49" s="65" t="s">
        <v>36</v>
      </c>
      <c r="I49" s="46">
        <v>3</v>
      </c>
      <c r="J49" s="71" t="s">
        <v>56</v>
      </c>
      <c r="K49" s="66">
        <v>44178</v>
      </c>
      <c r="L49" s="67">
        <v>44184</v>
      </c>
      <c r="M49" s="67">
        <v>43898</v>
      </c>
      <c r="N49" s="67">
        <v>43660</v>
      </c>
      <c r="O49" s="67">
        <v>43593</v>
      </c>
      <c r="P49" s="67">
        <v>43682</v>
      </c>
      <c r="Q49" s="67">
        <v>43475</v>
      </c>
      <c r="R49" s="67">
        <v>43420</v>
      </c>
      <c r="S49" s="67">
        <v>43342</v>
      </c>
      <c r="T49" s="67">
        <v>43254</v>
      </c>
      <c r="U49" s="67">
        <v>42975</v>
      </c>
      <c r="V49" s="68">
        <v>42847</v>
      </c>
      <c r="W49" s="68">
        <v>42703</v>
      </c>
      <c r="X49" s="68">
        <v>42469</v>
      </c>
      <c r="Y49" s="96">
        <v>42323</v>
      </c>
      <c r="Z49" s="96">
        <v>41944</v>
      </c>
      <c r="AA49" s="69">
        <v>-2240</v>
      </c>
      <c r="AB49" s="70">
        <v>-5.0697084917617232</v>
      </c>
      <c r="AC49" s="53"/>
      <c r="AD49" s="63">
        <v>816.33764094659898</v>
      </c>
      <c r="AE49" s="64">
        <f t="shared" si="0"/>
        <v>52.985428859857606</v>
      </c>
    </row>
    <row r="50" spans="2:31" x14ac:dyDescent="0.2">
      <c r="B50" s="65">
        <v>1</v>
      </c>
      <c r="C50" s="65">
        <v>1</v>
      </c>
      <c r="D50" s="65">
        <v>1</v>
      </c>
      <c r="E50" s="65">
        <v>36075</v>
      </c>
      <c r="F50" s="65">
        <v>99</v>
      </c>
      <c r="H50" s="65" t="s">
        <v>19</v>
      </c>
      <c r="I50" s="46">
        <v>2</v>
      </c>
      <c r="J50" s="71" t="s">
        <v>57</v>
      </c>
      <c r="K50" s="66">
        <v>122477</v>
      </c>
      <c r="L50" s="67">
        <v>122387</v>
      </c>
      <c r="M50" s="67">
        <v>122269</v>
      </c>
      <c r="N50" s="67">
        <v>122496</v>
      </c>
      <c r="O50" s="67">
        <v>123120</v>
      </c>
      <c r="P50" s="67">
        <v>123340</v>
      </c>
      <c r="Q50" s="67">
        <v>122640</v>
      </c>
      <c r="R50" s="67">
        <v>122354</v>
      </c>
      <c r="S50" s="67">
        <v>122213</v>
      </c>
      <c r="T50" s="67">
        <v>122366</v>
      </c>
      <c r="U50" s="67">
        <v>122055</v>
      </c>
      <c r="V50" s="68">
        <v>122132</v>
      </c>
      <c r="W50" s="68">
        <v>122021</v>
      </c>
      <c r="X50" s="68">
        <v>121572</v>
      </c>
      <c r="Y50" s="96">
        <v>121339</v>
      </c>
      <c r="Z50" s="96">
        <v>120835</v>
      </c>
      <c r="AA50" s="69">
        <v>-1552</v>
      </c>
      <c r="AB50" s="70">
        <v>-1.2681085409398056</v>
      </c>
      <c r="AC50" s="53"/>
      <c r="AD50" s="63">
        <v>391.39551380160833</v>
      </c>
      <c r="AE50" s="64">
        <f t="shared" si="0"/>
        <v>312.64027226951106</v>
      </c>
    </row>
    <row r="51" spans="2:31" x14ac:dyDescent="0.2">
      <c r="B51" s="65">
        <v>1</v>
      </c>
      <c r="C51" s="65">
        <v>1</v>
      </c>
      <c r="D51" s="65">
        <v>1</v>
      </c>
      <c r="E51" s="65">
        <v>36077</v>
      </c>
      <c r="F51" s="65">
        <v>99</v>
      </c>
      <c r="H51" s="65" t="s">
        <v>12</v>
      </c>
      <c r="I51" s="46">
        <v>9</v>
      </c>
      <c r="J51" s="59" t="s">
        <v>58</v>
      </c>
      <c r="K51" s="66">
        <v>61860</v>
      </c>
      <c r="L51" s="67">
        <v>61692</v>
      </c>
      <c r="M51" s="67">
        <v>61924</v>
      </c>
      <c r="N51" s="67">
        <v>62093</v>
      </c>
      <c r="O51" s="67">
        <v>62567</v>
      </c>
      <c r="P51" s="67">
        <v>62934</v>
      </c>
      <c r="Q51" s="67">
        <v>63069</v>
      </c>
      <c r="R51" s="67">
        <v>63032</v>
      </c>
      <c r="S51" s="67">
        <v>62914</v>
      </c>
      <c r="T51" s="67">
        <v>62561</v>
      </c>
      <c r="U51" s="67">
        <v>62280</v>
      </c>
      <c r="V51" s="68">
        <v>62203</v>
      </c>
      <c r="W51" s="68">
        <v>61985</v>
      </c>
      <c r="X51" s="68">
        <v>61826</v>
      </c>
      <c r="Y51" s="96">
        <v>61599</v>
      </c>
      <c r="Z51" s="96">
        <v>60948</v>
      </c>
      <c r="AA51" s="69">
        <v>-744</v>
      </c>
      <c r="AB51" s="70">
        <v>-1.2059910523244506</v>
      </c>
      <c r="AC51" s="53"/>
      <c r="AD51" s="63">
        <v>953.30195738358634</v>
      </c>
      <c r="AE51" s="64">
        <f t="shared" si="0"/>
        <v>65.625586431925186</v>
      </c>
    </row>
    <row r="52" spans="2:31" x14ac:dyDescent="0.2">
      <c r="B52" s="65">
        <v>1</v>
      </c>
      <c r="C52" s="65">
        <v>2</v>
      </c>
      <c r="D52" s="65">
        <v>2</v>
      </c>
      <c r="E52" s="65">
        <v>36079</v>
      </c>
      <c r="F52" s="65">
        <v>70</v>
      </c>
      <c r="G52" s="65">
        <v>5600</v>
      </c>
      <c r="H52" s="65" t="s">
        <v>14</v>
      </c>
      <c r="I52" s="46">
        <v>5</v>
      </c>
      <c r="J52" s="59" t="s">
        <v>59</v>
      </c>
      <c r="K52" s="66">
        <v>96049</v>
      </c>
      <c r="L52" s="67">
        <v>95731</v>
      </c>
      <c r="M52" s="67">
        <v>97055</v>
      </c>
      <c r="N52" s="67">
        <v>98263</v>
      </c>
      <c r="O52" s="67">
        <v>98964</v>
      </c>
      <c r="P52" s="67">
        <v>99468</v>
      </c>
      <c r="Q52" s="67">
        <v>99575</v>
      </c>
      <c r="R52" s="67">
        <v>99357</v>
      </c>
      <c r="S52" s="67">
        <v>99454</v>
      </c>
      <c r="T52" s="67">
        <v>99537</v>
      </c>
      <c r="U52" s="67">
        <v>99666</v>
      </c>
      <c r="V52" s="68">
        <v>99795</v>
      </c>
      <c r="W52" s="68">
        <v>99907</v>
      </c>
      <c r="X52" s="68">
        <v>99644</v>
      </c>
      <c r="Y52" s="96">
        <v>99596</v>
      </c>
      <c r="Z52" s="96">
        <v>99252</v>
      </c>
      <c r="AA52" s="69">
        <v>3521</v>
      </c>
      <c r="AB52" s="70">
        <v>3.6780144362850069</v>
      </c>
      <c r="AC52" s="53"/>
      <c r="AD52" s="63">
        <v>1002.7950893980976</v>
      </c>
      <c r="AE52" s="64">
        <f t="shared" si="0"/>
        <v>99.259560654355184</v>
      </c>
    </row>
    <row r="53" spans="2:31" x14ac:dyDescent="0.2">
      <c r="B53" s="65">
        <v>1</v>
      </c>
      <c r="C53" s="65">
        <v>2</v>
      </c>
      <c r="D53" s="65">
        <v>2</v>
      </c>
      <c r="E53" s="65">
        <v>36081</v>
      </c>
      <c r="F53" s="65">
        <v>70</v>
      </c>
      <c r="G53" s="65">
        <v>5600</v>
      </c>
      <c r="H53" s="65" t="s">
        <v>14</v>
      </c>
      <c r="I53" s="46">
        <v>7</v>
      </c>
      <c r="J53" s="59" t="s">
        <v>60</v>
      </c>
      <c r="K53" s="66">
        <v>2230501</v>
      </c>
      <c r="L53" s="67">
        <v>2229394</v>
      </c>
      <c r="M53" s="67">
        <v>2231316</v>
      </c>
      <c r="N53" s="67">
        <v>2224507</v>
      </c>
      <c r="O53" s="67">
        <v>2214608</v>
      </c>
      <c r="P53" s="67">
        <v>2198516</v>
      </c>
      <c r="Q53" s="67">
        <v>2185222</v>
      </c>
      <c r="R53" s="67">
        <v>2173862</v>
      </c>
      <c r="S53" s="67">
        <v>2177351</v>
      </c>
      <c r="T53" s="67">
        <v>2193623</v>
      </c>
      <c r="U53" s="67">
        <v>2217166</v>
      </c>
      <c r="V53" s="68">
        <v>2235573</v>
      </c>
      <c r="W53" s="68">
        <v>2261144</v>
      </c>
      <c r="X53" s="68">
        <v>2280072</v>
      </c>
      <c r="Y53" s="96">
        <v>2302881</v>
      </c>
      <c r="Z53" s="96">
        <v>2322450</v>
      </c>
      <c r="AA53" s="69">
        <v>93056</v>
      </c>
      <c r="AB53" s="70">
        <v>4.1740490913674302</v>
      </c>
      <c r="AC53" s="53"/>
      <c r="AD53" s="63">
        <v>231.28290941888534</v>
      </c>
      <c r="AE53" s="64">
        <f t="shared" si="0"/>
        <v>9484.5875361548879</v>
      </c>
    </row>
    <row r="54" spans="2:31" x14ac:dyDescent="0.2">
      <c r="B54" s="65">
        <v>1</v>
      </c>
      <c r="C54" s="65">
        <v>1</v>
      </c>
      <c r="D54" s="65">
        <v>2</v>
      </c>
      <c r="E54" s="65">
        <v>36083</v>
      </c>
      <c r="F54" s="65">
        <v>99</v>
      </c>
      <c r="H54" s="46" t="s">
        <v>10</v>
      </c>
      <c r="I54" s="46">
        <v>1</v>
      </c>
      <c r="J54" s="59" t="s">
        <v>61</v>
      </c>
      <c r="K54" s="66">
        <v>152684</v>
      </c>
      <c r="L54" s="67">
        <v>152553</v>
      </c>
      <c r="M54" s="67">
        <v>152700</v>
      </c>
      <c r="N54" s="67">
        <v>153040</v>
      </c>
      <c r="O54" s="67">
        <v>154201</v>
      </c>
      <c r="P54" s="67">
        <v>155523</v>
      </c>
      <c r="Q54" s="67">
        <v>156104</v>
      </c>
      <c r="R54" s="67">
        <v>157312</v>
      </c>
      <c r="S54" s="67">
        <v>158243</v>
      </c>
      <c r="T54" s="67">
        <v>159011</v>
      </c>
      <c r="U54" s="67">
        <v>159150</v>
      </c>
      <c r="V54" s="68">
        <v>159372</v>
      </c>
      <c r="W54" s="68">
        <v>159731</v>
      </c>
      <c r="X54" s="68">
        <v>159636</v>
      </c>
      <c r="Y54" s="96">
        <v>159784</v>
      </c>
      <c r="Z54" s="96">
        <v>160083</v>
      </c>
      <c r="AA54" s="69">
        <v>7530</v>
      </c>
      <c r="AB54" s="70">
        <v>4.9359894594009956</v>
      </c>
      <c r="AC54" s="53"/>
      <c r="AD54" s="63">
        <v>109.2352053368587</v>
      </c>
      <c r="AE54" s="64">
        <f t="shared" si="0"/>
        <v>1455.6753888056794</v>
      </c>
    </row>
    <row r="55" spans="2:31" x14ac:dyDescent="0.2">
      <c r="B55" s="65">
        <v>1</v>
      </c>
      <c r="C55" s="65">
        <v>2</v>
      </c>
      <c r="D55" s="65">
        <v>2</v>
      </c>
      <c r="E55" s="65">
        <v>36085</v>
      </c>
      <c r="F55" s="65">
        <v>70</v>
      </c>
      <c r="G55" s="65">
        <v>5600</v>
      </c>
      <c r="H55" s="65" t="s">
        <v>14</v>
      </c>
      <c r="I55" s="46">
        <v>7</v>
      </c>
      <c r="J55" s="59" t="s">
        <v>62</v>
      </c>
      <c r="K55" s="66">
        <v>445235</v>
      </c>
      <c r="L55" s="67">
        <v>443762</v>
      </c>
      <c r="M55" s="67">
        <v>448961</v>
      </c>
      <c r="N55" s="67">
        <v>452813</v>
      </c>
      <c r="O55" s="67">
        <v>455939</v>
      </c>
      <c r="P55" s="67">
        <v>456846</v>
      </c>
      <c r="Q55" s="67">
        <v>457028</v>
      </c>
      <c r="R55" s="67">
        <v>457577</v>
      </c>
      <c r="S55" s="67">
        <v>459642</v>
      </c>
      <c r="T55" s="67">
        <v>463701</v>
      </c>
      <c r="U55" s="67">
        <v>466965</v>
      </c>
      <c r="V55" s="68">
        <v>469645</v>
      </c>
      <c r="W55" s="68">
        <v>471102</v>
      </c>
      <c r="X55" s="68">
        <v>470874</v>
      </c>
      <c r="Y55" s="96">
        <v>472570</v>
      </c>
      <c r="Z55" s="96">
        <v>473301</v>
      </c>
      <c r="AA55" s="69">
        <v>29539</v>
      </c>
      <c r="AB55" s="70">
        <v>6.6564960496842911</v>
      </c>
      <c r="AC55" s="53"/>
      <c r="AD55" s="63">
        <v>653.96422068364791</v>
      </c>
      <c r="AE55" s="64">
        <f t="shared" si="0"/>
        <v>709.06172743709351</v>
      </c>
    </row>
    <row r="56" spans="2:31" x14ac:dyDescent="0.2">
      <c r="B56" s="65">
        <v>1</v>
      </c>
      <c r="C56" s="65">
        <v>2</v>
      </c>
      <c r="D56" s="65">
        <v>2</v>
      </c>
      <c r="E56" s="65">
        <v>36087</v>
      </c>
      <c r="F56" s="65">
        <v>70</v>
      </c>
      <c r="G56" s="65">
        <v>5600</v>
      </c>
      <c r="H56" s="65" t="s">
        <v>14</v>
      </c>
      <c r="I56" s="46">
        <v>5</v>
      </c>
      <c r="J56" s="59" t="s">
        <v>63</v>
      </c>
      <c r="K56" s="66">
        <v>287720</v>
      </c>
      <c r="L56" s="67">
        <v>286794</v>
      </c>
      <c r="M56" s="67">
        <v>290613</v>
      </c>
      <c r="N56" s="67">
        <v>293728</v>
      </c>
      <c r="O56" s="67">
        <v>296224</v>
      </c>
      <c r="P56" s="67">
        <v>297562</v>
      </c>
      <c r="Q56" s="67">
        <v>298737</v>
      </c>
      <c r="R56" s="67">
        <v>299390</v>
      </c>
      <c r="S56" s="67">
        <v>301668</v>
      </c>
      <c r="T56" s="67">
        <v>305413</v>
      </c>
      <c r="U56" s="67">
        <v>308652</v>
      </c>
      <c r="V56" s="68">
        <v>312484</v>
      </c>
      <c r="W56" s="68">
        <v>315807</v>
      </c>
      <c r="X56" s="68">
        <v>317775</v>
      </c>
      <c r="Y56" s="96">
        <v>320498</v>
      </c>
      <c r="Z56" s="96">
        <v>323323</v>
      </c>
      <c r="AA56" s="69">
        <v>36529</v>
      </c>
      <c r="AB56" s="70">
        <v>12.737016813461926</v>
      </c>
      <c r="AC56" s="53"/>
      <c r="AD56" s="63">
        <v>58.478676735181786</v>
      </c>
      <c r="AE56" s="64">
        <f t="shared" si="0"/>
        <v>5222.6386958625935</v>
      </c>
    </row>
    <row r="57" spans="2:31" x14ac:dyDescent="0.2">
      <c r="B57" s="65">
        <v>1</v>
      </c>
      <c r="C57" s="65">
        <v>1</v>
      </c>
      <c r="D57" s="65">
        <v>1</v>
      </c>
      <c r="E57" s="46">
        <v>36089</v>
      </c>
      <c r="F57" s="65">
        <v>99</v>
      </c>
      <c r="H57" s="46" t="s">
        <v>12</v>
      </c>
      <c r="I57" s="46">
        <v>8</v>
      </c>
      <c r="J57" s="59" t="s">
        <v>101</v>
      </c>
      <c r="K57" s="66">
        <v>111864</v>
      </c>
      <c r="L57" s="67">
        <v>111922</v>
      </c>
      <c r="M57" s="67">
        <v>111497</v>
      </c>
      <c r="N57" s="67">
        <v>111292</v>
      </c>
      <c r="O57" s="67">
        <v>111329</v>
      </c>
      <c r="P57" s="67">
        <v>111468</v>
      </c>
      <c r="Q57" s="67">
        <v>111606</v>
      </c>
      <c r="R57" s="67">
        <v>111556</v>
      </c>
      <c r="S57" s="67">
        <v>111586</v>
      </c>
      <c r="T57" s="67">
        <v>111684</v>
      </c>
      <c r="U57" s="67">
        <v>112169</v>
      </c>
      <c r="V57" s="68">
        <v>111822</v>
      </c>
      <c r="W57" s="68">
        <v>112477</v>
      </c>
      <c r="X57" s="68">
        <v>112595</v>
      </c>
      <c r="Y57" s="96">
        <v>112222</v>
      </c>
      <c r="Z57" s="96">
        <v>111753</v>
      </c>
      <c r="AA57" s="69">
        <v>-169</v>
      </c>
      <c r="AB57" s="70">
        <v>-0.15099801647575989</v>
      </c>
      <c r="AC57" s="53"/>
      <c r="AD57" s="63">
        <v>174.21853653376002</v>
      </c>
      <c r="AE57" s="64">
        <f t="shared" si="0"/>
        <v>641.05692897011511</v>
      </c>
    </row>
    <row r="58" spans="2:31" x14ac:dyDescent="0.2">
      <c r="B58" s="65">
        <v>1</v>
      </c>
      <c r="C58" s="65">
        <v>1</v>
      </c>
      <c r="D58" s="65">
        <v>1</v>
      </c>
      <c r="E58" s="65">
        <v>36091</v>
      </c>
      <c r="F58" s="65">
        <v>99</v>
      </c>
      <c r="H58" s="46" t="s">
        <v>10</v>
      </c>
      <c r="I58" s="46">
        <v>1</v>
      </c>
      <c r="J58" s="59" t="s">
        <v>64</v>
      </c>
      <c r="K58" s="66">
        <v>201514</v>
      </c>
      <c r="L58" s="67">
        <v>200626</v>
      </c>
      <c r="M58" s="67">
        <v>203974</v>
      </c>
      <c r="N58" s="67">
        <v>206446</v>
      </c>
      <c r="O58" s="67">
        <v>209410</v>
      </c>
      <c r="P58" s="67">
        <v>211478</v>
      </c>
      <c r="Q58" s="67">
        <v>212975</v>
      </c>
      <c r="R58" s="67">
        <v>214627</v>
      </c>
      <c r="S58" s="67">
        <v>215798</v>
      </c>
      <c r="T58" s="67">
        <v>217282</v>
      </c>
      <c r="U58" s="67">
        <v>218652</v>
      </c>
      <c r="V58" s="68">
        <v>220088</v>
      </c>
      <c r="W58" s="68">
        <v>221165</v>
      </c>
      <c r="X58" s="68">
        <v>222531</v>
      </c>
      <c r="Y58" s="96">
        <v>224221</v>
      </c>
      <c r="Z58" s="96">
        <v>224704</v>
      </c>
      <c r="AA58" s="69">
        <v>24078</v>
      </c>
      <c r="AB58" s="70">
        <v>12.001435506863517</v>
      </c>
      <c r="AC58" s="53"/>
      <c r="AD58" s="63">
        <v>2685.5970278626774</v>
      </c>
      <c r="AE58" s="64">
        <f t="shared" si="0"/>
        <v>80.906404700977461</v>
      </c>
    </row>
    <row r="59" spans="2:31" x14ac:dyDescent="0.2">
      <c r="B59" s="65">
        <v>1</v>
      </c>
      <c r="C59" s="65">
        <v>1</v>
      </c>
      <c r="D59" s="65">
        <v>1</v>
      </c>
      <c r="E59" s="65">
        <v>36093</v>
      </c>
      <c r="F59" s="65">
        <v>99</v>
      </c>
      <c r="H59" s="46" t="s">
        <v>10</v>
      </c>
      <c r="I59" s="46">
        <v>1</v>
      </c>
      <c r="J59" s="59" t="s">
        <v>65</v>
      </c>
      <c r="K59" s="66">
        <v>146581</v>
      </c>
      <c r="L59" s="67">
        <v>146652</v>
      </c>
      <c r="M59" s="67">
        <v>146334</v>
      </c>
      <c r="N59" s="67">
        <v>147199</v>
      </c>
      <c r="O59" s="67">
        <v>147891</v>
      </c>
      <c r="P59" s="67">
        <v>148900</v>
      </c>
      <c r="Q59" s="67">
        <v>150200</v>
      </c>
      <c r="R59" s="67">
        <v>151768</v>
      </c>
      <c r="S59" s="67">
        <v>152275</v>
      </c>
      <c r="T59" s="67">
        <v>153360</v>
      </c>
      <c r="U59" s="67">
        <v>154050</v>
      </c>
      <c r="V59" s="68">
        <v>154896</v>
      </c>
      <c r="W59" s="68">
        <v>154658</v>
      </c>
      <c r="X59" s="68">
        <v>154885</v>
      </c>
      <c r="Y59" s="96">
        <v>154912</v>
      </c>
      <c r="Z59" s="96">
        <v>154919</v>
      </c>
      <c r="AA59" s="69">
        <v>8267</v>
      </c>
      <c r="AB59" s="70">
        <v>5.6371546245533644</v>
      </c>
      <c r="AC59" s="53"/>
      <c r="AD59" s="63">
        <v>811.84420198085854</v>
      </c>
      <c r="AE59" s="64">
        <f t="shared" si="0"/>
        <v>188.90323984061155</v>
      </c>
    </row>
    <row r="60" spans="2:31" x14ac:dyDescent="0.2">
      <c r="B60" s="65">
        <v>1</v>
      </c>
      <c r="C60" s="65">
        <v>1</v>
      </c>
      <c r="D60" s="65">
        <v>1</v>
      </c>
      <c r="E60" s="65">
        <v>36095</v>
      </c>
      <c r="F60" s="65">
        <v>99</v>
      </c>
      <c r="H60" s="46" t="s">
        <v>10</v>
      </c>
      <c r="I60" s="46">
        <v>6</v>
      </c>
      <c r="J60" s="59" t="s">
        <v>66</v>
      </c>
      <c r="K60" s="66">
        <v>31514</v>
      </c>
      <c r="L60" s="67">
        <v>31488</v>
      </c>
      <c r="M60" s="67">
        <v>31794</v>
      </c>
      <c r="N60" s="67">
        <v>31785</v>
      </c>
      <c r="O60" s="67">
        <v>32032</v>
      </c>
      <c r="P60" s="67">
        <v>32310</v>
      </c>
      <c r="Q60" s="67">
        <v>32534</v>
      </c>
      <c r="R60" s="67">
        <v>32661</v>
      </c>
      <c r="S60" s="67">
        <v>32894</v>
      </c>
      <c r="T60" s="67">
        <v>32890</v>
      </c>
      <c r="U60" s="67">
        <v>32776</v>
      </c>
      <c r="V60" s="68">
        <v>32687</v>
      </c>
      <c r="W60" s="68">
        <v>32658</v>
      </c>
      <c r="X60" s="68">
        <v>32071</v>
      </c>
      <c r="Y60" s="96">
        <v>31849</v>
      </c>
      <c r="Z60" s="96">
        <v>31656</v>
      </c>
      <c r="AA60" s="69">
        <v>168</v>
      </c>
      <c r="AB60" s="70">
        <v>0.53353658536585369</v>
      </c>
      <c r="AC60" s="53"/>
      <c r="AD60" s="63">
        <v>206.10278194339125</v>
      </c>
      <c r="AE60" s="64">
        <f t="shared" si="0"/>
        <v>159.58057280873413</v>
      </c>
    </row>
    <row r="61" spans="2:31" x14ac:dyDescent="0.2">
      <c r="B61" s="65">
        <v>1</v>
      </c>
      <c r="C61" s="65">
        <v>1</v>
      </c>
      <c r="D61" s="65">
        <v>1</v>
      </c>
      <c r="E61" s="65">
        <v>36097</v>
      </c>
      <c r="F61" s="65">
        <v>99</v>
      </c>
      <c r="H61" s="65" t="s">
        <v>12</v>
      </c>
      <c r="I61" s="46">
        <v>9</v>
      </c>
      <c r="J61" s="59" t="s">
        <v>67</v>
      </c>
      <c r="K61" s="66">
        <v>19232</v>
      </c>
      <c r="L61" s="67">
        <v>19188</v>
      </c>
      <c r="M61" s="67">
        <v>19175</v>
      </c>
      <c r="N61" s="67">
        <v>19179</v>
      </c>
      <c r="O61" s="67">
        <v>19151</v>
      </c>
      <c r="P61" s="67">
        <v>19034</v>
      </c>
      <c r="Q61" s="67">
        <v>18880</v>
      </c>
      <c r="R61" s="67">
        <v>18752</v>
      </c>
      <c r="S61" s="67">
        <v>18707</v>
      </c>
      <c r="T61" s="67">
        <v>18644</v>
      </c>
      <c r="U61" s="67">
        <v>18398</v>
      </c>
      <c r="V61" s="68">
        <v>18310</v>
      </c>
      <c r="W61" s="68">
        <v>18496</v>
      </c>
      <c r="X61" s="68">
        <v>18576</v>
      </c>
      <c r="Y61" s="96">
        <v>18492</v>
      </c>
      <c r="Z61" s="96">
        <v>18301</v>
      </c>
      <c r="AA61" s="69">
        <v>-887</v>
      </c>
      <c r="AB61" s="70">
        <v>-4.622680842193037</v>
      </c>
      <c r="AC61" s="53"/>
      <c r="AD61" s="63">
        <v>622.02192751472205</v>
      </c>
      <c r="AE61" s="64">
        <f t="shared" si="0"/>
        <v>29.973219874244275</v>
      </c>
    </row>
    <row r="62" spans="2:31" x14ac:dyDescent="0.2">
      <c r="B62" s="65">
        <v>1</v>
      </c>
      <c r="C62" s="65">
        <v>1</v>
      </c>
      <c r="D62" s="65">
        <v>1</v>
      </c>
      <c r="E62" s="65">
        <v>36099</v>
      </c>
      <c r="F62" s="65">
        <v>99</v>
      </c>
      <c r="H62" s="65" t="s">
        <v>12</v>
      </c>
      <c r="I62" s="46">
        <v>3</v>
      </c>
      <c r="J62" s="59" t="s">
        <v>68</v>
      </c>
      <c r="K62" s="66">
        <v>33343</v>
      </c>
      <c r="L62" s="67">
        <v>33319</v>
      </c>
      <c r="M62" s="67">
        <v>34764</v>
      </c>
      <c r="N62" s="67">
        <v>35046</v>
      </c>
      <c r="O62" s="67">
        <v>35212</v>
      </c>
      <c r="P62" s="67">
        <v>35312</v>
      </c>
      <c r="Q62" s="67">
        <v>35177</v>
      </c>
      <c r="R62" s="67">
        <v>35223</v>
      </c>
      <c r="S62" s="67">
        <v>35469</v>
      </c>
      <c r="T62" s="67">
        <v>35370</v>
      </c>
      <c r="U62" s="67">
        <v>35286</v>
      </c>
      <c r="V62" s="68">
        <v>35245</v>
      </c>
      <c r="W62" s="68">
        <v>35359</v>
      </c>
      <c r="X62" s="68">
        <v>35381</v>
      </c>
      <c r="Y62" s="96">
        <v>35258</v>
      </c>
      <c r="Z62" s="96">
        <v>34890</v>
      </c>
      <c r="AA62" s="69">
        <v>1571</v>
      </c>
      <c r="AB62" s="70">
        <v>4.7150274618085772</v>
      </c>
      <c r="AC62" s="53"/>
      <c r="AD62" s="63">
        <v>328.70740906907679</v>
      </c>
      <c r="AE62" s="64">
        <f t="shared" si="0"/>
        <v>107.60329406681281</v>
      </c>
    </row>
    <row r="63" spans="2:31" x14ac:dyDescent="0.2">
      <c r="B63" s="65">
        <v>1</v>
      </c>
      <c r="C63" s="65">
        <v>1</v>
      </c>
      <c r="D63" s="65">
        <v>1</v>
      </c>
      <c r="E63" s="65">
        <v>36101</v>
      </c>
      <c r="F63" s="65">
        <v>99</v>
      </c>
      <c r="H63" s="65" t="s">
        <v>12</v>
      </c>
      <c r="I63" s="46">
        <v>9</v>
      </c>
      <c r="J63" s="59" t="s">
        <v>69</v>
      </c>
      <c r="K63" s="66">
        <v>98764</v>
      </c>
      <c r="L63" s="67">
        <v>98681</v>
      </c>
      <c r="M63" s="67">
        <v>99216</v>
      </c>
      <c r="N63" s="67">
        <v>99583</v>
      </c>
      <c r="O63" s="67">
        <v>99191</v>
      </c>
      <c r="P63" s="67">
        <v>98983</v>
      </c>
      <c r="Q63" s="67">
        <v>98868</v>
      </c>
      <c r="R63" s="67">
        <v>98473</v>
      </c>
      <c r="S63" s="67">
        <v>98541</v>
      </c>
      <c r="T63" s="67">
        <v>98726</v>
      </c>
      <c r="U63" s="67">
        <v>98949</v>
      </c>
      <c r="V63" s="68">
        <v>98991</v>
      </c>
      <c r="W63" s="68">
        <v>99286</v>
      </c>
      <c r="X63" s="68">
        <v>99094</v>
      </c>
      <c r="Y63" s="96">
        <v>98987</v>
      </c>
      <c r="Z63" s="96">
        <v>98326</v>
      </c>
      <c r="AA63" s="69">
        <v>-355</v>
      </c>
      <c r="AB63" s="70">
        <v>-0.35974503703853833</v>
      </c>
      <c r="AC63" s="53"/>
      <c r="AD63" s="63">
        <v>324.91295172023962</v>
      </c>
      <c r="AE63" s="64">
        <f t="shared" si="0"/>
        <v>303.85369212676454</v>
      </c>
    </row>
    <row r="64" spans="2:31" x14ac:dyDescent="0.2">
      <c r="B64" s="65">
        <v>1</v>
      </c>
      <c r="C64" s="65">
        <v>2</v>
      </c>
      <c r="D64" s="65">
        <v>2</v>
      </c>
      <c r="E64" s="65">
        <v>36103</v>
      </c>
      <c r="F64" s="65">
        <v>70</v>
      </c>
      <c r="G64" s="65">
        <v>5380</v>
      </c>
      <c r="H64" s="65" t="s">
        <v>14</v>
      </c>
      <c r="I64" s="46">
        <v>4</v>
      </c>
      <c r="J64" s="59" t="s">
        <v>70</v>
      </c>
      <c r="K64" s="66">
        <v>1424081</v>
      </c>
      <c r="L64" s="67">
        <v>1419379</v>
      </c>
      <c r="M64" s="67">
        <v>1442488</v>
      </c>
      <c r="N64" s="67">
        <v>1456745</v>
      </c>
      <c r="O64" s="67">
        <v>1470849</v>
      </c>
      <c r="P64" s="67">
        <v>1478215</v>
      </c>
      <c r="Q64" s="67">
        <v>1477687</v>
      </c>
      <c r="R64" s="67">
        <v>1475626</v>
      </c>
      <c r="S64" s="67">
        <v>1475255</v>
      </c>
      <c r="T64" s="67">
        <v>1480218</v>
      </c>
      <c r="U64" s="67">
        <v>1487206</v>
      </c>
      <c r="V64" s="68">
        <v>1494878</v>
      </c>
      <c r="W64" s="68">
        <v>1500649</v>
      </c>
      <c r="X64" s="68">
        <v>1500001</v>
      </c>
      <c r="Y64" s="96">
        <v>1502288</v>
      </c>
      <c r="Z64" s="96">
        <v>1502342</v>
      </c>
      <c r="AA64" s="69">
        <v>82963</v>
      </c>
      <c r="AB64" s="70">
        <v>5.8450209563478115</v>
      </c>
      <c r="AC64" s="53"/>
      <c r="AD64" s="63">
        <v>1392.6424728608781</v>
      </c>
      <c r="AE64" s="64">
        <f t="shared" si="0"/>
        <v>1062.8844293102861</v>
      </c>
    </row>
    <row r="65" spans="2:31" x14ac:dyDescent="0.2">
      <c r="B65" s="65">
        <v>1</v>
      </c>
      <c r="C65" s="65">
        <v>1</v>
      </c>
      <c r="D65" s="65">
        <v>2</v>
      </c>
      <c r="E65" s="65">
        <v>36105</v>
      </c>
      <c r="F65" s="65">
        <v>99</v>
      </c>
      <c r="H65" s="65" t="s">
        <v>12</v>
      </c>
      <c r="I65" s="46">
        <v>5</v>
      </c>
      <c r="J65" s="59" t="s">
        <v>71</v>
      </c>
      <c r="K65" s="66">
        <v>74134</v>
      </c>
      <c r="L65" s="67">
        <v>73885</v>
      </c>
      <c r="M65" s="67">
        <v>74143</v>
      </c>
      <c r="N65" s="67">
        <v>74452</v>
      </c>
      <c r="O65" s="67">
        <v>75447</v>
      </c>
      <c r="P65" s="67">
        <v>76265</v>
      </c>
      <c r="Q65" s="67">
        <v>76780</v>
      </c>
      <c r="R65" s="67">
        <v>77231</v>
      </c>
      <c r="S65" s="67">
        <v>77991</v>
      </c>
      <c r="T65" s="67">
        <v>77755</v>
      </c>
      <c r="U65" s="67">
        <v>77647</v>
      </c>
      <c r="V65" s="68">
        <v>77433</v>
      </c>
      <c r="W65" s="68">
        <v>77116</v>
      </c>
      <c r="X65" s="68">
        <v>76956</v>
      </c>
      <c r="Y65" s="96">
        <v>76929</v>
      </c>
      <c r="Z65" s="96">
        <v>75770</v>
      </c>
      <c r="AA65" s="69">
        <v>1885</v>
      </c>
      <c r="AB65" s="70">
        <v>2.5512620965013197</v>
      </c>
      <c r="AC65" s="53"/>
      <c r="AD65" s="63">
        <v>912.1980329638593</v>
      </c>
      <c r="AE65" s="64">
        <f t="shared" si="0"/>
        <v>85.239166485991106</v>
      </c>
    </row>
    <row r="66" spans="2:31" x14ac:dyDescent="0.2">
      <c r="B66" s="65">
        <v>1</v>
      </c>
      <c r="C66" s="65">
        <v>1</v>
      </c>
      <c r="D66" s="65">
        <v>1</v>
      </c>
      <c r="E66" s="65">
        <v>36107</v>
      </c>
      <c r="F66" s="65">
        <v>99</v>
      </c>
      <c r="H66" s="46" t="s">
        <v>16</v>
      </c>
      <c r="I66" s="46">
        <v>9</v>
      </c>
      <c r="J66" s="59" t="s">
        <v>72</v>
      </c>
      <c r="K66" s="66">
        <v>51838</v>
      </c>
      <c r="L66" s="67">
        <v>51883</v>
      </c>
      <c r="M66" s="67">
        <v>51712</v>
      </c>
      <c r="N66" s="67">
        <v>51992</v>
      </c>
      <c r="O66" s="67">
        <v>51895</v>
      </c>
      <c r="P66" s="67">
        <v>51631</v>
      </c>
      <c r="Q66" s="67">
        <v>51611</v>
      </c>
      <c r="R66" s="67">
        <v>51536</v>
      </c>
      <c r="S66" s="67">
        <v>51565</v>
      </c>
      <c r="T66" s="67">
        <v>51498</v>
      </c>
      <c r="U66" s="67">
        <v>51236</v>
      </c>
      <c r="V66" s="68">
        <v>51074</v>
      </c>
      <c r="W66" s="68">
        <v>51022</v>
      </c>
      <c r="X66" s="68">
        <v>50378</v>
      </c>
      <c r="Y66" s="96">
        <v>50210</v>
      </c>
      <c r="Z66" s="96">
        <v>49930</v>
      </c>
      <c r="AA66" s="69">
        <v>-1953</v>
      </c>
      <c r="AB66" s="70">
        <v>-3.7642387679972247</v>
      </c>
      <c r="AC66" s="53"/>
      <c r="AD66" s="63">
        <v>969.71461373566206</v>
      </c>
      <c r="AE66" s="64">
        <f t="shared" si="0"/>
        <v>53.106346207996843</v>
      </c>
    </row>
    <row r="67" spans="2:31" x14ac:dyDescent="0.2">
      <c r="B67" s="65">
        <v>1</v>
      </c>
      <c r="C67" s="65">
        <v>1</v>
      </c>
      <c r="D67" s="65">
        <v>1</v>
      </c>
      <c r="E67" s="65">
        <v>36109</v>
      </c>
      <c r="F67" s="65">
        <v>99</v>
      </c>
      <c r="H67" s="65" t="s">
        <v>12</v>
      </c>
      <c r="I67" s="46">
        <v>9</v>
      </c>
      <c r="J67" s="59" t="s">
        <v>73</v>
      </c>
      <c r="K67" s="66">
        <v>96608</v>
      </c>
      <c r="L67" s="67">
        <v>96487</v>
      </c>
      <c r="M67" s="67">
        <v>97458</v>
      </c>
      <c r="N67" s="67">
        <v>98227</v>
      </c>
      <c r="O67" s="67">
        <v>99049</v>
      </c>
      <c r="P67" s="67">
        <v>99531</v>
      </c>
      <c r="Q67" s="67">
        <v>99433</v>
      </c>
      <c r="R67" s="67">
        <v>99651</v>
      </c>
      <c r="S67" s="67">
        <v>99910</v>
      </c>
      <c r="T67" s="67">
        <v>100383</v>
      </c>
      <c r="U67" s="67">
        <v>101497</v>
      </c>
      <c r="V67" s="68">
        <v>101774</v>
      </c>
      <c r="W67" s="68">
        <v>102120</v>
      </c>
      <c r="X67" s="68">
        <v>103133</v>
      </c>
      <c r="Y67" s="96">
        <v>104367</v>
      </c>
      <c r="Z67" s="96">
        <v>104727</v>
      </c>
      <c r="AA67" s="69">
        <v>8240</v>
      </c>
      <c r="AB67" s="70">
        <v>8.54001057137231</v>
      </c>
      <c r="AC67" s="53"/>
      <c r="AD67" s="63">
        <v>518.69210513716666</v>
      </c>
      <c r="AE67" s="64">
        <f t="shared" si="0"/>
        <v>193.5309965310808</v>
      </c>
    </row>
    <row r="68" spans="2:31" x14ac:dyDescent="0.2">
      <c r="B68" s="65">
        <v>1</v>
      </c>
      <c r="C68" s="65">
        <v>1</v>
      </c>
      <c r="D68" s="65">
        <v>2</v>
      </c>
      <c r="E68" s="65">
        <v>36111</v>
      </c>
      <c r="F68" s="65">
        <v>99</v>
      </c>
      <c r="H68" s="65" t="s">
        <v>12</v>
      </c>
      <c r="I68" s="46">
        <v>5</v>
      </c>
      <c r="J68" s="59" t="s">
        <v>74</v>
      </c>
      <c r="K68" s="66">
        <v>177810</v>
      </c>
      <c r="L68" s="67">
        <v>177726</v>
      </c>
      <c r="M68" s="67">
        <v>178440</v>
      </c>
      <c r="N68" s="67">
        <v>180128</v>
      </c>
      <c r="O68" s="67">
        <v>180942</v>
      </c>
      <c r="P68" s="67">
        <v>181847</v>
      </c>
      <c r="Q68" s="67">
        <v>182438</v>
      </c>
      <c r="R68" s="67">
        <v>182845</v>
      </c>
      <c r="S68" s="67">
        <v>182818</v>
      </c>
      <c r="T68" s="67">
        <v>183174</v>
      </c>
      <c r="U68" s="67">
        <v>182638</v>
      </c>
      <c r="V68" s="68">
        <v>182421</v>
      </c>
      <c r="W68" s="68">
        <v>182676</v>
      </c>
      <c r="X68" s="68">
        <v>181839</v>
      </c>
      <c r="Y68" s="96">
        <v>181054</v>
      </c>
      <c r="Z68" s="96">
        <v>180787</v>
      </c>
      <c r="AA68" s="69">
        <v>3061</v>
      </c>
      <c r="AB68" s="70">
        <v>1.7223141239886115</v>
      </c>
      <c r="AC68" s="53"/>
      <c r="AD68" s="63">
        <v>476.05109483132742</v>
      </c>
      <c r="AE68" s="64">
        <f t="shared" si="0"/>
        <v>384.77802485655769</v>
      </c>
    </row>
    <row r="69" spans="2:31" x14ac:dyDescent="0.2">
      <c r="B69" s="65">
        <v>1</v>
      </c>
      <c r="C69" s="65">
        <v>1</v>
      </c>
      <c r="D69" s="65">
        <v>1</v>
      </c>
      <c r="E69" s="65">
        <v>36113</v>
      </c>
      <c r="F69" s="65">
        <v>99</v>
      </c>
      <c r="H69" s="65" t="s">
        <v>75</v>
      </c>
      <c r="I69" s="46">
        <v>1</v>
      </c>
      <c r="J69" s="59" t="s">
        <v>76</v>
      </c>
      <c r="K69" s="66">
        <v>63273</v>
      </c>
      <c r="L69" s="67">
        <v>63263</v>
      </c>
      <c r="M69" s="67">
        <v>63406</v>
      </c>
      <c r="N69" s="67">
        <v>63774</v>
      </c>
      <c r="O69" s="67">
        <v>64323</v>
      </c>
      <c r="P69" s="67">
        <v>64576</v>
      </c>
      <c r="Q69" s="67">
        <v>65206</v>
      </c>
      <c r="R69" s="67">
        <v>65554</v>
      </c>
      <c r="S69" s="67">
        <v>65740</v>
      </c>
      <c r="T69" s="67">
        <v>65848</v>
      </c>
      <c r="U69" s="67">
        <v>65694</v>
      </c>
      <c r="V69" s="68">
        <v>65684</v>
      </c>
      <c r="W69" s="68">
        <v>65693</v>
      </c>
      <c r="X69" s="68">
        <v>65421</v>
      </c>
      <c r="Y69" s="96">
        <v>65146</v>
      </c>
      <c r="Z69" s="96">
        <v>64954</v>
      </c>
      <c r="AA69" s="69">
        <v>1691</v>
      </c>
      <c r="AB69" s="73">
        <v>2.6729684017514188</v>
      </c>
      <c r="AC69" s="53"/>
      <c r="AD69" s="63">
        <v>1126.4772330991495</v>
      </c>
      <c r="AE69" s="64">
        <f t="shared" si="0"/>
        <v>58.454798787934521</v>
      </c>
    </row>
    <row r="70" spans="2:31" x14ac:dyDescent="0.2">
      <c r="B70" s="65">
        <v>1</v>
      </c>
      <c r="C70" s="65">
        <v>1</v>
      </c>
      <c r="D70" s="65">
        <v>1</v>
      </c>
      <c r="E70" s="65">
        <v>36115</v>
      </c>
      <c r="F70" s="65">
        <v>99</v>
      </c>
      <c r="H70" s="65" t="s">
        <v>75</v>
      </c>
      <c r="I70" s="46">
        <v>1</v>
      </c>
      <c r="J70" s="59" t="s">
        <v>77</v>
      </c>
      <c r="K70" s="66">
        <v>60977</v>
      </c>
      <c r="L70" s="67">
        <v>61032</v>
      </c>
      <c r="M70" s="67">
        <v>61142</v>
      </c>
      <c r="N70" s="67">
        <v>61152</v>
      </c>
      <c r="O70" s="67">
        <v>61621</v>
      </c>
      <c r="P70" s="67">
        <v>62278</v>
      </c>
      <c r="Q70" s="67">
        <v>62468</v>
      </c>
      <c r="R70" s="67">
        <v>62771</v>
      </c>
      <c r="S70" s="67">
        <v>63054</v>
      </c>
      <c r="T70" s="67">
        <v>63252</v>
      </c>
      <c r="U70" s="67">
        <v>63077</v>
      </c>
      <c r="V70" s="68">
        <v>63292</v>
      </c>
      <c r="W70" s="68">
        <v>63083</v>
      </c>
      <c r="X70" s="68">
        <v>63041</v>
      </c>
      <c r="Y70" s="96">
        <v>62744</v>
      </c>
      <c r="Z70" s="96">
        <v>62402</v>
      </c>
      <c r="AA70" s="69">
        <v>1370</v>
      </c>
      <c r="AB70" s="70">
        <v>2.2447240791715823</v>
      </c>
      <c r="AC70" s="53"/>
      <c r="AD70" s="63">
        <v>869.29171602339466</v>
      </c>
      <c r="AE70" s="64">
        <f t="shared" si="0"/>
        <v>72.762685798213383</v>
      </c>
    </row>
    <row r="71" spans="2:31" x14ac:dyDescent="0.2">
      <c r="B71" s="65">
        <v>1</v>
      </c>
      <c r="C71" s="65">
        <v>1</v>
      </c>
      <c r="D71" s="65">
        <v>1</v>
      </c>
      <c r="E71" s="65">
        <v>36117</v>
      </c>
      <c r="F71" s="65">
        <v>99</v>
      </c>
      <c r="H71" s="65" t="s">
        <v>36</v>
      </c>
      <c r="I71" s="46">
        <v>3</v>
      </c>
      <c r="J71" s="59" t="s">
        <v>78</v>
      </c>
      <c r="K71" s="66">
        <v>93791</v>
      </c>
      <c r="L71" s="67">
        <v>93779</v>
      </c>
      <c r="M71" s="67">
        <v>93794</v>
      </c>
      <c r="N71" s="67">
        <v>93735</v>
      </c>
      <c r="O71" s="67">
        <v>94001</v>
      </c>
      <c r="P71" s="67">
        <v>93860</v>
      </c>
      <c r="Q71" s="67">
        <v>93727</v>
      </c>
      <c r="R71" s="67">
        <v>93595</v>
      </c>
      <c r="S71" s="67">
        <v>93539</v>
      </c>
      <c r="T71" s="67">
        <v>93739</v>
      </c>
      <c r="U71" s="67">
        <v>93643</v>
      </c>
      <c r="V71" s="68">
        <v>93755</v>
      </c>
      <c r="W71" s="68">
        <v>93267</v>
      </c>
      <c r="X71" s="68">
        <v>93017</v>
      </c>
      <c r="Y71" s="96">
        <v>92434</v>
      </c>
      <c r="Z71" s="96">
        <v>91914</v>
      </c>
      <c r="AA71" s="69">
        <v>-1865</v>
      </c>
      <c r="AB71" s="70">
        <v>-1.9887181565169176</v>
      </c>
      <c r="AC71" s="53"/>
      <c r="AD71" s="63">
        <v>835.43777847619367</v>
      </c>
      <c r="AE71" s="64">
        <f t="shared" si="0"/>
        <v>112.20344879660138</v>
      </c>
    </row>
    <row r="72" spans="2:31" x14ac:dyDescent="0.2">
      <c r="B72" s="65">
        <v>1</v>
      </c>
      <c r="C72" s="65">
        <v>2</v>
      </c>
      <c r="D72" s="65">
        <v>2</v>
      </c>
      <c r="E72" s="65">
        <v>36119</v>
      </c>
      <c r="F72" s="65">
        <v>70</v>
      </c>
      <c r="G72" s="65">
        <v>5600</v>
      </c>
      <c r="H72" s="65" t="s">
        <v>14</v>
      </c>
      <c r="I72" s="46">
        <v>5</v>
      </c>
      <c r="J72" s="59" t="s">
        <v>79</v>
      </c>
      <c r="K72" s="66">
        <v>925511</v>
      </c>
      <c r="L72" s="67">
        <v>923621</v>
      </c>
      <c r="M72" s="67">
        <v>931577</v>
      </c>
      <c r="N72" s="67">
        <v>935219</v>
      </c>
      <c r="O72" s="67">
        <v>935799</v>
      </c>
      <c r="P72" s="67">
        <v>935457</v>
      </c>
      <c r="Q72" s="67">
        <v>933401</v>
      </c>
      <c r="R72" s="67">
        <v>931426</v>
      </c>
      <c r="S72" s="67">
        <v>933414</v>
      </c>
      <c r="T72" s="67">
        <v>937449</v>
      </c>
      <c r="U72" s="67">
        <v>944201</v>
      </c>
      <c r="V72" s="68">
        <v>950636</v>
      </c>
      <c r="W72" s="68">
        <v>957270</v>
      </c>
      <c r="X72" s="68">
        <v>961577</v>
      </c>
      <c r="Y72" s="96">
        <v>968826</v>
      </c>
      <c r="Z72" s="96">
        <v>972504</v>
      </c>
      <c r="AA72" s="69">
        <v>48883</v>
      </c>
      <c r="AB72" s="70">
        <v>5.2925388227422285</v>
      </c>
      <c r="AC72" s="53"/>
      <c r="AD72" s="63">
        <v>604.21351025564593</v>
      </c>
      <c r="AE72" s="64">
        <f t="shared" si="0"/>
        <v>1551.5194282950747</v>
      </c>
    </row>
    <row r="73" spans="2:31" x14ac:dyDescent="0.2">
      <c r="B73" s="65">
        <v>1</v>
      </c>
      <c r="C73" s="65">
        <v>1</v>
      </c>
      <c r="D73" s="65">
        <v>1</v>
      </c>
      <c r="E73" s="65">
        <v>36121</v>
      </c>
      <c r="F73" s="65">
        <v>99</v>
      </c>
      <c r="H73" s="65" t="s">
        <v>12</v>
      </c>
      <c r="I73" s="46">
        <v>3</v>
      </c>
      <c r="J73" s="59" t="s">
        <v>80</v>
      </c>
      <c r="K73" s="66">
        <v>43399</v>
      </c>
      <c r="L73" s="67">
        <v>43462</v>
      </c>
      <c r="M73" s="67">
        <v>43061</v>
      </c>
      <c r="N73" s="67">
        <v>43007</v>
      </c>
      <c r="O73" s="67">
        <v>42955</v>
      </c>
      <c r="P73" s="67">
        <v>42852</v>
      </c>
      <c r="Q73" s="67">
        <v>42780</v>
      </c>
      <c r="R73" s="67">
        <v>42673</v>
      </c>
      <c r="S73" s="67">
        <v>42515</v>
      </c>
      <c r="T73" s="67">
        <v>42281</v>
      </c>
      <c r="U73" s="67">
        <v>42236</v>
      </c>
      <c r="V73" s="68">
        <v>42088</v>
      </c>
      <c r="W73" s="68">
        <v>41900</v>
      </c>
      <c r="X73" s="68">
        <v>41738</v>
      </c>
      <c r="Y73" s="96">
        <v>41400</v>
      </c>
      <c r="Z73" s="96">
        <v>41179</v>
      </c>
      <c r="AA73" s="69">
        <v>-2283</v>
      </c>
      <c r="AB73" s="70">
        <v>-5.2528645713496847</v>
      </c>
      <c r="AC73" s="53"/>
      <c r="AD73" s="63">
        <v>432.82442119422944</v>
      </c>
      <c r="AE73" s="64">
        <f t="shared" si="0"/>
        <v>97.686262441800736</v>
      </c>
    </row>
    <row r="74" spans="2:31" x14ac:dyDescent="0.2">
      <c r="B74" s="65">
        <v>1</v>
      </c>
      <c r="C74" s="65">
        <v>1</v>
      </c>
      <c r="D74" s="65">
        <v>1</v>
      </c>
      <c r="E74" s="65">
        <v>36123</v>
      </c>
      <c r="F74" s="65">
        <v>99</v>
      </c>
      <c r="H74" s="65" t="s">
        <v>12</v>
      </c>
      <c r="I74" s="46">
        <v>3</v>
      </c>
      <c r="J74" s="59" t="s">
        <v>81</v>
      </c>
      <c r="K74" s="66">
        <v>24723</v>
      </c>
      <c r="L74" s="67">
        <v>24591</v>
      </c>
      <c r="M74" s="67">
        <v>24725</v>
      </c>
      <c r="N74" s="67">
        <v>24688</v>
      </c>
      <c r="O74" s="67">
        <v>24898</v>
      </c>
      <c r="P74" s="67">
        <v>25008</v>
      </c>
      <c r="Q74" s="67">
        <v>25129</v>
      </c>
      <c r="R74" s="67">
        <v>25025</v>
      </c>
      <c r="S74" s="67">
        <v>25234</v>
      </c>
      <c r="T74" s="67">
        <v>25352</v>
      </c>
      <c r="U74" s="67">
        <v>25303</v>
      </c>
      <c r="V74" s="68">
        <v>25349</v>
      </c>
      <c r="W74" s="68">
        <v>25387</v>
      </c>
      <c r="X74" s="68">
        <v>25253</v>
      </c>
      <c r="Y74" s="96">
        <v>25135</v>
      </c>
      <c r="Z74" s="96">
        <v>25112</v>
      </c>
      <c r="AA74" s="69">
        <v>521</v>
      </c>
      <c r="AB74" s="70">
        <v>2.1186612988491724</v>
      </c>
      <c r="AC74" s="53"/>
      <c r="AD74" s="63">
        <v>592.91416137835392</v>
      </c>
      <c r="AE74" s="64">
        <f t="shared" si="0"/>
        <v>42.758297324293842</v>
      </c>
    </row>
    <row r="75" spans="2:31" ht="15" x14ac:dyDescent="0.25">
      <c r="B75" s="65"/>
      <c r="C75" s="65"/>
      <c r="D75" s="65"/>
      <c r="E75" s="65"/>
      <c r="F75" s="65"/>
      <c r="H75" s="65"/>
      <c r="J75" s="5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100"/>
      <c r="V75" s="100"/>
      <c r="W75" s="100"/>
      <c r="X75" s="100"/>
      <c r="Y75" s="100"/>
      <c r="Z75" s="100"/>
      <c r="AA75" s="72"/>
      <c r="AB75" s="63"/>
      <c r="AC75" s="53"/>
    </row>
    <row r="76" spans="2:31" ht="20.25" customHeight="1" x14ac:dyDescent="0.2">
      <c r="B76" s="65"/>
      <c r="C76" s="65"/>
      <c r="D76" s="65"/>
      <c r="E76" s="65"/>
      <c r="F76" s="65"/>
      <c r="H76" s="65"/>
      <c r="J76" s="60" t="s">
        <v>112</v>
      </c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62"/>
      <c r="V76" s="62"/>
      <c r="W76" s="62"/>
      <c r="X76" s="62"/>
      <c r="Y76" s="62"/>
      <c r="Z76" s="62"/>
      <c r="AA76" s="77"/>
      <c r="AC76" s="53"/>
    </row>
    <row r="77" spans="2:31" ht="24.75" customHeight="1" x14ac:dyDescent="0.2">
      <c r="B77" s="65"/>
      <c r="C77" s="65"/>
      <c r="D77" s="65"/>
      <c r="E77" s="65"/>
      <c r="F77" s="65"/>
      <c r="H77" s="65"/>
      <c r="J77" s="59" t="s">
        <v>99</v>
      </c>
      <c r="K77" s="76">
        <v>827399</v>
      </c>
      <c r="L77" s="76">
        <v>825920</v>
      </c>
      <c r="M77" s="76">
        <v>831034</v>
      </c>
      <c r="N77" s="76">
        <v>836753</v>
      </c>
      <c r="O77" s="76">
        <v>844619</v>
      </c>
      <c r="P77" s="76">
        <v>850384</v>
      </c>
      <c r="Q77" s="76">
        <v>854604</v>
      </c>
      <c r="R77" s="76">
        <v>860365</v>
      </c>
      <c r="S77" s="76">
        <v>863068</v>
      </c>
      <c r="T77" s="76">
        <v>866282</v>
      </c>
      <c r="U77" s="76">
        <v>869361</v>
      </c>
      <c r="V77" s="76">
        <v>871112</v>
      </c>
      <c r="W77" s="76">
        <v>873222</v>
      </c>
      <c r="X77" s="76">
        <v>875542</v>
      </c>
      <c r="Y77" s="76">
        <v>878542</v>
      </c>
      <c r="Z77" s="76">
        <v>880091</v>
      </c>
      <c r="AA77" s="69">
        <v>54171</v>
      </c>
      <c r="AB77" s="70">
        <v>6.5588676869430458</v>
      </c>
      <c r="AC77" s="53"/>
    </row>
    <row r="78" spans="2:31" x14ac:dyDescent="0.2">
      <c r="B78" s="65"/>
      <c r="C78" s="65"/>
      <c r="D78" s="65"/>
      <c r="E78" s="65"/>
      <c r="F78" s="65"/>
      <c r="H78" s="65"/>
      <c r="J78" s="59" t="s">
        <v>82</v>
      </c>
      <c r="K78" s="76">
        <v>252189</v>
      </c>
      <c r="L78" s="76">
        <v>252298</v>
      </c>
      <c r="M78" s="76">
        <v>252580</v>
      </c>
      <c r="N78" s="76">
        <v>253430</v>
      </c>
      <c r="O78" s="76">
        <v>252932</v>
      </c>
      <c r="P78" s="76">
        <v>252605</v>
      </c>
      <c r="Q78" s="76">
        <v>252088</v>
      </c>
      <c r="R78" s="76">
        <v>252441</v>
      </c>
      <c r="S78" s="76">
        <v>252442</v>
      </c>
      <c r="T78" s="76">
        <v>252527</v>
      </c>
      <c r="U78" s="76">
        <v>252171</v>
      </c>
      <c r="V78" s="76">
        <v>251456</v>
      </c>
      <c r="W78" s="76">
        <v>250401</v>
      </c>
      <c r="X78" s="76">
        <v>249157</v>
      </c>
      <c r="Y78" s="76">
        <v>248432</v>
      </c>
      <c r="Z78" s="76">
        <v>247446</v>
      </c>
      <c r="AA78" s="69">
        <v>-4852</v>
      </c>
      <c r="AB78" s="70">
        <v>-1.9231226565410744</v>
      </c>
      <c r="AC78" s="53"/>
    </row>
    <row r="79" spans="2:31" x14ac:dyDescent="0.2">
      <c r="B79" s="65"/>
      <c r="C79" s="65"/>
      <c r="D79" s="65"/>
      <c r="E79" s="65"/>
      <c r="F79" s="65"/>
      <c r="H79" s="65"/>
      <c r="J79" s="59" t="s">
        <v>119</v>
      </c>
      <c r="K79" s="76">
        <v>1169060</v>
      </c>
      <c r="L79" s="76">
        <v>1170022</v>
      </c>
      <c r="M79" s="76">
        <v>1165067</v>
      </c>
      <c r="N79" s="76">
        <v>1161678</v>
      </c>
      <c r="O79" s="76">
        <v>1159918</v>
      </c>
      <c r="P79" s="76">
        <v>1156070</v>
      </c>
      <c r="Q79" s="76">
        <v>1148563</v>
      </c>
      <c r="R79" s="76">
        <v>1141712</v>
      </c>
      <c r="S79" s="76">
        <v>1137678</v>
      </c>
      <c r="T79" s="76">
        <v>1136364</v>
      </c>
      <c r="U79" s="76">
        <v>1135377</v>
      </c>
      <c r="V79" s="76">
        <v>1135566</v>
      </c>
      <c r="W79" s="76">
        <v>1135593</v>
      </c>
      <c r="X79" s="76">
        <v>1135198</v>
      </c>
      <c r="Y79" s="76">
        <v>1136008</v>
      </c>
      <c r="Z79" s="76">
        <v>1136642</v>
      </c>
      <c r="AA79" s="69">
        <v>-33380</v>
      </c>
      <c r="AB79" s="70">
        <v>-2.8529378080070287</v>
      </c>
      <c r="AC79" s="53"/>
    </row>
    <row r="80" spans="2:31" x14ac:dyDescent="0.2">
      <c r="B80" s="65"/>
      <c r="C80" s="65"/>
      <c r="D80" s="65"/>
      <c r="E80" s="65"/>
      <c r="F80" s="65"/>
      <c r="H80" s="65"/>
      <c r="J80" s="59" t="s">
        <v>83</v>
      </c>
      <c r="K80" s="76">
        <v>91094</v>
      </c>
      <c r="L80" s="76">
        <v>91119</v>
      </c>
      <c r="M80" s="76">
        <v>90780</v>
      </c>
      <c r="N80" s="76">
        <v>90613</v>
      </c>
      <c r="O80" s="76">
        <v>90154</v>
      </c>
      <c r="P80" s="76">
        <v>89777</v>
      </c>
      <c r="Q80" s="76">
        <v>88860</v>
      </c>
      <c r="R80" s="76">
        <v>88732</v>
      </c>
      <c r="S80" s="76">
        <v>88634</v>
      </c>
      <c r="T80" s="76">
        <v>88503</v>
      </c>
      <c r="U80" s="76">
        <v>88849</v>
      </c>
      <c r="V80" s="76">
        <v>88969</v>
      </c>
      <c r="W80" s="76">
        <v>88997</v>
      </c>
      <c r="X80" s="76">
        <v>89277</v>
      </c>
      <c r="Y80" s="76">
        <v>88523</v>
      </c>
      <c r="Z80" s="76">
        <v>87469</v>
      </c>
      <c r="AA80" s="69">
        <v>-3650</v>
      </c>
      <c r="AB80" s="70">
        <v>-4.0057507215838628</v>
      </c>
      <c r="AC80" s="53"/>
    </row>
    <row r="81" spans="2:31" x14ac:dyDescent="0.2">
      <c r="B81" s="65"/>
      <c r="C81" s="65"/>
      <c r="D81" s="65"/>
      <c r="E81" s="65"/>
      <c r="F81" s="65"/>
      <c r="H81" s="65"/>
      <c r="J81" s="59" t="s">
        <v>84</v>
      </c>
      <c r="K81" s="76">
        <v>124250</v>
      </c>
      <c r="L81" s="76">
        <v>124295</v>
      </c>
      <c r="M81" s="76">
        <v>124548</v>
      </c>
      <c r="N81" s="76">
        <v>124926</v>
      </c>
      <c r="O81" s="76">
        <v>125944</v>
      </c>
      <c r="P81" s="76">
        <v>126854</v>
      </c>
      <c r="Q81" s="76">
        <v>127674</v>
      </c>
      <c r="R81" s="76">
        <v>128325</v>
      </c>
      <c r="S81" s="76">
        <v>128794</v>
      </c>
      <c r="T81" s="76">
        <v>129100</v>
      </c>
      <c r="U81" s="76">
        <v>128771</v>
      </c>
      <c r="V81" s="76">
        <v>128976</v>
      </c>
      <c r="W81" s="76">
        <v>128776</v>
      </c>
      <c r="X81" s="76">
        <v>128462</v>
      </c>
      <c r="Y81" s="76">
        <v>127890</v>
      </c>
      <c r="Z81" s="76">
        <v>127356</v>
      </c>
      <c r="AA81" s="69">
        <v>3061</v>
      </c>
      <c r="AB81" s="70">
        <v>2.4626895691701196</v>
      </c>
      <c r="AC81" s="53"/>
    </row>
    <row r="82" spans="2:31" x14ac:dyDescent="0.2">
      <c r="B82" s="65"/>
      <c r="C82" s="65"/>
      <c r="D82" s="65"/>
      <c r="E82" s="65"/>
      <c r="F82" s="65"/>
      <c r="H82" s="65"/>
      <c r="J82" s="59" t="s">
        <v>116</v>
      </c>
      <c r="K82" s="76">
        <v>96608</v>
      </c>
      <c r="L82" s="76">
        <v>96487</v>
      </c>
      <c r="M82" s="76">
        <v>97458</v>
      </c>
      <c r="N82" s="76">
        <v>98227</v>
      </c>
      <c r="O82" s="76">
        <v>99049</v>
      </c>
      <c r="P82" s="76">
        <v>99531</v>
      </c>
      <c r="Q82" s="76">
        <v>99433</v>
      </c>
      <c r="R82" s="76">
        <v>99651</v>
      </c>
      <c r="S82" s="76">
        <v>99910</v>
      </c>
      <c r="T82" s="76">
        <v>100383</v>
      </c>
      <c r="U82" s="76">
        <v>101497</v>
      </c>
      <c r="V82" s="76">
        <v>101774</v>
      </c>
      <c r="W82" s="76">
        <v>102120</v>
      </c>
      <c r="X82" s="76">
        <v>103133</v>
      </c>
      <c r="Y82" s="76">
        <v>104367</v>
      </c>
      <c r="Z82" s="76">
        <v>104727</v>
      </c>
      <c r="AA82" s="69">
        <v>8240</v>
      </c>
      <c r="AB82" s="70">
        <v>8.54001057137231</v>
      </c>
      <c r="AC82" s="53"/>
    </row>
    <row r="83" spans="2:31" x14ac:dyDescent="0.2">
      <c r="B83" s="65"/>
      <c r="C83" s="65"/>
      <c r="D83" s="65"/>
      <c r="E83" s="65"/>
      <c r="F83" s="65"/>
      <c r="H83" s="65"/>
      <c r="J83" s="59" t="s">
        <v>117</v>
      </c>
      <c r="K83" s="76">
        <v>177810</v>
      </c>
      <c r="L83" s="76">
        <v>177726</v>
      </c>
      <c r="M83" s="76">
        <v>178440</v>
      </c>
      <c r="N83" s="76">
        <v>180128</v>
      </c>
      <c r="O83" s="76">
        <v>180942</v>
      </c>
      <c r="P83" s="76">
        <v>181847</v>
      </c>
      <c r="Q83" s="76">
        <v>182438</v>
      </c>
      <c r="R83" s="76">
        <v>182845</v>
      </c>
      <c r="S83" s="76">
        <v>182818</v>
      </c>
      <c r="T83" s="76">
        <v>183174</v>
      </c>
      <c r="U83" s="76">
        <v>182638</v>
      </c>
      <c r="V83" s="76">
        <v>182421</v>
      </c>
      <c r="W83" s="76">
        <v>182676</v>
      </c>
      <c r="X83" s="76">
        <v>181839</v>
      </c>
      <c r="Y83" s="76">
        <v>181054</v>
      </c>
      <c r="Z83" s="76">
        <v>180787</v>
      </c>
      <c r="AA83" s="69">
        <v>3061</v>
      </c>
      <c r="AB83" s="70">
        <v>1.7223141239886115</v>
      </c>
      <c r="AC83" s="53"/>
    </row>
    <row r="84" spans="2:31" x14ac:dyDescent="0.2">
      <c r="B84" s="65"/>
      <c r="C84" s="65"/>
      <c r="D84" s="65"/>
      <c r="E84" s="65"/>
      <c r="F84" s="65"/>
      <c r="H84" s="65"/>
      <c r="J84" s="59" t="s">
        <v>85</v>
      </c>
      <c r="K84" s="76">
        <v>2760794</v>
      </c>
      <c r="L84" s="76">
        <v>2754004</v>
      </c>
      <c r="M84" s="76">
        <v>2779574</v>
      </c>
      <c r="N84" s="76">
        <v>2796317</v>
      </c>
      <c r="O84" s="76">
        <v>2810610</v>
      </c>
      <c r="P84" s="76">
        <v>2816179</v>
      </c>
      <c r="Q84" s="76">
        <v>2810005</v>
      </c>
      <c r="R84" s="76">
        <v>2800531</v>
      </c>
      <c r="S84" s="76">
        <v>2797303</v>
      </c>
      <c r="T84" s="76">
        <v>2805347</v>
      </c>
      <c r="U84" s="76">
        <v>2819294</v>
      </c>
      <c r="V84" s="76">
        <v>2836760</v>
      </c>
      <c r="W84" s="76">
        <v>2847919</v>
      </c>
      <c r="X84" s="76">
        <v>2850925</v>
      </c>
      <c r="Y84" s="76">
        <v>2857130</v>
      </c>
      <c r="Z84" s="76">
        <v>2861015</v>
      </c>
      <c r="AA84" s="69">
        <v>107011</v>
      </c>
      <c r="AB84" s="70">
        <v>3.8856515822053996</v>
      </c>
      <c r="AC84" s="53"/>
    </row>
    <row r="85" spans="2:31" ht="14.25" x14ac:dyDescent="0.2">
      <c r="B85" s="65"/>
      <c r="C85" s="65"/>
      <c r="D85" s="65"/>
      <c r="E85" s="65"/>
      <c r="F85" s="65"/>
      <c r="H85" s="65"/>
      <c r="J85" s="71" t="s">
        <v>121</v>
      </c>
      <c r="K85" s="78">
        <v>8017608</v>
      </c>
      <c r="L85" s="78">
        <v>8009185</v>
      </c>
      <c r="M85" s="78">
        <v>8059813</v>
      </c>
      <c r="N85" s="78">
        <v>8072000</v>
      </c>
      <c r="O85" s="78">
        <v>8068073</v>
      </c>
      <c r="P85" s="78">
        <v>8043366</v>
      </c>
      <c r="Q85" s="78">
        <v>8013368</v>
      </c>
      <c r="R85" s="78">
        <v>7993906</v>
      </c>
      <c r="S85" s="78">
        <v>8013775</v>
      </c>
      <c r="T85" s="78">
        <v>8068195</v>
      </c>
      <c r="U85" s="78">
        <v>8131574</v>
      </c>
      <c r="V85" s="78">
        <v>8192426</v>
      </c>
      <c r="W85" s="78">
        <v>8287000</v>
      </c>
      <c r="X85" s="78">
        <v>8365069</v>
      </c>
      <c r="Y85" s="78">
        <v>8436047</v>
      </c>
      <c r="Z85" s="78">
        <v>8495194</v>
      </c>
      <c r="AA85" s="69">
        <v>486009</v>
      </c>
      <c r="AB85" s="70">
        <v>6.0681455104358308</v>
      </c>
      <c r="AC85" s="53"/>
    </row>
    <row r="86" spans="2:31" x14ac:dyDescent="0.2">
      <c r="B86" s="65"/>
      <c r="C86" s="65"/>
      <c r="D86" s="65"/>
      <c r="E86" s="65"/>
      <c r="F86" s="65"/>
      <c r="H86" s="65"/>
      <c r="J86" s="71" t="s">
        <v>118</v>
      </c>
      <c r="K86" s="78">
        <v>623806</v>
      </c>
      <c r="L86" s="78">
        <v>621429</v>
      </c>
      <c r="M86" s="78">
        <v>632386</v>
      </c>
      <c r="N86" s="78">
        <v>640675</v>
      </c>
      <c r="O86" s="78">
        <v>649508</v>
      </c>
      <c r="P86" s="78">
        <v>655793</v>
      </c>
      <c r="Q86" s="78">
        <v>658884</v>
      </c>
      <c r="R86" s="78">
        <v>661620</v>
      </c>
      <c r="S86" s="78">
        <v>663783</v>
      </c>
      <c r="T86" s="78">
        <v>666468</v>
      </c>
      <c r="U86" s="78">
        <v>668966</v>
      </c>
      <c r="V86" s="78">
        <v>671173</v>
      </c>
      <c r="W86" s="78">
        <v>672567</v>
      </c>
      <c r="X86" s="78">
        <v>671296</v>
      </c>
      <c r="Y86" s="78">
        <v>671921</v>
      </c>
      <c r="Z86" s="78">
        <v>672374</v>
      </c>
      <c r="AA86" s="69">
        <v>50945</v>
      </c>
      <c r="AB86" s="70">
        <v>8.1980403231905825</v>
      </c>
      <c r="AC86" s="53"/>
    </row>
    <row r="87" spans="2:31" ht="14.25" x14ac:dyDescent="0.2">
      <c r="B87" s="65"/>
      <c r="C87" s="65"/>
      <c r="D87" s="65"/>
      <c r="E87" s="65"/>
      <c r="F87" s="65"/>
      <c r="H87" s="65"/>
      <c r="J87" s="71" t="s">
        <v>120</v>
      </c>
      <c r="K87" s="78">
        <v>1309280</v>
      </c>
      <c r="L87" s="78">
        <v>1306146</v>
      </c>
      <c r="M87" s="78">
        <v>1319245</v>
      </c>
      <c r="N87" s="78">
        <v>1327210</v>
      </c>
      <c r="O87" s="78">
        <v>1330987</v>
      </c>
      <c r="P87" s="78">
        <v>1332487</v>
      </c>
      <c r="Q87" s="78">
        <v>1331713</v>
      </c>
      <c r="R87" s="78">
        <v>1330173</v>
      </c>
      <c r="S87" s="78">
        <v>1334536</v>
      </c>
      <c r="T87" s="78">
        <v>1342399</v>
      </c>
      <c r="U87" s="78">
        <v>1352519</v>
      </c>
      <c r="V87" s="78">
        <v>1362915</v>
      </c>
      <c r="W87" s="78">
        <v>1372984</v>
      </c>
      <c r="X87" s="78">
        <v>1378996</v>
      </c>
      <c r="Y87" s="78">
        <v>1388920</v>
      </c>
      <c r="Z87" s="78">
        <v>1395079</v>
      </c>
      <c r="AA87" s="69">
        <v>88933</v>
      </c>
      <c r="AB87" s="70">
        <v>6.8088100411439454</v>
      </c>
      <c r="AC87" s="53"/>
    </row>
    <row r="88" spans="2:31" x14ac:dyDescent="0.2">
      <c r="B88" s="65"/>
      <c r="C88" s="65"/>
      <c r="D88" s="65"/>
      <c r="E88" s="65"/>
      <c r="F88" s="65"/>
      <c r="H88" s="65"/>
      <c r="J88" s="59" t="s">
        <v>86</v>
      </c>
      <c r="K88" s="76">
        <v>1041759</v>
      </c>
      <c r="L88" s="76">
        <v>1037931</v>
      </c>
      <c r="M88" s="76">
        <v>1043490</v>
      </c>
      <c r="N88" s="76">
        <v>1045667</v>
      </c>
      <c r="O88" s="76">
        <v>1047020</v>
      </c>
      <c r="P88" s="76">
        <v>1047486</v>
      </c>
      <c r="Q88" s="76">
        <v>1045289</v>
      </c>
      <c r="R88" s="76">
        <v>1045345</v>
      </c>
      <c r="S88" s="76">
        <v>1046806</v>
      </c>
      <c r="T88" s="76">
        <v>1049950</v>
      </c>
      <c r="U88" s="76">
        <v>1052638</v>
      </c>
      <c r="V88" s="76">
        <v>1054936</v>
      </c>
      <c r="W88" s="76">
        <v>1057234</v>
      </c>
      <c r="X88" s="76">
        <v>1057939</v>
      </c>
      <c r="Y88" s="76">
        <v>1059197</v>
      </c>
      <c r="Z88" s="76">
        <v>1058566</v>
      </c>
      <c r="AA88" s="69">
        <v>20635</v>
      </c>
      <c r="AB88" s="70">
        <v>1.9880897670461715</v>
      </c>
      <c r="AC88" s="53"/>
    </row>
    <row r="89" spans="2:31" x14ac:dyDescent="0.2">
      <c r="B89" s="65"/>
      <c r="C89" s="65"/>
      <c r="D89" s="65"/>
      <c r="E89" s="65"/>
      <c r="F89" s="65"/>
      <c r="H89" s="65"/>
      <c r="J89" s="59" t="s">
        <v>87</v>
      </c>
      <c r="K89" s="76">
        <v>649961</v>
      </c>
      <c r="L89" s="76">
        <v>650133</v>
      </c>
      <c r="M89" s="76">
        <v>650697</v>
      </c>
      <c r="N89" s="76">
        <v>652241</v>
      </c>
      <c r="O89" s="76">
        <v>655091</v>
      </c>
      <c r="P89" s="76">
        <v>656149</v>
      </c>
      <c r="Q89" s="76">
        <v>655021</v>
      </c>
      <c r="R89" s="76">
        <v>655321</v>
      </c>
      <c r="S89" s="76">
        <v>656209</v>
      </c>
      <c r="T89" s="76">
        <v>658913</v>
      </c>
      <c r="U89" s="76">
        <v>660857</v>
      </c>
      <c r="V89" s="76">
        <v>663029</v>
      </c>
      <c r="W89" s="76">
        <v>662819</v>
      </c>
      <c r="X89" s="76">
        <v>661539</v>
      </c>
      <c r="Y89" s="76">
        <v>662999</v>
      </c>
      <c r="Z89" s="76">
        <v>661751</v>
      </c>
      <c r="AA89" s="69">
        <v>11618</v>
      </c>
      <c r="AB89" s="70">
        <v>1.78701896381202</v>
      </c>
      <c r="AC89" s="53"/>
    </row>
    <row r="90" spans="2:31" x14ac:dyDescent="0.2">
      <c r="B90" s="65"/>
      <c r="C90" s="65"/>
      <c r="D90" s="65"/>
      <c r="E90" s="65"/>
      <c r="F90" s="65"/>
      <c r="H90" s="65"/>
      <c r="J90" s="59" t="s">
        <v>88</v>
      </c>
      <c r="K90" s="76">
        <v>299597</v>
      </c>
      <c r="L90" s="76">
        <v>300018</v>
      </c>
      <c r="M90" s="76">
        <v>298521</v>
      </c>
      <c r="N90" s="76">
        <v>298049</v>
      </c>
      <c r="O90" s="76">
        <v>298323</v>
      </c>
      <c r="P90" s="76">
        <v>298986</v>
      </c>
      <c r="Q90" s="76">
        <v>298574</v>
      </c>
      <c r="R90" s="76">
        <v>298258</v>
      </c>
      <c r="S90" s="76">
        <v>298831</v>
      </c>
      <c r="T90" s="76">
        <v>298886</v>
      </c>
      <c r="U90" s="76">
        <v>299000</v>
      </c>
      <c r="V90" s="76">
        <v>299281</v>
      </c>
      <c r="W90" s="76">
        <v>298890</v>
      </c>
      <c r="X90" s="76">
        <v>298543</v>
      </c>
      <c r="Y90" s="76">
        <v>297941</v>
      </c>
      <c r="Z90" s="76">
        <v>296987</v>
      </c>
      <c r="AA90" s="69">
        <v>-3031</v>
      </c>
      <c r="AB90" s="70">
        <v>-1.0102727169703152</v>
      </c>
      <c r="AC90" s="53"/>
    </row>
    <row r="91" spans="2:31" ht="6.75" customHeight="1" x14ac:dyDescent="0.2">
      <c r="B91" s="65"/>
      <c r="C91" s="65"/>
      <c r="D91" s="65"/>
      <c r="E91" s="65"/>
      <c r="F91" s="65"/>
      <c r="H91" s="65"/>
      <c r="J91" s="59"/>
      <c r="K91" s="79"/>
      <c r="L91" s="79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69"/>
      <c r="AC91" s="53"/>
    </row>
    <row r="92" spans="2:31" ht="14.25" x14ac:dyDescent="0.2">
      <c r="B92" s="65"/>
      <c r="C92" s="65"/>
      <c r="D92" s="65"/>
      <c r="E92" s="65"/>
      <c r="F92" s="65"/>
      <c r="H92" s="65"/>
      <c r="J92" s="59" t="s">
        <v>131</v>
      </c>
      <c r="K92" s="76">
        <v>12963432</v>
      </c>
      <c r="L92" s="76">
        <v>12942375</v>
      </c>
      <c r="M92" s="76">
        <v>13043601</v>
      </c>
      <c r="N92" s="76">
        <v>13090782</v>
      </c>
      <c r="O92" s="76">
        <v>13115567</v>
      </c>
      <c r="P92" s="76">
        <v>13105937</v>
      </c>
      <c r="Q92" s="76">
        <v>13073188</v>
      </c>
      <c r="R92" s="76">
        <v>13046306</v>
      </c>
      <c r="S92" s="76">
        <v>13070206</v>
      </c>
      <c r="T92" s="76">
        <v>13143338</v>
      </c>
      <c r="U92" s="76">
        <v>13232638</v>
      </c>
      <c r="V92" s="76">
        <v>13323128</v>
      </c>
      <c r="W92" s="76">
        <v>13440262</v>
      </c>
      <c r="X92" s="76">
        <v>13525081</v>
      </c>
      <c r="Y92" s="76">
        <v>13612001</v>
      </c>
      <c r="Z92" s="76">
        <v>13680219</v>
      </c>
      <c r="AA92" s="69">
        <v>737844</v>
      </c>
      <c r="AB92" s="70">
        <v>5.7009938284124821</v>
      </c>
      <c r="AC92" s="53"/>
      <c r="AD92" s="76">
        <f>SUM(T83:T87)</f>
        <v>13065583</v>
      </c>
    </row>
    <row r="93" spans="2:31" ht="14.25" x14ac:dyDescent="0.2">
      <c r="B93" s="65"/>
      <c r="C93" s="65"/>
      <c r="D93" s="65"/>
      <c r="E93" s="65"/>
      <c r="F93" s="65"/>
      <c r="H93" s="65"/>
      <c r="J93" s="59" t="s">
        <v>132</v>
      </c>
      <c r="K93" s="76">
        <v>6038348</v>
      </c>
      <c r="L93" s="76">
        <v>6034651</v>
      </c>
      <c r="M93" s="76">
        <v>6039237</v>
      </c>
      <c r="N93" s="76">
        <v>6047018</v>
      </c>
      <c r="O93" s="76">
        <v>6060372</v>
      </c>
      <c r="P93" s="76">
        <v>6065630</v>
      </c>
      <c r="Q93" s="76">
        <v>6059422</v>
      </c>
      <c r="R93" s="76">
        <v>6058325</v>
      </c>
      <c r="S93" s="76">
        <v>6062129</v>
      </c>
      <c r="T93" s="76">
        <v>6069098</v>
      </c>
      <c r="U93" s="76">
        <v>6074428</v>
      </c>
      <c r="V93" s="76">
        <v>6079792</v>
      </c>
      <c r="W93" s="76">
        <v>6082940</v>
      </c>
      <c r="X93" s="76">
        <v>6081900</v>
      </c>
      <c r="Y93" s="76">
        <v>6079031</v>
      </c>
      <c r="Z93" s="76">
        <v>6068639</v>
      </c>
      <c r="AA93" s="69">
        <v>33988</v>
      </c>
      <c r="AB93" s="70">
        <v>0.56321401187906306</v>
      </c>
      <c r="AC93" s="53"/>
      <c r="AD93" s="76">
        <f>+T10-AD92</f>
        <v>6146853</v>
      </c>
      <c r="AE93" s="46">
        <f>+AD93/T10*100</f>
        <v>31.994136506167152</v>
      </c>
    </row>
    <row r="94" spans="2:31" ht="6.75" customHeight="1" x14ac:dyDescent="0.2">
      <c r="B94" s="65"/>
      <c r="C94" s="65"/>
      <c r="D94" s="65"/>
      <c r="E94" s="65"/>
      <c r="F94" s="65"/>
      <c r="H94" s="65"/>
      <c r="J94" s="59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69"/>
      <c r="AB94" s="63"/>
      <c r="AC94" s="53"/>
    </row>
    <row r="95" spans="2:31" x14ac:dyDescent="0.2">
      <c r="B95" s="65"/>
      <c r="C95" s="65"/>
      <c r="D95" s="65"/>
      <c r="E95" s="65"/>
      <c r="F95" s="65"/>
      <c r="H95" s="65"/>
      <c r="J95" s="60" t="s">
        <v>113</v>
      </c>
      <c r="K95" s="79"/>
      <c r="L95" s="79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69"/>
      <c r="AC95" s="53"/>
      <c r="AD95" s="76">
        <f>+T10-AD92-(T24+T33)</f>
        <v>6092423</v>
      </c>
      <c r="AE95" s="46">
        <f>+AD95/T10*100</f>
        <v>31.710830422545065</v>
      </c>
    </row>
    <row r="96" spans="2:31" x14ac:dyDescent="0.2">
      <c r="B96" s="65"/>
      <c r="C96" s="65"/>
      <c r="D96" s="65"/>
      <c r="E96" s="65"/>
      <c r="F96" s="65"/>
      <c r="H96" s="65"/>
      <c r="J96" s="59" t="s">
        <v>89</v>
      </c>
      <c r="K96" s="80">
        <v>1031167</v>
      </c>
      <c r="L96" s="76">
        <v>1029822</v>
      </c>
      <c r="M96" s="76">
        <v>1034717</v>
      </c>
      <c r="N96" s="76">
        <v>1041253</v>
      </c>
      <c r="O96" s="76">
        <v>1050251</v>
      </c>
      <c r="P96" s="76">
        <v>1057329</v>
      </c>
      <c r="Q96" s="76">
        <v>1062603</v>
      </c>
      <c r="R96" s="76">
        <v>1068969</v>
      </c>
      <c r="S96" s="76">
        <v>1071935</v>
      </c>
      <c r="T96" s="76">
        <v>1075212</v>
      </c>
      <c r="U96" s="76">
        <v>1077751</v>
      </c>
      <c r="V96" s="76">
        <v>1079539</v>
      </c>
      <c r="W96" s="76">
        <v>1080972</v>
      </c>
      <c r="X96" s="76">
        <v>1083156</v>
      </c>
      <c r="Y96" s="76">
        <v>1085234</v>
      </c>
      <c r="Z96" s="76">
        <v>1085689</v>
      </c>
      <c r="AA96" s="69">
        <v>55867</v>
      </c>
      <c r="AB96" s="70">
        <v>5.4249180926412528</v>
      </c>
      <c r="AC96" s="53"/>
    </row>
    <row r="97" spans="2:29" x14ac:dyDescent="0.2">
      <c r="B97" s="65"/>
      <c r="C97" s="65"/>
      <c r="D97" s="65"/>
      <c r="E97" s="65"/>
      <c r="F97" s="65"/>
      <c r="H97" s="65"/>
      <c r="J97" s="59" t="s">
        <v>90</v>
      </c>
      <c r="K97" s="80">
        <v>780525</v>
      </c>
      <c r="L97" s="76">
        <v>780747</v>
      </c>
      <c r="M97" s="76">
        <v>780913</v>
      </c>
      <c r="N97" s="76">
        <v>782533</v>
      </c>
      <c r="O97" s="76">
        <v>785961</v>
      </c>
      <c r="P97" s="76">
        <v>787061</v>
      </c>
      <c r="Q97" s="76">
        <v>785455</v>
      </c>
      <c r="R97" s="76">
        <v>785662</v>
      </c>
      <c r="S97" s="76">
        <v>786462</v>
      </c>
      <c r="T97" s="76">
        <v>788932</v>
      </c>
      <c r="U97" s="76">
        <v>790387</v>
      </c>
      <c r="V97" s="76">
        <v>792152</v>
      </c>
      <c r="W97" s="76">
        <v>792177</v>
      </c>
      <c r="X97" s="76">
        <v>790379</v>
      </c>
      <c r="Y97" s="76">
        <v>791332</v>
      </c>
      <c r="Z97" s="76">
        <v>789516</v>
      </c>
      <c r="AA97" s="69">
        <v>8769</v>
      </c>
      <c r="AB97" s="70">
        <v>1.1231551322003157</v>
      </c>
      <c r="AC97" s="53"/>
    </row>
    <row r="98" spans="2:29" x14ac:dyDescent="0.2">
      <c r="B98" s="65"/>
      <c r="C98" s="65"/>
      <c r="D98" s="65"/>
      <c r="E98" s="65"/>
      <c r="F98" s="65"/>
      <c r="H98" s="65"/>
      <c r="J98" s="59" t="s">
        <v>91</v>
      </c>
      <c r="K98" s="80">
        <v>1203763</v>
      </c>
      <c r="L98" s="76">
        <v>1199851</v>
      </c>
      <c r="M98" s="76">
        <v>1206361</v>
      </c>
      <c r="N98" s="76">
        <v>1208697</v>
      </c>
      <c r="O98" s="76">
        <v>1210497</v>
      </c>
      <c r="P98" s="76">
        <v>1210882</v>
      </c>
      <c r="Q98" s="76">
        <v>1208443</v>
      </c>
      <c r="R98" s="76">
        <v>1208185</v>
      </c>
      <c r="S98" s="76">
        <v>1209954</v>
      </c>
      <c r="T98" s="76">
        <v>1212848</v>
      </c>
      <c r="U98" s="76">
        <v>1215395</v>
      </c>
      <c r="V98" s="76">
        <v>1217647</v>
      </c>
      <c r="W98" s="76">
        <v>1219884</v>
      </c>
      <c r="X98" s="76">
        <v>1220176</v>
      </c>
      <c r="Y98" s="76">
        <v>1220377</v>
      </c>
      <c r="Z98" s="76">
        <v>1218846</v>
      </c>
      <c r="AA98" s="69">
        <v>18995</v>
      </c>
      <c r="AB98" s="70">
        <v>1.5831132365602063</v>
      </c>
      <c r="AC98" s="53"/>
    </row>
    <row r="99" spans="2:29" x14ac:dyDescent="0.2">
      <c r="B99" s="65"/>
      <c r="C99" s="65"/>
      <c r="D99" s="65"/>
      <c r="E99" s="65"/>
      <c r="F99" s="65"/>
      <c r="H99" s="65"/>
      <c r="J99" s="71" t="s">
        <v>92</v>
      </c>
      <c r="K99" s="81">
        <v>2760794</v>
      </c>
      <c r="L99" s="78">
        <v>2754004</v>
      </c>
      <c r="M99" s="78">
        <v>2779574</v>
      </c>
      <c r="N99" s="78">
        <v>2796317</v>
      </c>
      <c r="O99" s="78">
        <v>2810610</v>
      </c>
      <c r="P99" s="78">
        <v>2816179</v>
      </c>
      <c r="Q99" s="78">
        <v>2810005</v>
      </c>
      <c r="R99" s="78">
        <v>2800531</v>
      </c>
      <c r="S99" s="78">
        <v>2797303</v>
      </c>
      <c r="T99" s="78">
        <v>2805347</v>
      </c>
      <c r="U99" s="78">
        <v>2819294</v>
      </c>
      <c r="V99" s="78">
        <v>2836760</v>
      </c>
      <c r="W99" s="78">
        <v>2847919</v>
      </c>
      <c r="X99" s="78">
        <v>2850925</v>
      </c>
      <c r="Y99" s="78">
        <v>2857130</v>
      </c>
      <c r="Z99" s="78">
        <v>2861015</v>
      </c>
      <c r="AA99" s="69">
        <v>107011</v>
      </c>
      <c r="AB99" s="70">
        <v>3.8856515822053996</v>
      </c>
      <c r="AC99" s="53"/>
    </row>
    <row r="100" spans="2:29" x14ac:dyDescent="0.2">
      <c r="B100" s="65"/>
      <c r="C100" s="65"/>
      <c r="D100" s="65"/>
      <c r="E100" s="65"/>
      <c r="F100" s="65"/>
      <c r="H100" s="65"/>
      <c r="J100" s="71" t="s">
        <v>93</v>
      </c>
      <c r="K100" s="81">
        <v>2185030</v>
      </c>
      <c r="L100" s="78">
        <v>2179186</v>
      </c>
      <c r="M100" s="78">
        <v>2204214</v>
      </c>
      <c r="N100" s="78">
        <v>2222465</v>
      </c>
      <c r="O100" s="78">
        <v>2236884</v>
      </c>
      <c r="P100" s="78">
        <v>2246392</v>
      </c>
      <c r="Q100" s="78">
        <v>2249815</v>
      </c>
      <c r="R100" s="78">
        <v>2251869</v>
      </c>
      <c r="S100" s="78">
        <v>2259128</v>
      </c>
      <c r="T100" s="78">
        <v>2269796</v>
      </c>
      <c r="U100" s="78">
        <v>2281770</v>
      </c>
      <c r="V100" s="78">
        <v>2293942</v>
      </c>
      <c r="W100" s="78">
        <v>2305343</v>
      </c>
      <c r="X100" s="78">
        <v>2309087</v>
      </c>
      <c r="Y100" s="78">
        <v>2318824</v>
      </c>
      <c r="Z100" s="78">
        <v>2324010</v>
      </c>
      <c r="AA100" s="69">
        <v>144824</v>
      </c>
      <c r="AB100" s="70">
        <v>6.6457842515508085</v>
      </c>
      <c r="AC100" s="53"/>
    </row>
    <row r="101" spans="2:29" x14ac:dyDescent="0.2">
      <c r="B101" s="65"/>
      <c r="C101" s="65"/>
      <c r="D101" s="65"/>
      <c r="E101" s="65"/>
      <c r="F101" s="65"/>
      <c r="H101" s="65"/>
      <c r="J101" s="71" t="s">
        <v>94</v>
      </c>
      <c r="K101" s="82">
        <v>497552</v>
      </c>
      <c r="L101" s="83">
        <v>497888</v>
      </c>
      <c r="M101" s="83">
        <v>496615</v>
      </c>
      <c r="N101" s="83">
        <v>496213</v>
      </c>
      <c r="O101" s="83">
        <v>497452</v>
      </c>
      <c r="P101" s="83">
        <v>498923</v>
      </c>
      <c r="Q101" s="83">
        <v>498983</v>
      </c>
      <c r="R101" s="83">
        <v>499003</v>
      </c>
      <c r="S101" s="83">
        <v>499926</v>
      </c>
      <c r="T101" s="83">
        <v>499872</v>
      </c>
      <c r="U101" s="83">
        <v>499615</v>
      </c>
      <c r="V101" s="83">
        <v>499923</v>
      </c>
      <c r="W101" s="83">
        <v>498730</v>
      </c>
      <c r="X101" s="83">
        <v>497312</v>
      </c>
      <c r="Y101" s="83">
        <v>495706</v>
      </c>
      <c r="Z101" s="83">
        <v>493493</v>
      </c>
      <c r="AA101" s="69">
        <v>-4395</v>
      </c>
      <c r="AB101" s="70">
        <v>-0.88272864579985855</v>
      </c>
      <c r="AC101" s="53"/>
    </row>
    <row r="102" spans="2:29" x14ac:dyDescent="0.2">
      <c r="B102" s="65"/>
      <c r="C102" s="65"/>
      <c r="D102" s="65"/>
      <c r="E102" s="65"/>
      <c r="F102" s="65"/>
      <c r="H102" s="65"/>
      <c r="J102" s="71" t="s">
        <v>95</v>
      </c>
      <c r="K102" s="81">
        <v>8017608</v>
      </c>
      <c r="L102" s="78">
        <v>8009185</v>
      </c>
      <c r="M102" s="78">
        <v>8059813</v>
      </c>
      <c r="N102" s="78">
        <v>8072000</v>
      </c>
      <c r="O102" s="78">
        <v>8068073</v>
      </c>
      <c r="P102" s="78">
        <v>8043366</v>
      </c>
      <c r="Q102" s="78">
        <v>8013368</v>
      </c>
      <c r="R102" s="78">
        <v>7993906</v>
      </c>
      <c r="S102" s="78">
        <v>8013775</v>
      </c>
      <c r="T102" s="78">
        <v>8068195</v>
      </c>
      <c r="U102" s="78">
        <v>8131574</v>
      </c>
      <c r="V102" s="78">
        <v>8192426</v>
      </c>
      <c r="W102" s="78">
        <v>8287000</v>
      </c>
      <c r="X102" s="78">
        <v>8365069</v>
      </c>
      <c r="Y102" s="78">
        <v>8436047</v>
      </c>
      <c r="Z102" s="78">
        <v>8495194</v>
      </c>
      <c r="AA102" s="69">
        <v>486009</v>
      </c>
      <c r="AB102" s="70">
        <v>6.0681455104358308</v>
      </c>
      <c r="AC102" s="53"/>
    </row>
    <row r="103" spans="2:29" x14ac:dyDescent="0.2">
      <c r="B103" s="65"/>
      <c r="C103" s="65"/>
      <c r="D103" s="65"/>
      <c r="E103" s="65"/>
      <c r="F103" s="65"/>
      <c r="H103" s="65"/>
      <c r="J103" s="71" t="s">
        <v>96</v>
      </c>
      <c r="K103" s="81">
        <v>425866</v>
      </c>
      <c r="L103" s="78">
        <v>425845</v>
      </c>
      <c r="M103" s="78">
        <v>425320</v>
      </c>
      <c r="N103" s="78">
        <v>425080</v>
      </c>
      <c r="O103" s="78">
        <v>425406</v>
      </c>
      <c r="P103" s="78">
        <v>425506</v>
      </c>
      <c r="Q103" s="78">
        <v>429769</v>
      </c>
      <c r="R103" s="78">
        <v>430742</v>
      </c>
      <c r="S103" s="78">
        <v>432411</v>
      </c>
      <c r="T103" s="78">
        <v>432231</v>
      </c>
      <c r="U103" s="78">
        <v>432561</v>
      </c>
      <c r="V103" s="78">
        <v>433274</v>
      </c>
      <c r="W103" s="78">
        <v>435467</v>
      </c>
      <c r="X103" s="78">
        <v>438183</v>
      </c>
      <c r="Y103" s="78">
        <v>435185</v>
      </c>
      <c r="Z103" s="78">
        <v>434062</v>
      </c>
      <c r="AA103" s="69">
        <v>8217</v>
      </c>
      <c r="AB103" s="70">
        <v>1.9295753149620165</v>
      </c>
      <c r="AC103" s="53"/>
    </row>
    <row r="104" spans="2:29" x14ac:dyDescent="0.2">
      <c r="B104" s="65"/>
      <c r="C104" s="65"/>
      <c r="D104" s="65"/>
      <c r="E104" s="65"/>
      <c r="F104" s="65"/>
      <c r="H104" s="65"/>
      <c r="J104" s="71" t="s">
        <v>97</v>
      </c>
      <c r="K104" s="81">
        <v>657076</v>
      </c>
      <c r="L104" s="78">
        <v>657023</v>
      </c>
      <c r="M104" s="78">
        <v>658089</v>
      </c>
      <c r="N104" s="78">
        <v>659903</v>
      </c>
      <c r="O104" s="78">
        <v>659800</v>
      </c>
      <c r="P104" s="78">
        <v>659510</v>
      </c>
      <c r="Q104" s="78">
        <v>657660</v>
      </c>
      <c r="R104" s="78">
        <v>657711</v>
      </c>
      <c r="S104" s="78">
        <v>658147</v>
      </c>
      <c r="T104" s="78">
        <v>658472</v>
      </c>
      <c r="U104" s="78">
        <v>658685</v>
      </c>
      <c r="V104" s="78">
        <v>657730</v>
      </c>
      <c r="W104" s="78">
        <v>657177</v>
      </c>
      <c r="X104" s="78">
        <v>656431</v>
      </c>
      <c r="Y104" s="78">
        <v>655156</v>
      </c>
      <c r="Z104" s="78">
        <v>652199</v>
      </c>
      <c r="AA104" s="69">
        <v>-4824</v>
      </c>
      <c r="AB104" s="70">
        <v>-0.734220872024267</v>
      </c>
      <c r="AC104" s="53"/>
    </row>
    <row r="105" spans="2:29" x14ac:dyDescent="0.2">
      <c r="B105" s="65"/>
      <c r="C105" s="65"/>
      <c r="D105" s="65"/>
      <c r="E105" s="65"/>
      <c r="F105" s="65"/>
      <c r="H105" s="65"/>
      <c r="J105" s="59" t="s">
        <v>98</v>
      </c>
      <c r="K105" s="84">
        <v>1442399</v>
      </c>
      <c r="L105" s="62">
        <v>1443475</v>
      </c>
      <c r="M105" s="62">
        <v>1437222</v>
      </c>
      <c r="N105" s="62">
        <v>1433339</v>
      </c>
      <c r="O105" s="62">
        <v>1431005</v>
      </c>
      <c r="P105" s="62">
        <v>1426419</v>
      </c>
      <c r="Q105" s="62">
        <v>1416509</v>
      </c>
      <c r="R105" s="62">
        <v>1408053</v>
      </c>
      <c r="S105" s="62">
        <v>1403294</v>
      </c>
      <c r="T105" s="62">
        <v>1401531</v>
      </c>
      <c r="U105" s="62">
        <v>1400034</v>
      </c>
      <c r="V105" s="62">
        <v>1399527</v>
      </c>
      <c r="W105" s="62">
        <v>1398533</v>
      </c>
      <c r="X105" s="62">
        <v>1396263</v>
      </c>
      <c r="Y105" s="62">
        <v>1396041</v>
      </c>
      <c r="Z105" s="62">
        <v>1394834</v>
      </c>
      <c r="AA105" s="69">
        <v>-48641</v>
      </c>
      <c r="AB105" s="70">
        <v>-3.3697154436342851</v>
      </c>
      <c r="AC105" s="53"/>
    </row>
    <row r="106" spans="2:29" ht="6.75" customHeight="1" x14ac:dyDescent="0.2">
      <c r="B106" s="65"/>
      <c r="C106" s="65"/>
      <c r="D106" s="65"/>
      <c r="E106" s="65"/>
      <c r="F106" s="65"/>
      <c r="H106" s="65"/>
      <c r="J106" s="85"/>
      <c r="K106" s="86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8"/>
      <c r="AB106" s="89"/>
      <c r="AC106" s="90"/>
    </row>
    <row r="107" spans="2:29" x14ac:dyDescent="0.2">
      <c r="B107" s="65"/>
      <c r="C107" s="65"/>
      <c r="D107" s="65"/>
      <c r="E107" s="65"/>
      <c r="F107" s="65"/>
      <c r="H107" s="65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2:29" x14ac:dyDescent="0.2">
      <c r="B108" s="65"/>
      <c r="C108" s="65"/>
      <c r="D108" s="65"/>
      <c r="E108" s="65"/>
      <c r="F108" s="65"/>
      <c r="H108" s="65"/>
      <c r="J108" s="46" t="s">
        <v>114</v>
      </c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B108" s="91"/>
    </row>
    <row r="109" spans="2:29" x14ac:dyDescent="0.2">
      <c r="B109" s="65"/>
      <c r="C109" s="65"/>
      <c r="D109" s="65"/>
      <c r="E109" s="65"/>
      <c r="F109" s="65"/>
      <c r="H109" s="65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2:29" x14ac:dyDescent="0.2">
      <c r="B110" s="65"/>
      <c r="C110" s="65"/>
      <c r="D110" s="65"/>
      <c r="E110" s="65"/>
      <c r="F110" s="65"/>
      <c r="H110" s="65"/>
      <c r="J110" s="76" t="s">
        <v>108</v>
      </c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2:29" x14ac:dyDescent="0.2">
      <c r="B111" s="65"/>
      <c r="C111" s="65"/>
      <c r="D111" s="65"/>
      <c r="E111" s="65"/>
      <c r="F111" s="65"/>
      <c r="H111" s="65"/>
      <c r="J111" s="46" t="s">
        <v>109</v>
      </c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  <row r="112" spans="2:29" x14ac:dyDescent="0.2">
      <c r="B112" s="65"/>
      <c r="C112" s="65"/>
      <c r="D112" s="65"/>
      <c r="E112" s="65"/>
      <c r="F112" s="65"/>
      <c r="H112" s="65"/>
      <c r="J112" s="46" t="s">
        <v>125</v>
      </c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</row>
    <row r="113" spans="2:26" x14ac:dyDescent="0.2">
      <c r="B113" s="65"/>
      <c r="C113" s="65"/>
      <c r="D113" s="65"/>
      <c r="E113" s="65"/>
      <c r="F113" s="65"/>
      <c r="H113" s="65"/>
      <c r="J113" s="46" t="s">
        <v>129</v>
      </c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</row>
    <row r="114" spans="2:26" x14ac:dyDescent="0.2">
      <c r="B114" s="65"/>
      <c r="C114" s="65"/>
      <c r="D114" s="65"/>
      <c r="E114" s="65"/>
      <c r="F114" s="65"/>
      <c r="H114" s="65"/>
      <c r="J114" s="46" t="s">
        <v>130</v>
      </c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</row>
    <row r="115" spans="2:26" x14ac:dyDescent="0.2">
      <c r="B115" s="65"/>
      <c r="C115" s="65"/>
      <c r="D115" s="65"/>
      <c r="E115" s="65"/>
      <c r="F115" s="65"/>
      <c r="H115" s="65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</row>
    <row r="116" spans="2:26" x14ac:dyDescent="0.2">
      <c r="B116" s="65"/>
      <c r="C116" s="65"/>
      <c r="D116" s="65"/>
      <c r="E116" s="65"/>
      <c r="F116" s="65"/>
      <c r="H116" s="65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</row>
    <row r="117" spans="2:26" x14ac:dyDescent="0.2">
      <c r="B117" s="65"/>
      <c r="C117" s="65"/>
      <c r="D117" s="65"/>
      <c r="E117" s="65"/>
      <c r="F117" s="65"/>
      <c r="H117" s="65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</row>
    <row r="118" spans="2:26" x14ac:dyDescent="0.2">
      <c r="B118" s="65"/>
      <c r="C118" s="65"/>
      <c r="D118" s="65"/>
      <c r="E118" s="65"/>
      <c r="F118" s="65"/>
      <c r="H118" s="65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</row>
    <row r="119" spans="2:26" x14ac:dyDescent="0.2">
      <c r="B119" s="65"/>
      <c r="C119" s="65"/>
      <c r="D119" s="65"/>
      <c r="E119" s="65"/>
      <c r="F119" s="65"/>
      <c r="H119" s="65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</row>
    <row r="120" spans="2:26" x14ac:dyDescent="0.2">
      <c r="B120" s="65"/>
      <c r="C120" s="65"/>
      <c r="D120" s="65"/>
      <c r="E120" s="65"/>
      <c r="F120" s="65"/>
      <c r="H120" s="65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</row>
    <row r="121" spans="2:26" x14ac:dyDescent="0.2">
      <c r="B121" s="65"/>
      <c r="C121" s="65"/>
      <c r="D121" s="65"/>
      <c r="E121" s="65"/>
      <c r="F121" s="65"/>
      <c r="H121" s="65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</row>
    <row r="122" spans="2:26" x14ac:dyDescent="0.2">
      <c r="B122" s="65"/>
      <c r="C122" s="65"/>
      <c r="D122" s="65"/>
      <c r="E122" s="65"/>
      <c r="F122" s="65"/>
      <c r="H122" s="65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</row>
    <row r="123" spans="2:26" x14ac:dyDescent="0.2">
      <c r="B123" s="65"/>
      <c r="C123" s="65"/>
      <c r="D123" s="65"/>
      <c r="E123" s="65"/>
      <c r="F123" s="65"/>
      <c r="H123" s="65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</row>
    <row r="124" spans="2:26" x14ac:dyDescent="0.2">
      <c r="B124" s="65"/>
      <c r="C124" s="65"/>
      <c r="D124" s="65"/>
      <c r="E124" s="65"/>
      <c r="F124" s="65"/>
      <c r="H124" s="65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</row>
    <row r="125" spans="2:26" x14ac:dyDescent="0.2">
      <c r="B125" s="65"/>
      <c r="C125" s="65"/>
      <c r="D125" s="65"/>
      <c r="E125" s="65"/>
      <c r="F125" s="65"/>
      <c r="H125" s="65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</row>
    <row r="126" spans="2:26" x14ac:dyDescent="0.2">
      <c r="B126" s="65"/>
      <c r="C126" s="65"/>
      <c r="D126" s="65"/>
      <c r="E126" s="65"/>
      <c r="F126" s="65"/>
      <c r="H126" s="65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</row>
    <row r="127" spans="2:26" x14ac:dyDescent="0.2">
      <c r="B127" s="65"/>
      <c r="C127" s="65"/>
      <c r="D127" s="65"/>
      <c r="E127" s="65"/>
      <c r="F127" s="65"/>
      <c r="H127" s="65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</row>
    <row r="128" spans="2:26" x14ac:dyDescent="0.2">
      <c r="B128" s="65"/>
      <c r="C128" s="65"/>
      <c r="D128" s="65"/>
      <c r="E128" s="65"/>
      <c r="F128" s="65"/>
      <c r="H128" s="65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</row>
    <row r="129" spans="2:26" x14ac:dyDescent="0.2">
      <c r="B129" s="65"/>
      <c r="C129" s="65"/>
      <c r="D129" s="65"/>
      <c r="E129" s="65"/>
      <c r="F129" s="65"/>
      <c r="H129" s="65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</row>
    <row r="130" spans="2:26" x14ac:dyDescent="0.2">
      <c r="B130" s="65"/>
      <c r="C130" s="65"/>
      <c r="D130" s="65"/>
      <c r="E130" s="65"/>
      <c r="F130" s="65"/>
      <c r="H130" s="65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</row>
    <row r="131" spans="2:26" x14ac:dyDescent="0.2">
      <c r="B131" s="65"/>
      <c r="C131" s="65"/>
      <c r="D131" s="65"/>
      <c r="E131" s="65"/>
      <c r="F131" s="65"/>
      <c r="H131" s="65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</row>
    <row r="132" spans="2:26" x14ac:dyDescent="0.2">
      <c r="B132" s="65"/>
      <c r="C132" s="65"/>
      <c r="D132" s="65"/>
      <c r="E132" s="65"/>
      <c r="F132" s="65"/>
      <c r="H132" s="65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</row>
    <row r="133" spans="2:26" x14ac:dyDescent="0.2">
      <c r="B133" s="65"/>
      <c r="C133" s="65"/>
      <c r="D133" s="65"/>
      <c r="E133" s="65"/>
      <c r="F133" s="65"/>
      <c r="H133" s="65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</row>
    <row r="134" spans="2:26" x14ac:dyDescent="0.2">
      <c r="B134" s="65"/>
      <c r="C134" s="65"/>
      <c r="D134" s="65"/>
      <c r="E134" s="65"/>
      <c r="F134" s="65"/>
      <c r="H134" s="65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</row>
    <row r="135" spans="2:26" x14ac:dyDescent="0.2">
      <c r="B135" s="65"/>
      <c r="C135" s="65"/>
      <c r="D135" s="65"/>
      <c r="E135" s="65"/>
      <c r="F135" s="65"/>
      <c r="H135" s="65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</row>
    <row r="136" spans="2:26" x14ac:dyDescent="0.2">
      <c r="B136" s="65"/>
      <c r="C136" s="65"/>
      <c r="D136" s="65"/>
      <c r="E136" s="65"/>
      <c r="F136" s="65"/>
      <c r="H136" s="65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</row>
    <row r="137" spans="2:26" x14ac:dyDescent="0.2">
      <c r="B137" s="65"/>
      <c r="C137" s="65"/>
      <c r="D137" s="65"/>
      <c r="E137" s="65"/>
      <c r="F137" s="65"/>
      <c r="H137" s="65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</row>
    <row r="138" spans="2:26" x14ac:dyDescent="0.2">
      <c r="B138" s="65"/>
      <c r="C138" s="65"/>
      <c r="D138" s="65"/>
      <c r="E138" s="65"/>
      <c r="F138" s="65"/>
      <c r="H138" s="65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</row>
    <row r="139" spans="2:26" x14ac:dyDescent="0.2">
      <c r="B139" s="65"/>
      <c r="C139" s="65"/>
      <c r="D139" s="65"/>
      <c r="E139" s="65"/>
      <c r="F139" s="65"/>
      <c r="H139" s="65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</row>
    <row r="140" spans="2:26" x14ac:dyDescent="0.2">
      <c r="B140" s="65"/>
      <c r="C140" s="65"/>
      <c r="D140" s="65"/>
      <c r="E140" s="65"/>
      <c r="F140" s="65"/>
      <c r="H140" s="65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</row>
    <row r="141" spans="2:26" x14ac:dyDescent="0.2">
      <c r="B141" s="65"/>
      <c r="C141" s="65"/>
      <c r="D141" s="65"/>
      <c r="E141" s="65"/>
      <c r="F141" s="65"/>
      <c r="H141" s="65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</row>
    <row r="142" spans="2:26" x14ac:dyDescent="0.2">
      <c r="B142" s="65"/>
      <c r="C142" s="65"/>
      <c r="D142" s="65"/>
      <c r="E142" s="65"/>
      <c r="F142" s="65"/>
      <c r="H142" s="65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</row>
    <row r="143" spans="2:26" x14ac:dyDescent="0.2">
      <c r="B143" s="65"/>
      <c r="C143" s="65"/>
      <c r="D143" s="65"/>
      <c r="E143" s="65"/>
      <c r="F143" s="65"/>
      <c r="H143" s="65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</row>
  </sheetData>
  <mergeCells count="24">
    <mergeCell ref="AA4:AC4"/>
    <mergeCell ref="AD4:AD6"/>
    <mergeCell ref="AE4:AE6"/>
    <mergeCell ref="V4:V6"/>
    <mergeCell ref="W4:W6"/>
    <mergeCell ref="X4:X6"/>
    <mergeCell ref="Y4:Y6"/>
    <mergeCell ref="Z4:Z6"/>
    <mergeCell ref="J1:AB1"/>
    <mergeCell ref="J2:AB2"/>
    <mergeCell ref="J4:J6"/>
    <mergeCell ref="K4:L4"/>
    <mergeCell ref="M4:M6"/>
    <mergeCell ref="N4:N6"/>
    <mergeCell ref="O4:O6"/>
    <mergeCell ref="P4:P6"/>
    <mergeCell ref="Q4:Q6"/>
    <mergeCell ref="R4:R6"/>
    <mergeCell ref="K5:K6"/>
    <mergeCell ref="L5:L6"/>
    <mergeCell ref="AA5:AC5"/>
    <mergeCell ref="S4:S6"/>
    <mergeCell ref="T4:T6"/>
    <mergeCell ref="U4:U6"/>
  </mergeCells>
  <printOptions horizontalCentered="1"/>
  <pageMargins left="0.25" right="0.23" top="0.28999999999999998" bottom="0.25" header="0.25" footer="0.27"/>
  <pageSetup scale="66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43"/>
  <sheetViews>
    <sheetView topLeftCell="O40" zoomScale="70" zoomScaleNormal="70" workbookViewId="0">
      <selection activeCell="AB79" sqref="AB79"/>
    </sheetView>
  </sheetViews>
  <sheetFormatPr defaultRowHeight="12.75" x14ac:dyDescent="0.2"/>
  <cols>
    <col min="1" max="1" width="10.28515625" style="46" hidden="1" customWidth="1"/>
    <col min="2" max="4" width="4" style="46" hidden="1" customWidth="1"/>
    <col min="5" max="5" width="9.140625" style="46" hidden="1" customWidth="1"/>
    <col min="6" max="6" width="7.85546875" style="46" hidden="1" customWidth="1"/>
    <col min="7" max="7" width="6.42578125" style="46" hidden="1" customWidth="1"/>
    <col min="8" max="8" width="7" style="46" hidden="1" customWidth="1"/>
    <col min="9" max="9" width="6.140625" style="46" hidden="1" customWidth="1"/>
    <col min="10" max="10" width="18.85546875" style="46" customWidth="1"/>
    <col min="11" max="25" width="13.7109375" style="46" customWidth="1"/>
    <col min="26" max="26" width="17.140625" style="46" customWidth="1"/>
    <col min="27" max="27" width="13.28515625" style="46" customWidth="1"/>
    <col min="28" max="28" width="5.7109375" style="46" customWidth="1"/>
    <col min="29" max="30" width="0" style="46" hidden="1" customWidth="1"/>
    <col min="31" max="257" width="8.85546875" style="46"/>
    <col min="258" max="266" width="0" style="46" hidden="1" customWidth="1"/>
    <col min="267" max="267" width="18.85546875" style="46" customWidth="1"/>
    <col min="268" max="269" width="12.28515625" style="46" customWidth="1"/>
    <col min="270" max="270" width="13.28515625" style="46" customWidth="1"/>
    <col min="271" max="272" width="12.28515625" style="46" customWidth="1"/>
    <col min="273" max="273" width="12.7109375" style="46" customWidth="1"/>
    <col min="274" max="276" width="12.28515625" style="46" customWidth="1"/>
    <col min="277" max="277" width="12.85546875" style="46" customWidth="1"/>
    <col min="278" max="280" width="12.28515625" style="46" customWidth="1"/>
    <col min="281" max="281" width="10.7109375" style="46" customWidth="1"/>
    <col min="282" max="282" width="7.85546875" style="46" customWidth="1"/>
    <col min="283" max="283" width="5.7109375" style="46" customWidth="1"/>
    <col min="284" max="284" width="3.28515625" style="46" customWidth="1"/>
    <col min="285" max="286" width="0" style="46" hidden="1" customWidth="1"/>
    <col min="287" max="513" width="8.85546875" style="46"/>
    <col min="514" max="522" width="0" style="46" hidden="1" customWidth="1"/>
    <col min="523" max="523" width="18.85546875" style="46" customWidth="1"/>
    <col min="524" max="525" width="12.28515625" style="46" customWidth="1"/>
    <col min="526" max="526" width="13.28515625" style="46" customWidth="1"/>
    <col min="527" max="528" width="12.28515625" style="46" customWidth="1"/>
    <col min="529" max="529" width="12.7109375" style="46" customWidth="1"/>
    <col min="530" max="532" width="12.28515625" style="46" customWidth="1"/>
    <col min="533" max="533" width="12.85546875" style="46" customWidth="1"/>
    <col min="534" max="536" width="12.28515625" style="46" customWidth="1"/>
    <col min="537" max="537" width="10.7109375" style="46" customWidth="1"/>
    <col min="538" max="538" width="7.85546875" style="46" customWidth="1"/>
    <col min="539" max="539" width="5.7109375" style="46" customWidth="1"/>
    <col min="540" max="540" width="3.28515625" style="46" customWidth="1"/>
    <col min="541" max="542" width="0" style="46" hidden="1" customWidth="1"/>
    <col min="543" max="769" width="8.85546875" style="46"/>
    <col min="770" max="778" width="0" style="46" hidden="1" customWidth="1"/>
    <col min="779" max="779" width="18.85546875" style="46" customWidth="1"/>
    <col min="780" max="781" width="12.28515625" style="46" customWidth="1"/>
    <col min="782" max="782" width="13.28515625" style="46" customWidth="1"/>
    <col min="783" max="784" width="12.28515625" style="46" customWidth="1"/>
    <col min="785" max="785" width="12.7109375" style="46" customWidth="1"/>
    <col min="786" max="788" width="12.28515625" style="46" customWidth="1"/>
    <col min="789" max="789" width="12.85546875" style="46" customWidth="1"/>
    <col min="790" max="792" width="12.28515625" style="46" customWidth="1"/>
    <col min="793" max="793" width="10.7109375" style="46" customWidth="1"/>
    <col min="794" max="794" width="7.85546875" style="46" customWidth="1"/>
    <col min="795" max="795" width="5.7109375" style="46" customWidth="1"/>
    <col min="796" max="796" width="3.28515625" style="46" customWidth="1"/>
    <col min="797" max="798" width="0" style="46" hidden="1" customWidth="1"/>
    <col min="799" max="1025" width="8.85546875" style="46"/>
    <col min="1026" max="1034" width="0" style="46" hidden="1" customWidth="1"/>
    <col min="1035" max="1035" width="18.85546875" style="46" customWidth="1"/>
    <col min="1036" max="1037" width="12.28515625" style="46" customWidth="1"/>
    <col min="1038" max="1038" width="13.28515625" style="46" customWidth="1"/>
    <col min="1039" max="1040" width="12.28515625" style="46" customWidth="1"/>
    <col min="1041" max="1041" width="12.7109375" style="46" customWidth="1"/>
    <col min="1042" max="1044" width="12.28515625" style="46" customWidth="1"/>
    <col min="1045" max="1045" width="12.85546875" style="46" customWidth="1"/>
    <col min="1046" max="1048" width="12.28515625" style="46" customWidth="1"/>
    <col min="1049" max="1049" width="10.7109375" style="46" customWidth="1"/>
    <col min="1050" max="1050" width="7.85546875" style="46" customWidth="1"/>
    <col min="1051" max="1051" width="5.7109375" style="46" customWidth="1"/>
    <col min="1052" max="1052" width="3.28515625" style="46" customWidth="1"/>
    <col min="1053" max="1054" width="0" style="46" hidden="1" customWidth="1"/>
    <col min="1055" max="1281" width="8.85546875" style="46"/>
    <col min="1282" max="1290" width="0" style="46" hidden="1" customWidth="1"/>
    <col min="1291" max="1291" width="18.85546875" style="46" customWidth="1"/>
    <col min="1292" max="1293" width="12.28515625" style="46" customWidth="1"/>
    <col min="1294" max="1294" width="13.28515625" style="46" customWidth="1"/>
    <col min="1295" max="1296" width="12.28515625" style="46" customWidth="1"/>
    <col min="1297" max="1297" width="12.7109375" style="46" customWidth="1"/>
    <col min="1298" max="1300" width="12.28515625" style="46" customWidth="1"/>
    <col min="1301" max="1301" width="12.85546875" style="46" customWidth="1"/>
    <col min="1302" max="1304" width="12.28515625" style="46" customWidth="1"/>
    <col min="1305" max="1305" width="10.7109375" style="46" customWidth="1"/>
    <col min="1306" max="1306" width="7.85546875" style="46" customWidth="1"/>
    <col min="1307" max="1307" width="5.7109375" style="46" customWidth="1"/>
    <col min="1308" max="1308" width="3.28515625" style="46" customWidth="1"/>
    <col min="1309" max="1310" width="0" style="46" hidden="1" customWidth="1"/>
    <col min="1311" max="1537" width="8.85546875" style="46"/>
    <col min="1538" max="1546" width="0" style="46" hidden="1" customWidth="1"/>
    <col min="1547" max="1547" width="18.85546875" style="46" customWidth="1"/>
    <col min="1548" max="1549" width="12.28515625" style="46" customWidth="1"/>
    <col min="1550" max="1550" width="13.28515625" style="46" customWidth="1"/>
    <col min="1551" max="1552" width="12.28515625" style="46" customWidth="1"/>
    <col min="1553" max="1553" width="12.7109375" style="46" customWidth="1"/>
    <col min="1554" max="1556" width="12.28515625" style="46" customWidth="1"/>
    <col min="1557" max="1557" width="12.85546875" style="46" customWidth="1"/>
    <col min="1558" max="1560" width="12.28515625" style="46" customWidth="1"/>
    <col min="1561" max="1561" width="10.7109375" style="46" customWidth="1"/>
    <col min="1562" max="1562" width="7.85546875" style="46" customWidth="1"/>
    <col min="1563" max="1563" width="5.7109375" style="46" customWidth="1"/>
    <col min="1564" max="1564" width="3.28515625" style="46" customWidth="1"/>
    <col min="1565" max="1566" width="0" style="46" hidden="1" customWidth="1"/>
    <col min="1567" max="1793" width="8.85546875" style="46"/>
    <col min="1794" max="1802" width="0" style="46" hidden="1" customWidth="1"/>
    <col min="1803" max="1803" width="18.85546875" style="46" customWidth="1"/>
    <col min="1804" max="1805" width="12.28515625" style="46" customWidth="1"/>
    <col min="1806" max="1806" width="13.28515625" style="46" customWidth="1"/>
    <col min="1807" max="1808" width="12.28515625" style="46" customWidth="1"/>
    <col min="1809" max="1809" width="12.7109375" style="46" customWidth="1"/>
    <col min="1810" max="1812" width="12.28515625" style="46" customWidth="1"/>
    <col min="1813" max="1813" width="12.85546875" style="46" customWidth="1"/>
    <col min="1814" max="1816" width="12.28515625" style="46" customWidth="1"/>
    <col min="1817" max="1817" width="10.7109375" style="46" customWidth="1"/>
    <col min="1818" max="1818" width="7.85546875" style="46" customWidth="1"/>
    <col min="1819" max="1819" width="5.7109375" style="46" customWidth="1"/>
    <col min="1820" max="1820" width="3.28515625" style="46" customWidth="1"/>
    <col min="1821" max="1822" width="0" style="46" hidden="1" customWidth="1"/>
    <col min="1823" max="2049" width="8.85546875" style="46"/>
    <col min="2050" max="2058" width="0" style="46" hidden="1" customWidth="1"/>
    <col min="2059" max="2059" width="18.85546875" style="46" customWidth="1"/>
    <col min="2060" max="2061" width="12.28515625" style="46" customWidth="1"/>
    <col min="2062" max="2062" width="13.28515625" style="46" customWidth="1"/>
    <col min="2063" max="2064" width="12.28515625" style="46" customWidth="1"/>
    <col min="2065" max="2065" width="12.7109375" style="46" customWidth="1"/>
    <col min="2066" max="2068" width="12.28515625" style="46" customWidth="1"/>
    <col min="2069" max="2069" width="12.85546875" style="46" customWidth="1"/>
    <col min="2070" max="2072" width="12.28515625" style="46" customWidth="1"/>
    <col min="2073" max="2073" width="10.7109375" style="46" customWidth="1"/>
    <col min="2074" max="2074" width="7.85546875" style="46" customWidth="1"/>
    <col min="2075" max="2075" width="5.7109375" style="46" customWidth="1"/>
    <col min="2076" max="2076" width="3.28515625" style="46" customWidth="1"/>
    <col min="2077" max="2078" width="0" style="46" hidden="1" customWidth="1"/>
    <col min="2079" max="2305" width="8.85546875" style="46"/>
    <col min="2306" max="2314" width="0" style="46" hidden="1" customWidth="1"/>
    <col min="2315" max="2315" width="18.85546875" style="46" customWidth="1"/>
    <col min="2316" max="2317" width="12.28515625" style="46" customWidth="1"/>
    <col min="2318" max="2318" width="13.28515625" style="46" customWidth="1"/>
    <col min="2319" max="2320" width="12.28515625" style="46" customWidth="1"/>
    <col min="2321" max="2321" width="12.7109375" style="46" customWidth="1"/>
    <col min="2322" max="2324" width="12.28515625" style="46" customWidth="1"/>
    <col min="2325" max="2325" width="12.85546875" style="46" customWidth="1"/>
    <col min="2326" max="2328" width="12.28515625" style="46" customWidth="1"/>
    <col min="2329" max="2329" width="10.7109375" style="46" customWidth="1"/>
    <col min="2330" max="2330" width="7.85546875" style="46" customWidth="1"/>
    <col min="2331" max="2331" width="5.7109375" style="46" customWidth="1"/>
    <col min="2332" max="2332" width="3.28515625" style="46" customWidth="1"/>
    <col min="2333" max="2334" width="0" style="46" hidden="1" customWidth="1"/>
    <col min="2335" max="2561" width="8.85546875" style="46"/>
    <col min="2562" max="2570" width="0" style="46" hidden="1" customWidth="1"/>
    <col min="2571" max="2571" width="18.85546875" style="46" customWidth="1"/>
    <col min="2572" max="2573" width="12.28515625" style="46" customWidth="1"/>
    <col min="2574" max="2574" width="13.28515625" style="46" customWidth="1"/>
    <col min="2575" max="2576" width="12.28515625" style="46" customWidth="1"/>
    <col min="2577" max="2577" width="12.7109375" style="46" customWidth="1"/>
    <col min="2578" max="2580" width="12.28515625" style="46" customWidth="1"/>
    <col min="2581" max="2581" width="12.85546875" style="46" customWidth="1"/>
    <col min="2582" max="2584" width="12.28515625" style="46" customWidth="1"/>
    <col min="2585" max="2585" width="10.7109375" style="46" customWidth="1"/>
    <col min="2586" max="2586" width="7.85546875" style="46" customWidth="1"/>
    <col min="2587" max="2587" width="5.7109375" style="46" customWidth="1"/>
    <col min="2588" max="2588" width="3.28515625" style="46" customWidth="1"/>
    <col min="2589" max="2590" width="0" style="46" hidden="1" customWidth="1"/>
    <col min="2591" max="2817" width="8.85546875" style="46"/>
    <col min="2818" max="2826" width="0" style="46" hidden="1" customWidth="1"/>
    <col min="2827" max="2827" width="18.85546875" style="46" customWidth="1"/>
    <col min="2828" max="2829" width="12.28515625" style="46" customWidth="1"/>
    <col min="2830" max="2830" width="13.28515625" style="46" customWidth="1"/>
    <col min="2831" max="2832" width="12.28515625" style="46" customWidth="1"/>
    <col min="2833" max="2833" width="12.7109375" style="46" customWidth="1"/>
    <col min="2834" max="2836" width="12.28515625" style="46" customWidth="1"/>
    <col min="2837" max="2837" width="12.85546875" style="46" customWidth="1"/>
    <col min="2838" max="2840" width="12.28515625" style="46" customWidth="1"/>
    <col min="2841" max="2841" width="10.7109375" style="46" customWidth="1"/>
    <col min="2842" max="2842" width="7.85546875" style="46" customWidth="1"/>
    <col min="2843" max="2843" width="5.7109375" style="46" customWidth="1"/>
    <col min="2844" max="2844" width="3.28515625" style="46" customWidth="1"/>
    <col min="2845" max="2846" width="0" style="46" hidden="1" customWidth="1"/>
    <col min="2847" max="3073" width="8.85546875" style="46"/>
    <col min="3074" max="3082" width="0" style="46" hidden="1" customWidth="1"/>
    <col min="3083" max="3083" width="18.85546875" style="46" customWidth="1"/>
    <col min="3084" max="3085" width="12.28515625" style="46" customWidth="1"/>
    <col min="3086" max="3086" width="13.28515625" style="46" customWidth="1"/>
    <col min="3087" max="3088" width="12.28515625" style="46" customWidth="1"/>
    <col min="3089" max="3089" width="12.7109375" style="46" customWidth="1"/>
    <col min="3090" max="3092" width="12.28515625" style="46" customWidth="1"/>
    <col min="3093" max="3093" width="12.85546875" style="46" customWidth="1"/>
    <col min="3094" max="3096" width="12.28515625" style="46" customWidth="1"/>
    <col min="3097" max="3097" width="10.7109375" style="46" customWidth="1"/>
    <col min="3098" max="3098" width="7.85546875" style="46" customWidth="1"/>
    <col min="3099" max="3099" width="5.7109375" style="46" customWidth="1"/>
    <col min="3100" max="3100" width="3.28515625" style="46" customWidth="1"/>
    <col min="3101" max="3102" width="0" style="46" hidden="1" customWidth="1"/>
    <col min="3103" max="3329" width="8.85546875" style="46"/>
    <col min="3330" max="3338" width="0" style="46" hidden="1" customWidth="1"/>
    <col min="3339" max="3339" width="18.85546875" style="46" customWidth="1"/>
    <col min="3340" max="3341" width="12.28515625" style="46" customWidth="1"/>
    <col min="3342" max="3342" width="13.28515625" style="46" customWidth="1"/>
    <col min="3343" max="3344" width="12.28515625" style="46" customWidth="1"/>
    <col min="3345" max="3345" width="12.7109375" style="46" customWidth="1"/>
    <col min="3346" max="3348" width="12.28515625" style="46" customWidth="1"/>
    <col min="3349" max="3349" width="12.85546875" style="46" customWidth="1"/>
    <col min="3350" max="3352" width="12.28515625" style="46" customWidth="1"/>
    <col min="3353" max="3353" width="10.7109375" style="46" customWidth="1"/>
    <col min="3354" max="3354" width="7.85546875" style="46" customWidth="1"/>
    <col min="3355" max="3355" width="5.7109375" style="46" customWidth="1"/>
    <col min="3356" max="3356" width="3.28515625" style="46" customWidth="1"/>
    <col min="3357" max="3358" width="0" style="46" hidden="1" customWidth="1"/>
    <col min="3359" max="3585" width="8.85546875" style="46"/>
    <col min="3586" max="3594" width="0" style="46" hidden="1" customWidth="1"/>
    <col min="3595" max="3595" width="18.85546875" style="46" customWidth="1"/>
    <col min="3596" max="3597" width="12.28515625" style="46" customWidth="1"/>
    <col min="3598" max="3598" width="13.28515625" style="46" customWidth="1"/>
    <col min="3599" max="3600" width="12.28515625" style="46" customWidth="1"/>
    <col min="3601" max="3601" width="12.7109375" style="46" customWidth="1"/>
    <col min="3602" max="3604" width="12.28515625" style="46" customWidth="1"/>
    <col min="3605" max="3605" width="12.85546875" style="46" customWidth="1"/>
    <col min="3606" max="3608" width="12.28515625" style="46" customWidth="1"/>
    <col min="3609" max="3609" width="10.7109375" style="46" customWidth="1"/>
    <col min="3610" max="3610" width="7.85546875" style="46" customWidth="1"/>
    <col min="3611" max="3611" width="5.7109375" style="46" customWidth="1"/>
    <col min="3612" max="3612" width="3.28515625" style="46" customWidth="1"/>
    <col min="3613" max="3614" width="0" style="46" hidden="1" customWidth="1"/>
    <col min="3615" max="3841" width="8.85546875" style="46"/>
    <col min="3842" max="3850" width="0" style="46" hidden="1" customWidth="1"/>
    <col min="3851" max="3851" width="18.85546875" style="46" customWidth="1"/>
    <col min="3852" max="3853" width="12.28515625" style="46" customWidth="1"/>
    <col min="3854" max="3854" width="13.28515625" style="46" customWidth="1"/>
    <col min="3855" max="3856" width="12.28515625" style="46" customWidth="1"/>
    <col min="3857" max="3857" width="12.7109375" style="46" customWidth="1"/>
    <col min="3858" max="3860" width="12.28515625" style="46" customWidth="1"/>
    <col min="3861" max="3861" width="12.85546875" style="46" customWidth="1"/>
    <col min="3862" max="3864" width="12.28515625" style="46" customWidth="1"/>
    <col min="3865" max="3865" width="10.7109375" style="46" customWidth="1"/>
    <col min="3866" max="3866" width="7.85546875" style="46" customWidth="1"/>
    <col min="3867" max="3867" width="5.7109375" style="46" customWidth="1"/>
    <col min="3868" max="3868" width="3.28515625" style="46" customWidth="1"/>
    <col min="3869" max="3870" width="0" style="46" hidden="1" customWidth="1"/>
    <col min="3871" max="4097" width="8.85546875" style="46"/>
    <col min="4098" max="4106" width="0" style="46" hidden="1" customWidth="1"/>
    <col min="4107" max="4107" width="18.85546875" style="46" customWidth="1"/>
    <col min="4108" max="4109" width="12.28515625" style="46" customWidth="1"/>
    <col min="4110" max="4110" width="13.28515625" style="46" customWidth="1"/>
    <col min="4111" max="4112" width="12.28515625" style="46" customWidth="1"/>
    <col min="4113" max="4113" width="12.7109375" style="46" customWidth="1"/>
    <col min="4114" max="4116" width="12.28515625" style="46" customWidth="1"/>
    <col min="4117" max="4117" width="12.85546875" style="46" customWidth="1"/>
    <col min="4118" max="4120" width="12.28515625" style="46" customWidth="1"/>
    <col min="4121" max="4121" width="10.7109375" style="46" customWidth="1"/>
    <col min="4122" max="4122" width="7.85546875" style="46" customWidth="1"/>
    <col min="4123" max="4123" width="5.7109375" style="46" customWidth="1"/>
    <col min="4124" max="4124" width="3.28515625" style="46" customWidth="1"/>
    <col min="4125" max="4126" width="0" style="46" hidden="1" customWidth="1"/>
    <col min="4127" max="4353" width="8.85546875" style="46"/>
    <col min="4354" max="4362" width="0" style="46" hidden="1" customWidth="1"/>
    <col min="4363" max="4363" width="18.85546875" style="46" customWidth="1"/>
    <col min="4364" max="4365" width="12.28515625" style="46" customWidth="1"/>
    <col min="4366" max="4366" width="13.28515625" style="46" customWidth="1"/>
    <col min="4367" max="4368" width="12.28515625" style="46" customWidth="1"/>
    <col min="4369" max="4369" width="12.7109375" style="46" customWidth="1"/>
    <col min="4370" max="4372" width="12.28515625" style="46" customWidth="1"/>
    <col min="4373" max="4373" width="12.85546875" style="46" customWidth="1"/>
    <col min="4374" max="4376" width="12.28515625" style="46" customWidth="1"/>
    <col min="4377" max="4377" width="10.7109375" style="46" customWidth="1"/>
    <col min="4378" max="4378" width="7.85546875" style="46" customWidth="1"/>
    <col min="4379" max="4379" width="5.7109375" style="46" customWidth="1"/>
    <col min="4380" max="4380" width="3.28515625" style="46" customWidth="1"/>
    <col min="4381" max="4382" width="0" style="46" hidden="1" customWidth="1"/>
    <col min="4383" max="4609" width="8.85546875" style="46"/>
    <col min="4610" max="4618" width="0" style="46" hidden="1" customWidth="1"/>
    <col min="4619" max="4619" width="18.85546875" style="46" customWidth="1"/>
    <col min="4620" max="4621" width="12.28515625" style="46" customWidth="1"/>
    <col min="4622" max="4622" width="13.28515625" style="46" customWidth="1"/>
    <col min="4623" max="4624" width="12.28515625" style="46" customWidth="1"/>
    <col min="4625" max="4625" width="12.7109375" style="46" customWidth="1"/>
    <col min="4626" max="4628" width="12.28515625" style="46" customWidth="1"/>
    <col min="4629" max="4629" width="12.85546875" style="46" customWidth="1"/>
    <col min="4630" max="4632" width="12.28515625" style="46" customWidth="1"/>
    <col min="4633" max="4633" width="10.7109375" style="46" customWidth="1"/>
    <col min="4634" max="4634" width="7.85546875" style="46" customWidth="1"/>
    <col min="4635" max="4635" width="5.7109375" style="46" customWidth="1"/>
    <col min="4636" max="4636" width="3.28515625" style="46" customWidth="1"/>
    <col min="4637" max="4638" width="0" style="46" hidden="1" customWidth="1"/>
    <col min="4639" max="4865" width="8.85546875" style="46"/>
    <col min="4866" max="4874" width="0" style="46" hidden="1" customWidth="1"/>
    <col min="4875" max="4875" width="18.85546875" style="46" customWidth="1"/>
    <col min="4876" max="4877" width="12.28515625" style="46" customWidth="1"/>
    <col min="4878" max="4878" width="13.28515625" style="46" customWidth="1"/>
    <col min="4879" max="4880" width="12.28515625" style="46" customWidth="1"/>
    <col min="4881" max="4881" width="12.7109375" style="46" customWidth="1"/>
    <col min="4882" max="4884" width="12.28515625" style="46" customWidth="1"/>
    <col min="4885" max="4885" width="12.85546875" style="46" customWidth="1"/>
    <col min="4886" max="4888" width="12.28515625" style="46" customWidth="1"/>
    <col min="4889" max="4889" width="10.7109375" style="46" customWidth="1"/>
    <col min="4890" max="4890" width="7.85546875" style="46" customWidth="1"/>
    <col min="4891" max="4891" width="5.7109375" style="46" customWidth="1"/>
    <col min="4892" max="4892" width="3.28515625" style="46" customWidth="1"/>
    <col min="4893" max="4894" width="0" style="46" hidden="1" customWidth="1"/>
    <col min="4895" max="5121" width="8.85546875" style="46"/>
    <col min="5122" max="5130" width="0" style="46" hidden="1" customWidth="1"/>
    <col min="5131" max="5131" width="18.85546875" style="46" customWidth="1"/>
    <col min="5132" max="5133" width="12.28515625" style="46" customWidth="1"/>
    <col min="5134" max="5134" width="13.28515625" style="46" customWidth="1"/>
    <col min="5135" max="5136" width="12.28515625" style="46" customWidth="1"/>
    <col min="5137" max="5137" width="12.7109375" style="46" customWidth="1"/>
    <col min="5138" max="5140" width="12.28515625" style="46" customWidth="1"/>
    <col min="5141" max="5141" width="12.85546875" style="46" customWidth="1"/>
    <col min="5142" max="5144" width="12.28515625" style="46" customWidth="1"/>
    <col min="5145" max="5145" width="10.7109375" style="46" customWidth="1"/>
    <col min="5146" max="5146" width="7.85546875" style="46" customWidth="1"/>
    <col min="5147" max="5147" width="5.7109375" style="46" customWidth="1"/>
    <col min="5148" max="5148" width="3.28515625" style="46" customWidth="1"/>
    <col min="5149" max="5150" width="0" style="46" hidden="1" customWidth="1"/>
    <col min="5151" max="5377" width="8.85546875" style="46"/>
    <col min="5378" max="5386" width="0" style="46" hidden="1" customWidth="1"/>
    <col min="5387" max="5387" width="18.85546875" style="46" customWidth="1"/>
    <col min="5388" max="5389" width="12.28515625" style="46" customWidth="1"/>
    <col min="5390" max="5390" width="13.28515625" style="46" customWidth="1"/>
    <col min="5391" max="5392" width="12.28515625" style="46" customWidth="1"/>
    <col min="5393" max="5393" width="12.7109375" style="46" customWidth="1"/>
    <col min="5394" max="5396" width="12.28515625" style="46" customWidth="1"/>
    <col min="5397" max="5397" width="12.85546875" style="46" customWidth="1"/>
    <col min="5398" max="5400" width="12.28515625" style="46" customWidth="1"/>
    <col min="5401" max="5401" width="10.7109375" style="46" customWidth="1"/>
    <col min="5402" max="5402" width="7.85546875" style="46" customWidth="1"/>
    <col min="5403" max="5403" width="5.7109375" style="46" customWidth="1"/>
    <col min="5404" max="5404" width="3.28515625" style="46" customWidth="1"/>
    <col min="5405" max="5406" width="0" style="46" hidden="1" customWidth="1"/>
    <col min="5407" max="5633" width="8.85546875" style="46"/>
    <col min="5634" max="5642" width="0" style="46" hidden="1" customWidth="1"/>
    <col min="5643" max="5643" width="18.85546875" style="46" customWidth="1"/>
    <col min="5644" max="5645" width="12.28515625" style="46" customWidth="1"/>
    <col min="5646" max="5646" width="13.28515625" style="46" customWidth="1"/>
    <col min="5647" max="5648" width="12.28515625" style="46" customWidth="1"/>
    <col min="5649" max="5649" width="12.7109375" style="46" customWidth="1"/>
    <col min="5650" max="5652" width="12.28515625" style="46" customWidth="1"/>
    <col min="5653" max="5653" width="12.85546875" style="46" customWidth="1"/>
    <col min="5654" max="5656" width="12.28515625" style="46" customWidth="1"/>
    <col min="5657" max="5657" width="10.7109375" style="46" customWidth="1"/>
    <col min="5658" max="5658" width="7.85546875" style="46" customWidth="1"/>
    <col min="5659" max="5659" width="5.7109375" style="46" customWidth="1"/>
    <col min="5660" max="5660" width="3.28515625" style="46" customWidth="1"/>
    <col min="5661" max="5662" width="0" style="46" hidden="1" customWidth="1"/>
    <col min="5663" max="5889" width="8.85546875" style="46"/>
    <col min="5890" max="5898" width="0" style="46" hidden="1" customWidth="1"/>
    <col min="5899" max="5899" width="18.85546875" style="46" customWidth="1"/>
    <col min="5900" max="5901" width="12.28515625" style="46" customWidth="1"/>
    <col min="5902" max="5902" width="13.28515625" style="46" customWidth="1"/>
    <col min="5903" max="5904" width="12.28515625" style="46" customWidth="1"/>
    <col min="5905" max="5905" width="12.7109375" style="46" customWidth="1"/>
    <col min="5906" max="5908" width="12.28515625" style="46" customWidth="1"/>
    <col min="5909" max="5909" width="12.85546875" style="46" customWidth="1"/>
    <col min="5910" max="5912" width="12.28515625" style="46" customWidth="1"/>
    <col min="5913" max="5913" width="10.7109375" style="46" customWidth="1"/>
    <col min="5914" max="5914" width="7.85546875" style="46" customWidth="1"/>
    <col min="5915" max="5915" width="5.7109375" style="46" customWidth="1"/>
    <col min="5916" max="5916" width="3.28515625" style="46" customWidth="1"/>
    <col min="5917" max="5918" width="0" style="46" hidden="1" customWidth="1"/>
    <col min="5919" max="6145" width="8.85546875" style="46"/>
    <col min="6146" max="6154" width="0" style="46" hidden="1" customWidth="1"/>
    <col min="6155" max="6155" width="18.85546875" style="46" customWidth="1"/>
    <col min="6156" max="6157" width="12.28515625" style="46" customWidth="1"/>
    <col min="6158" max="6158" width="13.28515625" style="46" customWidth="1"/>
    <col min="6159" max="6160" width="12.28515625" style="46" customWidth="1"/>
    <col min="6161" max="6161" width="12.7109375" style="46" customWidth="1"/>
    <col min="6162" max="6164" width="12.28515625" style="46" customWidth="1"/>
    <col min="6165" max="6165" width="12.85546875" style="46" customWidth="1"/>
    <col min="6166" max="6168" width="12.28515625" style="46" customWidth="1"/>
    <col min="6169" max="6169" width="10.7109375" style="46" customWidth="1"/>
    <col min="6170" max="6170" width="7.85546875" style="46" customWidth="1"/>
    <col min="6171" max="6171" width="5.7109375" style="46" customWidth="1"/>
    <col min="6172" max="6172" width="3.28515625" style="46" customWidth="1"/>
    <col min="6173" max="6174" width="0" style="46" hidden="1" customWidth="1"/>
    <col min="6175" max="6401" width="8.85546875" style="46"/>
    <col min="6402" max="6410" width="0" style="46" hidden="1" customWidth="1"/>
    <col min="6411" max="6411" width="18.85546875" style="46" customWidth="1"/>
    <col min="6412" max="6413" width="12.28515625" style="46" customWidth="1"/>
    <col min="6414" max="6414" width="13.28515625" style="46" customWidth="1"/>
    <col min="6415" max="6416" width="12.28515625" style="46" customWidth="1"/>
    <col min="6417" max="6417" width="12.7109375" style="46" customWidth="1"/>
    <col min="6418" max="6420" width="12.28515625" style="46" customWidth="1"/>
    <col min="6421" max="6421" width="12.85546875" style="46" customWidth="1"/>
    <col min="6422" max="6424" width="12.28515625" style="46" customWidth="1"/>
    <col min="6425" max="6425" width="10.7109375" style="46" customWidth="1"/>
    <col min="6426" max="6426" width="7.85546875" style="46" customWidth="1"/>
    <col min="6427" max="6427" width="5.7109375" style="46" customWidth="1"/>
    <col min="6428" max="6428" width="3.28515625" style="46" customWidth="1"/>
    <col min="6429" max="6430" width="0" style="46" hidden="1" customWidth="1"/>
    <col min="6431" max="6657" width="8.85546875" style="46"/>
    <col min="6658" max="6666" width="0" style="46" hidden="1" customWidth="1"/>
    <col min="6667" max="6667" width="18.85546875" style="46" customWidth="1"/>
    <col min="6668" max="6669" width="12.28515625" style="46" customWidth="1"/>
    <col min="6670" max="6670" width="13.28515625" style="46" customWidth="1"/>
    <col min="6671" max="6672" width="12.28515625" style="46" customWidth="1"/>
    <col min="6673" max="6673" width="12.7109375" style="46" customWidth="1"/>
    <col min="6674" max="6676" width="12.28515625" style="46" customWidth="1"/>
    <col min="6677" max="6677" width="12.85546875" style="46" customWidth="1"/>
    <col min="6678" max="6680" width="12.28515625" style="46" customWidth="1"/>
    <col min="6681" max="6681" width="10.7109375" style="46" customWidth="1"/>
    <col min="6682" max="6682" width="7.85546875" style="46" customWidth="1"/>
    <col min="6683" max="6683" width="5.7109375" style="46" customWidth="1"/>
    <col min="6684" max="6684" width="3.28515625" style="46" customWidth="1"/>
    <col min="6685" max="6686" width="0" style="46" hidden="1" customWidth="1"/>
    <col min="6687" max="6913" width="8.85546875" style="46"/>
    <col min="6914" max="6922" width="0" style="46" hidden="1" customWidth="1"/>
    <col min="6923" max="6923" width="18.85546875" style="46" customWidth="1"/>
    <col min="6924" max="6925" width="12.28515625" style="46" customWidth="1"/>
    <col min="6926" max="6926" width="13.28515625" style="46" customWidth="1"/>
    <col min="6927" max="6928" width="12.28515625" style="46" customWidth="1"/>
    <col min="6929" max="6929" width="12.7109375" style="46" customWidth="1"/>
    <col min="6930" max="6932" width="12.28515625" style="46" customWidth="1"/>
    <col min="6933" max="6933" width="12.85546875" style="46" customWidth="1"/>
    <col min="6934" max="6936" width="12.28515625" style="46" customWidth="1"/>
    <col min="6937" max="6937" width="10.7109375" style="46" customWidth="1"/>
    <col min="6938" max="6938" width="7.85546875" style="46" customWidth="1"/>
    <col min="6939" max="6939" width="5.7109375" style="46" customWidth="1"/>
    <col min="6940" max="6940" width="3.28515625" style="46" customWidth="1"/>
    <col min="6941" max="6942" width="0" style="46" hidden="1" customWidth="1"/>
    <col min="6943" max="7169" width="8.85546875" style="46"/>
    <col min="7170" max="7178" width="0" style="46" hidden="1" customWidth="1"/>
    <col min="7179" max="7179" width="18.85546875" style="46" customWidth="1"/>
    <col min="7180" max="7181" width="12.28515625" style="46" customWidth="1"/>
    <col min="7182" max="7182" width="13.28515625" style="46" customWidth="1"/>
    <col min="7183" max="7184" width="12.28515625" style="46" customWidth="1"/>
    <col min="7185" max="7185" width="12.7109375" style="46" customWidth="1"/>
    <col min="7186" max="7188" width="12.28515625" style="46" customWidth="1"/>
    <col min="7189" max="7189" width="12.85546875" style="46" customWidth="1"/>
    <col min="7190" max="7192" width="12.28515625" style="46" customWidth="1"/>
    <col min="7193" max="7193" width="10.7109375" style="46" customWidth="1"/>
    <col min="7194" max="7194" width="7.85546875" style="46" customWidth="1"/>
    <col min="7195" max="7195" width="5.7109375" style="46" customWidth="1"/>
    <col min="7196" max="7196" width="3.28515625" style="46" customWidth="1"/>
    <col min="7197" max="7198" width="0" style="46" hidden="1" customWidth="1"/>
    <col min="7199" max="7425" width="8.85546875" style="46"/>
    <col min="7426" max="7434" width="0" style="46" hidden="1" customWidth="1"/>
    <col min="7435" max="7435" width="18.85546875" style="46" customWidth="1"/>
    <col min="7436" max="7437" width="12.28515625" style="46" customWidth="1"/>
    <col min="7438" max="7438" width="13.28515625" style="46" customWidth="1"/>
    <col min="7439" max="7440" width="12.28515625" style="46" customWidth="1"/>
    <col min="7441" max="7441" width="12.7109375" style="46" customWidth="1"/>
    <col min="7442" max="7444" width="12.28515625" style="46" customWidth="1"/>
    <col min="7445" max="7445" width="12.85546875" style="46" customWidth="1"/>
    <col min="7446" max="7448" width="12.28515625" style="46" customWidth="1"/>
    <col min="7449" max="7449" width="10.7109375" style="46" customWidth="1"/>
    <col min="7450" max="7450" width="7.85546875" style="46" customWidth="1"/>
    <col min="7451" max="7451" width="5.7109375" style="46" customWidth="1"/>
    <col min="7452" max="7452" width="3.28515625" style="46" customWidth="1"/>
    <col min="7453" max="7454" width="0" style="46" hidden="1" customWidth="1"/>
    <col min="7455" max="7681" width="8.85546875" style="46"/>
    <col min="7682" max="7690" width="0" style="46" hidden="1" customWidth="1"/>
    <col min="7691" max="7691" width="18.85546875" style="46" customWidth="1"/>
    <col min="7692" max="7693" width="12.28515625" style="46" customWidth="1"/>
    <col min="7694" max="7694" width="13.28515625" style="46" customWidth="1"/>
    <col min="7695" max="7696" width="12.28515625" style="46" customWidth="1"/>
    <col min="7697" max="7697" width="12.7109375" style="46" customWidth="1"/>
    <col min="7698" max="7700" width="12.28515625" style="46" customWidth="1"/>
    <col min="7701" max="7701" width="12.85546875" style="46" customWidth="1"/>
    <col min="7702" max="7704" width="12.28515625" style="46" customWidth="1"/>
    <col min="7705" max="7705" width="10.7109375" style="46" customWidth="1"/>
    <col min="7706" max="7706" width="7.85546875" style="46" customWidth="1"/>
    <col min="7707" max="7707" width="5.7109375" style="46" customWidth="1"/>
    <col min="7708" max="7708" width="3.28515625" style="46" customWidth="1"/>
    <col min="7709" max="7710" width="0" style="46" hidden="1" customWidth="1"/>
    <col min="7711" max="7937" width="8.85546875" style="46"/>
    <col min="7938" max="7946" width="0" style="46" hidden="1" customWidth="1"/>
    <col min="7947" max="7947" width="18.85546875" style="46" customWidth="1"/>
    <col min="7948" max="7949" width="12.28515625" style="46" customWidth="1"/>
    <col min="7950" max="7950" width="13.28515625" style="46" customWidth="1"/>
    <col min="7951" max="7952" width="12.28515625" style="46" customWidth="1"/>
    <col min="7953" max="7953" width="12.7109375" style="46" customWidth="1"/>
    <col min="7954" max="7956" width="12.28515625" style="46" customWidth="1"/>
    <col min="7957" max="7957" width="12.85546875" style="46" customWidth="1"/>
    <col min="7958" max="7960" width="12.28515625" style="46" customWidth="1"/>
    <col min="7961" max="7961" width="10.7109375" style="46" customWidth="1"/>
    <col min="7962" max="7962" width="7.85546875" style="46" customWidth="1"/>
    <col min="7963" max="7963" width="5.7109375" style="46" customWidth="1"/>
    <col min="7964" max="7964" width="3.28515625" style="46" customWidth="1"/>
    <col min="7965" max="7966" width="0" style="46" hidden="1" customWidth="1"/>
    <col min="7967" max="8193" width="8.85546875" style="46"/>
    <col min="8194" max="8202" width="0" style="46" hidden="1" customWidth="1"/>
    <col min="8203" max="8203" width="18.85546875" style="46" customWidth="1"/>
    <col min="8204" max="8205" width="12.28515625" style="46" customWidth="1"/>
    <col min="8206" max="8206" width="13.28515625" style="46" customWidth="1"/>
    <col min="8207" max="8208" width="12.28515625" style="46" customWidth="1"/>
    <col min="8209" max="8209" width="12.7109375" style="46" customWidth="1"/>
    <col min="8210" max="8212" width="12.28515625" style="46" customWidth="1"/>
    <col min="8213" max="8213" width="12.85546875" style="46" customWidth="1"/>
    <col min="8214" max="8216" width="12.28515625" style="46" customWidth="1"/>
    <col min="8217" max="8217" width="10.7109375" style="46" customWidth="1"/>
    <col min="8218" max="8218" width="7.85546875" style="46" customWidth="1"/>
    <col min="8219" max="8219" width="5.7109375" style="46" customWidth="1"/>
    <col min="8220" max="8220" width="3.28515625" style="46" customWidth="1"/>
    <col min="8221" max="8222" width="0" style="46" hidden="1" customWidth="1"/>
    <col min="8223" max="8449" width="8.85546875" style="46"/>
    <col min="8450" max="8458" width="0" style="46" hidden="1" customWidth="1"/>
    <col min="8459" max="8459" width="18.85546875" style="46" customWidth="1"/>
    <col min="8460" max="8461" width="12.28515625" style="46" customWidth="1"/>
    <col min="8462" max="8462" width="13.28515625" style="46" customWidth="1"/>
    <col min="8463" max="8464" width="12.28515625" style="46" customWidth="1"/>
    <col min="8465" max="8465" width="12.7109375" style="46" customWidth="1"/>
    <col min="8466" max="8468" width="12.28515625" style="46" customWidth="1"/>
    <col min="8469" max="8469" width="12.85546875" style="46" customWidth="1"/>
    <col min="8470" max="8472" width="12.28515625" style="46" customWidth="1"/>
    <col min="8473" max="8473" width="10.7109375" style="46" customWidth="1"/>
    <col min="8474" max="8474" width="7.85546875" style="46" customWidth="1"/>
    <col min="8475" max="8475" width="5.7109375" style="46" customWidth="1"/>
    <col min="8476" max="8476" width="3.28515625" style="46" customWidth="1"/>
    <col min="8477" max="8478" width="0" style="46" hidden="1" customWidth="1"/>
    <col min="8479" max="8705" width="8.85546875" style="46"/>
    <col min="8706" max="8714" width="0" style="46" hidden="1" customWidth="1"/>
    <col min="8715" max="8715" width="18.85546875" style="46" customWidth="1"/>
    <col min="8716" max="8717" width="12.28515625" style="46" customWidth="1"/>
    <col min="8718" max="8718" width="13.28515625" style="46" customWidth="1"/>
    <col min="8719" max="8720" width="12.28515625" style="46" customWidth="1"/>
    <col min="8721" max="8721" width="12.7109375" style="46" customWidth="1"/>
    <col min="8722" max="8724" width="12.28515625" style="46" customWidth="1"/>
    <col min="8725" max="8725" width="12.85546875" style="46" customWidth="1"/>
    <col min="8726" max="8728" width="12.28515625" style="46" customWidth="1"/>
    <col min="8729" max="8729" width="10.7109375" style="46" customWidth="1"/>
    <col min="8730" max="8730" width="7.85546875" style="46" customWidth="1"/>
    <col min="8731" max="8731" width="5.7109375" style="46" customWidth="1"/>
    <col min="8732" max="8732" width="3.28515625" style="46" customWidth="1"/>
    <col min="8733" max="8734" width="0" style="46" hidden="1" customWidth="1"/>
    <col min="8735" max="8961" width="8.85546875" style="46"/>
    <col min="8962" max="8970" width="0" style="46" hidden="1" customWidth="1"/>
    <col min="8971" max="8971" width="18.85546875" style="46" customWidth="1"/>
    <col min="8972" max="8973" width="12.28515625" style="46" customWidth="1"/>
    <col min="8974" max="8974" width="13.28515625" style="46" customWidth="1"/>
    <col min="8975" max="8976" width="12.28515625" style="46" customWidth="1"/>
    <col min="8977" max="8977" width="12.7109375" style="46" customWidth="1"/>
    <col min="8978" max="8980" width="12.28515625" style="46" customWidth="1"/>
    <col min="8981" max="8981" width="12.85546875" style="46" customWidth="1"/>
    <col min="8982" max="8984" width="12.28515625" style="46" customWidth="1"/>
    <col min="8985" max="8985" width="10.7109375" style="46" customWidth="1"/>
    <col min="8986" max="8986" width="7.85546875" style="46" customWidth="1"/>
    <col min="8987" max="8987" width="5.7109375" style="46" customWidth="1"/>
    <col min="8988" max="8988" width="3.28515625" style="46" customWidth="1"/>
    <col min="8989" max="8990" width="0" style="46" hidden="1" customWidth="1"/>
    <col min="8991" max="9217" width="8.85546875" style="46"/>
    <col min="9218" max="9226" width="0" style="46" hidden="1" customWidth="1"/>
    <col min="9227" max="9227" width="18.85546875" style="46" customWidth="1"/>
    <col min="9228" max="9229" width="12.28515625" style="46" customWidth="1"/>
    <col min="9230" max="9230" width="13.28515625" style="46" customWidth="1"/>
    <col min="9231" max="9232" width="12.28515625" style="46" customWidth="1"/>
    <col min="9233" max="9233" width="12.7109375" style="46" customWidth="1"/>
    <col min="9234" max="9236" width="12.28515625" style="46" customWidth="1"/>
    <col min="9237" max="9237" width="12.85546875" style="46" customWidth="1"/>
    <col min="9238" max="9240" width="12.28515625" style="46" customWidth="1"/>
    <col min="9241" max="9241" width="10.7109375" style="46" customWidth="1"/>
    <col min="9242" max="9242" width="7.85546875" style="46" customWidth="1"/>
    <col min="9243" max="9243" width="5.7109375" style="46" customWidth="1"/>
    <col min="9244" max="9244" width="3.28515625" style="46" customWidth="1"/>
    <col min="9245" max="9246" width="0" style="46" hidden="1" customWidth="1"/>
    <col min="9247" max="9473" width="8.85546875" style="46"/>
    <col min="9474" max="9482" width="0" style="46" hidden="1" customWidth="1"/>
    <col min="9483" max="9483" width="18.85546875" style="46" customWidth="1"/>
    <col min="9484" max="9485" width="12.28515625" style="46" customWidth="1"/>
    <col min="9486" max="9486" width="13.28515625" style="46" customWidth="1"/>
    <col min="9487" max="9488" width="12.28515625" style="46" customWidth="1"/>
    <col min="9489" max="9489" width="12.7109375" style="46" customWidth="1"/>
    <col min="9490" max="9492" width="12.28515625" style="46" customWidth="1"/>
    <col min="9493" max="9493" width="12.85546875" style="46" customWidth="1"/>
    <col min="9494" max="9496" width="12.28515625" style="46" customWidth="1"/>
    <col min="9497" max="9497" width="10.7109375" style="46" customWidth="1"/>
    <col min="9498" max="9498" width="7.85546875" style="46" customWidth="1"/>
    <col min="9499" max="9499" width="5.7109375" style="46" customWidth="1"/>
    <col min="9500" max="9500" width="3.28515625" style="46" customWidth="1"/>
    <col min="9501" max="9502" width="0" style="46" hidden="1" customWidth="1"/>
    <col min="9503" max="9729" width="8.85546875" style="46"/>
    <col min="9730" max="9738" width="0" style="46" hidden="1" customWidth="1"/>
    <col min="9739" max="9739" width="18.85546875" style="46" customWidth="1"/>
    <col min="9740" max="9741" width="12.28515625" style="46" customWidth="1"/>
    <col min="9742" max="9742" width="13.28515625" style="46" customWidth="1"/>
    <col min="9743" max="9744" width="12.28515625" style="46" customWidth="1"/>
    <col min="9745" max="9745" width="12.7109375" style="46" customWidth="1"/>
    <col min="9746" max="9748" width="12.28515625" style="46" customWidth="1"/>
    <col min="9749" max="9749" width="12.85546875" style="46" customWidth="1"/>
    <col min="9750" max="9752" width="12.28515625" style="46" customWidth="1"/>
    <col min="9753" max="9753" width="10.7109375" style="46" customWidth="1"/>
    <col min="9754" max="9754" width="7.85546875" style="46" customWidth="1"/>
    <col min="9755" max="9755" width="5.7109375" style="46" customWidth="1"/>
    <col min="9756" max="9756" width="3.28515625" style="46" customWidth="1"/>
    <col min="9757" max="9758" width="0" style="46" hidden="1" customWidth="1"/>
    <col min="9759" max="9985" width="8.85546875" style="46"/>
    <col min="9986" max="9994" width="0" style="46" hidden="1" customWidth="1"/>
    <col min="9995" max="9995" width="18.85546875" style="46" customWidth="1"/>
    <col min="9996" max="9997" width="12.28515625" style="46" customWidth="1"/>
    <col min="9998" max="9998" width="13.28515625" style="46" customWidth="1"/>
    <col min="9999" max="10000" width="12.28515625" style="46" customWidth="1"/>
    <col min="10001" max="10001" width="12.7109375" style="46" customWidth="1"/>
    <col min="10002" max="10004" width="12.28515625" style="46" customWidth="1"/>
    <col min="10005" max="10005" width="12.85546875" style="46" customWidth="1"/>
    <col min="10006" max="10008" width="12.28515625" style="46" customWidth="1"/>
    <col min="10009" max="10009" width="10.7109375" style="46" customWidth="1"/>
    <col min="10010" max="10010" width="7.85546875" style="46" customWidth="1"/>
    <col min="10011" max="10011" width="5.7109375" style="46" customWidth="1"/>
    <col min="10012" max="10012" width="3.28515625" style="46" customWidth="1"/>
    <col min="10013" max="10014" width="0" style="46" hidden="1" customWidth="1"/>
    <col min="10015" max="10241" width="8.85546875" style="46"/>
    <col min="10242" max="10250" width="0" style="46" hidden="1" customWidth="1"/>
    <col min="10251" max="10251" width="18.85546875" style="46" customWidth="1"/>
    <col min="10252" max="10253" width="12.28515625" style="46" customWidth="1"/>
    <col min="10254" max="10254" width="13.28515625" style="46" customWidth="1"/>
    <col min="10255" max="10256" width="12.28515625" style="46" customWidth="1"/>
    <col min="10257" max="10257" width="12.7109375" style="46" customWidth="1"/>
    <col min="10258" max="10260" width="12.28515625" style="46" customWidth="1"/>
    <col min="10261" max="10261" width="12.85546875" style="46" customWidth="1"/>
    <col min="10262" max="10264" width="12.28515625" style="46" customWidth="1"/>
    <col min="10265" max="10265" width="10.7109375" style="46" customWidth="1"/>
    <col min="10266" max="10266" width="7.85546875" style="46" customWidth="1"/>
    <col min="10267" max="10267" width="5.7109375" style="46" customWidth="1"/>
    <col min="10268" max="10268" width="3.28515625" style="46" customWidth="1"/>
    <col min="10269" max="10270" width="0" style="46" hidden="1" customWidth="1"/>
    <col min="10271" max="10497" width="8.85546875" style="46"/>
    <col min="10498" max="10506" width="0" style="46" hidden="1" customWidth="1"/>
    <col min="10507" max="10507" width="18.85546875" style="46" customWidth="1"/>
    <col min="10508" max="10509" width="12.28515625" style="46" customWidth="1"/>
    <col min="10510" max="10510" width="13.28515625" style="46" customWidth="1"/>
    <col min="10511" max="10512" width="12.28515625" style="46" customWidth="1"/>
    <col min="10513" max="10513" width="12.7109375" style="46" customWidth="1"/>
    <col min="10514" max="10516" width="12.28515625" style="46" customWidth="1"/>
    <col min="10517" max="10517" width="12.85546875" style="46" customWidth="1"/>
    <col min="10518" max="10520" width="12.28515625" style="46" customWidth="1"/>
    <col min="10521" max="10521" width="10.7109375" style="46" customWidth="1"/>
    <col min="10522" max="10522" width="7.85546875" style="46" customWidth="1"/>
    <col min="10523" max="10523" width="5.7109375" style="46" customWidth="1"/>
    <col min="10524" max="10524" width="3.28515625" style="46" customWidth="1"/>
    <col min="10525" max="10526" width="0" style="46" hidden="1" customWidth="1"/>
    <col min="10527" max="10753" width="8.85546875" style="46"/>
    <col min="10754" max="10762" width="0" style="46" hidden="1" customWidth="1"/>
    <col min="10763" max="10763" width="18.85546875" style="46" customWidth="1"/>
    <col min="10764" max="10765" width="12.28515625" style="46" customWidth="1"/>
    <col min="10766" max="10766" width="13.28515625" style="46" customWidth="1"/>
    <col min="10767" max="10768" width="12.28515625" style="46" customWidth="1"/>
    <col min="10769" max="10769" width="12.7109375" style="46" customWidth="1"/>
    <col min="10770" max="10772" width="12.28515625" style="46" customWidth="1"/>
    <col min="10773" max="10773" width="12.85546875" style="46" customWidth="1"/>
    <col min="10774" max="10776" width="12.28515625" style="46" customWidth="1"/>
    <col min="10777" max="10777" width="10.7109375" style="46" customWidth="1"/>
    <col min="10778" max="10778" width="7.85546875" style="46" customWidth="1"/>
    <col min="10779" max="10779" width="5.7109375" style="46" customWidth="1"/>
    <col min="10780" max="10780" width="3.28515625" style="46" customWidth="1"/>
    <col min="10781" max="10782" width="0" style="46" hidden="1" customWidth="1"/>
    <col min="10783" max="11009" width="8.85546875" style="46"/>
    <col min="11010" max="11018" width="0" style="46" hidden="1" customWidth="1"/>
    <col min="11019" max="11019" width="18.85546875" style="46" customWidth="1"/>
    <col min="11020" max="11021" width="12.28515625" style="46" customWidth="1"/>
    <col min="11022" max="11022" width="13.28515625" style="46" customWidth="1"/>
    <col min="11023" max="11024" width="12.28515625" style="46" customWidth="1"/>
    <col min="11025" max="11025" width="12.7109375" style="46" customWidth="1"/>
    <col min="11026" max="11028" width="12.28515625" style="46" customWidth="1"/>
    <col min="11029" max="11029" width="12.85546875" style="46" customWidth="1"/>
    <col min="11030" max="11032" width="12.28515625" style="46" customWidth="1"/>
    <col min="11033" max="11033" width="10.7109375" style="46" customWidth="1"/>
    <col min="11034" max="11034" width="7.85546875" style="46" customWidth="1"/>
    <col min="11035" max="11035" width="5.7109375" style="46" customWidth="1"/>
    <col min="11036" max="11036" width="3.28515625" style="46" customWidth="1"/>
    <col min="11037" max="11038" width="0" style="46" hidden="1" customWidth="1"/>
    <col min="11039" max="11265" width="8.85546875" style="46"/>
    <col min="11266" max="11274" width="0" style="46" hidden="1" customWidth="1"/>
    <col min="11275" max="11275" width="18.85546875" style="46" customWidth="1"/>
    <col min="11276" max="11277" width="12.28515625" style="46" customWidth="1"/>
    <col min="11278" max="11278" width="13.28515625" style="46" customWidth="1"/>
    <col min="11279" max="11280" width="12.28515625" style="46" customWidth="1"/>
    <col min="11281" max="11281" width="12.7109375" style="46" customWidth="1"/>
    <col min="11282" max="11284" width="12.28515625" style="46" customWidth="1"/>
    <col min="11285" max="11285" width="12.85546875" style="46" customWidth="1"/>
    <col min="11286" max="11288" width="12.28515625" style="46" customWidth="1"/>
    <col min="11289" max="11289" width="10.7109375" style="46" customWidth="1"/>
    <col min="11290" max="11290" width="7.85546875" style="46" customWidth="1"/>
    <col min="11291" max="11291" width="5.7109375" style="46" customWidth="1"/>
    <col min="11292" max="11292" width="3.28515625" style="46" customWidth="1"/>
    <col min="11293" max="11294" width="0" style="46" hidden="1" customWidth="1"/>
    <col min="11295" max="11521" width="8.85546875" style="46"/>
    <col min="11522" max="11530" width="0" style="46" hidden="1" customWidth="1"/>
    <col min="11531" max="11531" width="18.85546875" style="46" customWidth="1"/>
    <col min="11532" max="11533" width="12.28515625" style="46" customWidth="1"/>
    <col min="11534" max="11534" width="13.28515625" style="46" customWidth="1"/>
    <col min="11535" max="11536" width="12.28515625" style="46" customWidth="1"/>
    <col min="11537" max="11537" width="12.7109375" style="46" customWidth="1"/>
    <col min="11538" max="11540" width="12.28515625" style="46" customWidth="1"/>
    <col min="11541" max="11541" width="12.85546875" style="46" customWidth="1"/>
    <col min="11542" max="11544" width="12.28515625" style="46" customWidth="1"/>
    <col min="11545" max="11545" width="10.7109375" style="46" customWidth="1"/>
    <col min="11546" max="11546" width="7.85546875" style="46" customWidth="1"/>
    <col min="11547" max="11547" width="5.7109375" style="46" customWidth="1"/>
    <col min="11548" max="11548" width="3.28515625" style="46" customWidth="1"/>
    <col min="11549" max="11550" width="0" style="46" hidden="1" customWidth="1"/>
    <col min="11551" max="11777" width="8.85546875" style="46"/>
    <col min="11778" max="11786" width="0" style="46" hidden="1" customWidth="1"/>
    <col min="11787" max="11787" width="18.85546875" style="46" customWidth="1"/>
    <col min="11788" max="11789" width="12.28515625" style="46" customWidth="1"/>
    <col min="11790" max="11790" width="13.28515625" style="46" customWidth="1"/>
    <col min="11791" max="11792" width="12.28515625" style="46" customWidth="1"/>
    <col min="11793" max="11793" width="12.7109375" style="46" customWidth="1"/>
    <col min="11794" max="11796" width="12.28515625" style="46" customWidth="1"/>
    <col min="11797" max="11797" width="12.85546875" style="46" customWidth="1"/>
    <col min="11798" max="11800" width="12.28515625" style="46" customWidth="1"/>
    <col min="11801" max="11801" width="10.7109375" style="46" customWidth="1"/>
    <col min="11802" max="11802" width="7.85546875" style="46" customWidth="1"/>
    <col min="11803" max="11803" width="5.7109375" style="46" customWidth="1"/>
    <col min="11804" max="11804" width="3.28515625" style="46" customWidth="1"/>
    <col min="11805" max="11806" width="0" style="46" hidden="1" customWidth="1"/>
    <col min="11807" max="12033" width="8.85546875" style="46"/>
    <col min="12034" max="12042" width="0" style="46" hidden="1" customWidth="1"/>
    <col min="12043" max="12043" width="18.85546875" style="46" customWidth="1"/>
    <col min="12044" max="12045" width="12.28515625" style="46" customWidth="1"/>
    <col min="12046" max="12046" width="13.28515625" style="46" customWidth="1"/>
    <col min="12047" max="12048" width="12.28515625" style="46" customWidth="1"/>
    <col min="12049" max="12049" width="12.7109375" style="46" customWidth="1"/>
    <col min="12050" max="12052" width="12.28515625" style="46" customWidth="1"/>
    <col min="12053" max="12053" width="12.85546875" style="46" customWidth="1"/>
    <col min="12054" max="12056" width="12.28515625" style="46" customWidth="1"/>
    <col min="12057" max="12057" width="10.7109375" style="46" customWidth="1"/>
    <col min="12058" max="12058" width="7.85546875" style="46" customWidth="1"/>
    <col min="12059" max="12059" width="5.7109375" style="46" customWidth="1"/>
    <col min="12060" max="12060" width="3.28515625" style="46" customWidth="1"/>
    <col min="12061" max="12062" width="0" style="46" hidden="1" customWidth="1"/>
    <col min="12063" max="12289" width="8.85546875" style="46"/>
    <col min="12290" max="12298" width="0" style="46" hidden="1" customWidth="1"/>
    <col min="12299" max="12299" width="18.85546875" style="46" customWidth="1"/>
    <col min="12300" max="12301" width="12.28515625" style="46" customWidth="1"/>
    <col min="12302" max="12302" width="13.28515625" style="46" customWidth="1"/>
    <col min="12303" max="12304" width="12.28515625" style="46" customWidth="1"/>
    <col min="12305" max="12305" width="12.7109375" style="46" customWidth="1"/>
    <col min="12306" max="12308" width="12.28515625" style="46" customWidth="1"/>
    <col min="12309" max="12309" width="12.85546875" style="46" customWidth="1"/>
    <col min="12310" max="12312" width="12.28515625" style="46" customWidth="1"/>
    <col min="12313" max="12313" width="10.7109375" style="46" customWidth="1"/>
    <col min="12314" max="12314" width="7.85546875" style="46" customWidth="1"/>
    <col min="12315" max="12315" width="5.7109375" style="46" customWidth="1"/>
    <col min="12316" max="12316" width="3.28515625" style="46" customWidth="1"/>
    <col min="12317" max="12318" width="0" style="46" hidden="1" customWidth="1"/>
    <col min="12319" max="12545" width="8.85546875" style="46"/>
    <col min="12546" max="12554" width="0" style="46" hidden="1" customWidth="1"/>
    <col min="12555" max="12555" width="18.85546875" style="46" customWidth="1"/>
    <col min="12556" max="12557" width="12.28515625" style="46" customWidth="1"/>
    <col min="12558" max="12558" width="13.28515625" style="46" customWidth="1"/>
    <col min="12559" max="12560" width="12.28515625" style="46" customWidth="1"/>
    <col min="12561" max="12561" width="12.7109375" style="46" customWidth="1"/>
    <col min="12562" max="12564" width="12.28515625" style="46" customWidth="1"/>
    <col min="12565" max="12565" width="12.85546875" style="46" customWidth="1"/>
    <col min="12566" max="12568" width="12.28515625" style="46" customWidth="1"/>
    <col min="12569" max="12569" width="10.7109375" style="46" customWidth="1"/>
    <col min="12570" max="12570" width="7.85546875" style="46" customWidth="1"/>
    <col min="12571" max="12571" width="5.7109375" style="46" customWidth="1"/>
    <col min="12572" max="12572" width="3.28515625" style="46" customWidth="1"/>
    <col min="12573" max="12574" width="0" style="46" hidden="1" customWidth="1"/>
    <col min="12575" max="12801" width="8.85546875" style="46"/>
    <col min="12802" max="12810" width="0" style="46" hidden="1" customWidth="1"/>
    <col min="12811" max="12811" width="18.85546875" style="46" customWidth="1"/>
    <col min="12812" max="12813" width="12.28515625" style="46" customWidth="1"/>
    <col min="12814" max="12814" width="13.28515625" style="46" customWidth="1"/>
    <col min="12815" max="12816" width="12.28515625" style="46" customWidth="1"/>
    <col min="12817" max="12817" width="12.7109375" style="46" customWidth="1"/>
    <col min="12818" max="12820" width="12.28515625" style="46" customWidth="1"/>
    <col min="12821" max="12821" width="12.85546875" style="46" customWidth="1"/>
    <col min="12822" max="12824" width="12.28515625" style="46" customWidth="1"/>
    <col min="12825" max="12825" width="10.7109375" style="46" customWidth="1"/>
    <col min="12826" max="12826" width="7.85546875" style="46" customWidth="1"/>
    <col min="12827" max="12827" width="5.7109375" style="46" customWidth="1"/>
    <col min="12828" max="12828" width="3.28515625" style="46" customWidth="1"/>
    <col min="12829" max="12830" width="0" style="46" hidden="1" customWidth="1"/>
    <col min="12831" max="13057" width="8.85546875" style="46"/>
    <col min="13058" max="13066" width="0" style="46" hidden="1" customWidth="1"/>
    <col min="13067" max="13067" width="18.85546875" style="46" customWidth="1"/>
    <col min="13068" max="13069" width="12.28515625" style="46" customWidth="1"/>
    <col min="13070" max="13070" width="13.28515625" style="46" customWidth="1"/>
    <col min="13071" max="13072" width="12.28515625" style="46" customWidth="1"/>
    <col min="13073" max="13073" width="12.7109375" style="46" customWidth="1"/>
    <col min="13074" max="13076" width="12.28515625" style="46" customWidth="1"/>
    <col min="13077" max="13077" width="12.85546875" style="46" customWidth="1"/>
    <col min="13078" max="13080" width="12.28515625" style="46" customWidth="1"/>
    <col min="13081" max="13081" width="10.7109375" style="46" customWidth="1"/>
    <col min="13082" max="13082" width="7.85546875" style="46" customWidth="1"/>
    <col min="13083" max="13083" width="5.7109375" style="46" customWidth="1"/>
    <col min="13084" max="13084" width="3.28515625" style="46" customWidth="1"/>
    <col min="13085" max="13086" width="0" style="46" hidden="1" customWidth="1"/>
    <col min="13087" max="13313" width="8.85546875" style="46"/>
    <col min="13314" max="13322" width="0" style="46" hidden="1" customWidth="1"/>
    <col min="13323" max="13323" width="18.85546875" style="46" customWidth="1"/>
    <col min="13324" max="13325" width="12.28515625" style="46" customWidth="1"/>
    <col min="13326" max="13326" width="13.28515625" style="46" customWidth="1"/>
    <col min="13327" max="13328" width="12.28515625" style="46" customWidth="1"/>
    <col min="13329" max="13329" width="12.7109375" style="46" customWidth="1"/>
    <col min="13330" max="13332" width="12.28515625" style="46" customWidth="1"/>
    <col min="13333" max="13333" width="12.85546875" style="46" customWidth="1"/>
    <col min="13334" max="13336" width="12.28515625" style="46" customWidth="1"/>
    <col min="13337" max="13337" width="10.7109375" style="46" customWidth="1"/>
    <col min="13338" max="13338" width="7.85546875" style="46" customWidth="1"/>
    <col min="13339" max="13339" width="5.7109375" style="46" customWidth="1"/>
    <col min="13340" max="13340" width="3.28515625" style="46" customWidth="1"/>
    <col min="13341" max="13342" width="0" style="46" hidden="1" customWidth="1"/>
    <col min="13343" max="13569" width="8.85546875" style="46"/>
    <col min="13570" max="13578" width="0" style="46" hidden="1" customWidth="1"/>
    <col min="13579" max="13579" width="18.85546875" style="46" customWidth="1"/>
    <col min="13580" max="13581" width="12.28515625" style="46" customWidth="1"/>
    <col min="13582" max="13582" width="13.28515625" style="46" customWidth="1"/>
    <col min="13583" max="13584" width="12.28515625" style="46" customWidth="1"/>
    <col min="13585" max="13585" width="12.7109375" style="46" customWidth="1"/>
    <col min="13586" max="13588" width="12.28515625" style="46" customWidth="1"/>
    <col min="13589" max="13589" width="12.85546875" style="46" customWidth="1"/>
    <col min="13590" max="13592" width="12.28515625" style="46" customWidth="1"/>
    <col min="13593" max="13593" width="10.7109375" style="46" customWidth="1"/>
    <col min="13594" max="13594" width="7.85546875" style="46" customWidth="1"/>
    <col min="13595" max="13595" width="5.7109375" style="46" customWidth="1"/>
    <col min="13596" max="13596" width="3.28515625" style="46" customWidth="1"/>
    <col min="13597" max="13598" width="0" style="46" hidden="1" customWidth="1"/>
    <col min="13599" max="13825" width="8.85546875" style="46"/>
    <col min="13826" max="13834" width="0" style="46" hidden="1" customWidth="1"/>
    <col min="13835" max="13835" width="18.85546875" style="46" customWidth="1"/>
    <col min="13836" max="13837" width="12.28515625" style="46" customWidth="1"/>
    <col min="13838" max="13838" width="13.28515625" style="46" customWidth="1"/>
    <col min="13839" max="13840" width="12.28515625" style="46" customWidth="1"/>
    <col min="13841" max="13841" width="12.7109375" style="46" customWidth="1"/>
    <col min="13842" max="13844" width="12.28515625" style="46" customWidth="1"/>
    <col min="13845" max="13845" width="12.85546875" style="46" customWidth="1"/>
    <col min="13846" max="13848" width="12.28515625" style="46" customWidth="1"/>
    <col min="13849" max="13849" width="10.7109375" style="46" customWidth="1"/>
    <col min="13850" max="13850" width="7.85546875" style="46" customWidth="1"/>
    <col min="13851" max="13851" width="5.7109375" style="46" customWidth="1"/>
    <col min="13852" max="13852" width="3.28515625" style="46" customWidth="1"/>
    <col min="13853" max="13854" width="0" style="46" hidden="1" customWidth="1"/>
    <col min="13855" max="14081" width="8.85546875" style="46"/>
    <col min="14082" max="14090" width="0" style="46" hidden="1" customWidth="1"/>
    <col min="14091" max="14091" width="18.85546875" style="46" customWidth="1"/>
    <col min="14092" max="14093" width="12.28515625" style="46" customWidth="1"/>
    <col min="14094" max="14094" width="13.28515625" style="46" customWidth="1"/>
    <col min="14095" max="14096" width="12.28515625" style="46" customWidth="1"/>
    <col min="14097" max="14097" width="12.7109375" style="46" customWidth="1"/>
    <col min="14098" max="14100" width="12.28515625" style="46" customWidth="1"/>
    <col min="14101" max="14101" width="12.85546875" style="46" customWidth="1"/>
    <col min="14102" max="14104" width="12.28515625" style="46" customWidth="1"/>
    <col min="14105" max="14105" width="10.7109375" style="46" customWidth="1"/>
    <col min="14106" max="14106" width="7.85546875" style="46" customWidth="1"/>
    <col min="14107" max="14107" width="5.7109375" style="46" customWidth="1"/>
    <col min="14108" max="14108" width="3.28515625" style="46" customWidth="1"/>
    <col min="14109" max="14110" width="0" style="46" hidden="1" customWidth="1"/>
    <col min="14111" max="14337" width="8.85546875" style="46"/>
    <col min="14338" max="14346" width="0" style="46" hidden="1" customWidth="1"/>
    <col min="14347" max="14347" width="18.85546875" style="46" customWidth="1"/>
    <col min="14348" max="14349" width="12.28515625" style="46" customWidth="1"/>
    <col min="14350" max="14350" width="13.28515625" style="46" customWidth="1"/>
    <col min="14351" max="14352" width="12.28515625" style="46" customWidth="1"/>
    <col min="14353" max="14353" width="12.7109375" style="46" customWidth="1"/>
    <col min="14354" max="14356" width="12.28515625" style="46" customWidth="1"/>
    <col min="14357" max="14357" width="12.85546875" style="46" customWidth="1"/>
    <col min="14358" max="14360" width="12.28515625" style="46" customWidth="1"/>
    <col min="14361" max="14361" width="10.7109375" style="46" customWidth="1"/>
    <col min="14362" max="14362" width="7.85546875" style="46" customWidth="1"/>
    <col min="14363" max="14363" width="5.7109375" style="46" customWidth="1"/>
    <col min="14364" max="14364" width="3.28515625" style="46" customWidth="1"/>
    <col min="14365" max="14366" width="0" style="46" hidden="1" customWidth="1"/>
    <col min="14367" max="14593" width="8.85546875" style="46"/>
    <col min="14594" max="14602" width="0" style="46" hidden="1" customWidth="1"/>
    <col min="14603" max="14603" width="18.85546875" style="46" customWidth="1"/>
    <col min="14604" max="14605" width="12.28515625" style="46" customWidth="1"/>
    <col min="14606" max="14606" width="13.28515625" style="46" customWidth="1"/>
    <col min="14607" max="14608" width="12.28515625" style="46" customWidth="1"/>
    <col min="14609" max="14609" width="12.7109375" style="46" customWidth="1"/>
    <col min="14610" max="14612" width="12.28515625" style="46" customWidth="1"/>
    <col min="14613" max="14613" width="12.85546875" style="46" customWidth="1"/>
    <col min="14614" max="14616" width="12.28515625" style="46" customWidth="1"/>
    <col min="14617" max="14617" width="10.7109375" style="46" customWidth="1"/>
    <col min="14618" max="14618" width="7.85546875" style="46" customWidth="1"/>
    <col min="14619" max="14619" width="5.7109375" style="46" customWidth="1"/>
    <col min="14620" max="14620" width="3.28515625" style="46" customWidth="1"/>
    <col min="14621" max="14622" width="0" style="46" hidden="1" customWidth="1"/>
    <col min="14623" max="14849" width="8.85546875" style="46"/>
    <col min="14850" max="14858" width="0" style="46" hidden="1" customWidth="1"/>
    <col min="14859" max="14859" width="18.85546875" style="46" customWidth="1"/>
    <col min="14860" max="14861" width="12.28515625" style="46" customWidth="1"/>
    <col min="14862" max="14862" width="13.28515625" style="46" customWidth="1"/>
    <col min="14863" max="14864" width="12.28515625" style="46" customWidth="1"/>
    <col min="14865" max="14865" width="12.7109375" style="46" customWidth="1"/>
    <col min="14866" max="14868" width="12.28515625" style="46" customWidth="1"/>
    <col min="14869" max="14869" width="12.85546875" style="46" customWidth="1"/>
    <col min="14870" max="14872" width="12.28515625" style="46" customWidth="1"/>
    <col min="14873" max="14873" width="10.7109375" style="46" customWidth="1"/>
    <col min="14874" max="14874" width="7.85546875" style="46" customWidth="1"/>
    <col min="14875" max="14875" width="5.7109375" style="46" customWidth="1"/>
    <col min="14876" max="14876" width="3.28515625" style="46" customWidth="1"/>
    <col min="14877" max="14878" width="0" style="46" hidden="1" customWidth="1"/>
    <col min="14879" max="15105" width="8.85546875" style="46"/>
    <col min="15106" max="15114" width="0" style="46" hidden="1" customWidth="1"/>
    <col min="15115" max="15115" width="18.85546875" style="46" customWidth="1"/>
    <col min="15116" max="15117" width="12.28515625" style="46" customWidth="1"/>
    <col min="15118" max="15118" width="13.28515625" style="46" customWidth="1"/>
    <col min="15119" max="15120" width="12.28515625" style="46" customWidth="1"/>
    <col min="15121" max="15121" width="12.7109375" style="46" customWidth="1"/>
    <col min="15122" max="15124" width="12.28515625" style="46" customWidth="1"/>
    <col min="15125" max="15125" width="12.85546875" style="46" customWidth="1"/>
    <col min="15126" max="15128" width="12.28515625" style="46" customWidth="1"/>
    <col min="15129" max="15129" width="10.7109375" style="46" customWidth="1"/>
    <col min="15130" max="15130" width="7.85546875" style="46" customWidth="1"/>
    <col min="15131" max="15131" width="5.7109375" style="46" customWidth="1"/>
    <col min="15132" max="15132" width="3.28515625" style="46" customWidth="1"/>
    <col min="15133" max="15134" width="0" style="46" hidden="1" customWidth="1"/>
    <col min="15135" max="15361" width="8.85546875" style="46"/>
    <col min="15362" max="15370" width="0" style="46" hidden="1" customWidth="1"/>
    <col min="15371" max="15371" width="18.85546875" style="46" customWidth="1"/>
    <col min="15372" max="15373" width="12.28515625" style="46" customWidth="1"/>
    <col min="15374" max="15374" width="13.28515625" style="46" customWidth="1"/>
    <col min="15375" max="15376" width="12.28515625" style="46" customWidth="1"/>
    <col min="15377" max="15377" width="12.7109375" style="46" customWidth="1"/>
    <col min="15378" max="15380" width="12.28515625" style="46" customWidth="1"/>
    <col min="15381" max="15381" width="12.85546875" style="46" customWidth="1"/>
    <col min="15382" max="15384" width="12.28515625" style="46" customWidth="1"/>
    <col min="15385" max="15385" width="10.7109375" style="46" customWidth="1"/>
    <col min="15386" max="15386" width="7.85546875" style="46" customWidth="1"/>
    <col min="15387" max="15387" width="5.7109375" style="46" customWidth="1"/>
    <col min="15388" max="15388" width="3.28515625" style="46" customWidth="1"/>
    <col min="15389" max="15390" width="0" style="46" hidden="1" customWidth="1"/>
    <col min="15391" max="15617" width="8.85546875" style="46"/>
    <col min="15618" max="15626" width="0" style="46" hidden="1" customWidth="1"/>
    <col min="15627" max="15627" width="18.85546875" style="46" customWidth="1"/>
    <col min="15628" max="15629" width="12.28515625" style="46" customWidth="1"/>
    <col min="15630" max="15630" width="13.28515625" style="46" customWidth="1"/>
    <col min="15631" max="15632" width="12.28515625" style="46" customWidth="1"/>
    <col min="15633" max="15633" width="12.7109375" style="46" customWidth="1"/>
    <col min="15634" max="15636" width="12.28515625" style="46" customWidth="1"/>
    <col min="15637" max="15637" width="12.85546875" style="46" customWidth="1"/>
    <col min="15638" max="15640" width="12.28515625" style="46" customWidth="1"/>
    <col min="15641" max="15641" width="10.7109375" style="46" customWidth="1"/>
    <col min="15642" max="15642" width="7.85546875" style="46" customWidth="1"/>
    <col min="15643" max="15643" width="5.7109375" style="46" customWidth="1"/>
    <col min="15644" max="15644" width="3.28515625" style="46" customWidth="1"/>
    <col min="15645" max="15646" width="0" style="46" hidden="1" customWidth="1"/>
    <col min="15647" max="15873" width="8.85546875" style="46"/>
    <col min="15874" max="15882" width="0" style="46" hidden="1" customWidth="1"/>
    <col min="15883" max="15883" width="18.85546875" style="46" customWidth="1"/>
    <col min="15884" max="15885" width="12.28515625" style="46" customWidth="1"/>
    <col min="15886" max="15886" width="13.28515625" style="46" customWidth="1"/>
    <col min="15887" max="15888" width="12.28515625" style="46" customWidth="1"/>
    <col min="15889" max="15889" width="12.7109375" style="46" customWidth="1"/>
    <col min="15890" max="15892" width="12.28515625" style="46" customWidth="1"/>
    <col min="15893" max="15893" width="12.85546875" style="46" customWidth="1"/>
    <col min="15894" max="15896" width="12.28515625" style="46" customWidth="1"/>
    <col min="15897" max="15897" width="10.7109375" style="46" customWidth="1"/>
    <col min="15898" max="15898" width="7.85546875" style="46" customWidth="1"/>
    <col min="15899" max="15899" width="5.7109375" style="46" customWidth="1"/>
    <col min="15900" max="15900" width="3.28515625" style="46" customWidth="1"/>
    <col min="15901" max="15902" width="0" style="46" hidden="1" customWidth="1"/>
    <col min="15903" max="16129" width="8.85546875" style="46"/>
    <col min="16130" max="16138" width="0" style="46" hidden="1" customWidth="1"/>
    <col min="16139" max="16139" width="18.85546875" style="46" customWidth="1"/>
    <col min="16140" max="16141" width="12.28515625" style="46" customWidth="1"/>
    <col min="16142" max="16142" width="13.28515625" style="46" customWidth="1"/>
    <col min="16143" max="16144" width="12.28515625" style="46" customWidth="1"/>
    <col min="16145" max="16145" width="12.7109375" style="46" customWidth="1"/>
    <col min="16146" max="16148" width="12.28515625" style="46" customWidth="1"/>
    <col min="16149" max="16149" width="12.85546875" style="46" customWidth="1"/>
    <col min="16150" max="16152" width="12.28515625" style="46" customWidth="1"/>
    <col min="16153" max="16153" width="10.7109375" style="46" customWidth="1"/>
    <col min="16154" max="16154" width="7.85546875" style="46" customWidth="1"/>
    <col min="16155" max="16155" width="5.7109375" style="46" customWidth="1"/>
    <col min="16156" max="16156" width="3.28515625" style="46" customWidth="1"/>
    <col min="16157" max="16158" width="0" style="46" hidden="1" customWidth="1"/>
    <col min="16159" max="16384" width="8.85546875" style="46"/>
  </cols>
  <sheetData>
    <row r="1" spans="1:31" ht="15" customHeight="1" x14ac:dyDescent="0.25">
      <c r="A1" s="46" t="s">
        <v>123</v>
      </c>
      <c r="J1" s="116" t="s">
        <v>100</v>
      </c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93"/>
    </row>
    <row r="2" spans="1:31" ht="15" customHeight="1" x14ac:dyDescent="0.25">
      <c r="J2" s="116" t="s">
        <v>148</v>
      </c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93"/>
    </row>
    <row r="3" spans="1:31" x14ac:dyDescent="0.2"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9"/>
      <c r="AA3" s="49"/>
    </row>
    <row r="4" spans="1:31" ht="13.5" customHeight="1" x14ac:dyDescent="0.2">
      <c r="J4" s="117"/>
      <c r="K4" s="115" t="s">
        <v>105</v>
      </c>
      <c r="L4" s="115"/>
      <c r="M4" s="114" t="s">
        <v>102</v>
      </c>
      <c r="N4" s="114" t="s">
        <v>103</v>
      </c>
      <c r="O4" s="114" t="s">
        <v>104</v>
      </c>
      <c r="P4" s="114" t="s">
        <v>115</v>
      </c>
      <c r="Q4" s="114" t="s">
        <v>122</v>
      </c>
      <c r="R4" s="114" t="s">
        <v>124</v>
      </c>
      <c r="S4" s="114" t="s">
        <v>133</v>
      </c>
      <c r="T4" s="114" t="s">
        <v>135</v>
      </c>
      <c r="U4" s="114" t="s">
        <v>137</v>
      </c>
      <c r="V4" s="114" t="s">
        <v>142</v>
      </c>
      <c r="W4" s="114" t="s">
        <v>143</v>
      </c>
      <c r="X4" s="114" t="s">
        <v>146</v>
      </c>
      <c r="Y4" s="114" t="s">
        <v>149</v>
      </c>
      <c r="Z4" s="113" t="s">
        <v>107</v>
      </c>
      <c r="AA4" s="113"/>
      <c r="AB4" s="113"/>
      <c r="AC4" s="111" t="s">
        <v>134</v>
      </c>
      <c r="AD4" s="112" t="s">
        <v>136</v>
      </c>
    </row>
    <row r="5" spans="1:31" x14ac:dyDescent="0.2">
      <c r="C5" s="46" t="s">
        <v>128</v>
      </c>
      <c r="D5" s="46" t="s">
        <v>127</v>
      </c>
      <c r="J5" s="117"/>
      <c r="K5" s="113" t="s">
        <v>5</v>
      </c>
      <c r="L5" s="114" t="s">
        <v>106</v>
      </c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3" t="s">
        <v>150</v>
      </c>
      <c r="AA5" s="113"/>
      <c r="AB5" s="113"/>
      <c r="AC5" s="111"/>
      <c r="AD5" s="112"/>
    </row>
    <row r="6" spans="1:31" x14ac:dyDescent="0.2">
      <c r="A6" s="46" t="s">
        <v>0</v>
      </c>
      <c r="C6" s="46" t="s">
        <v>126</v>
      </c>
      <c r="D6" s="46" t="s">
        <v>126</v>
      </c>
      <c r="E6" s="46" t="s">
        <v>1</v>
      </c>
      <c r="F6" s="46" t="s">
        <v>2</v>
      </c>
      <c r="H6" s="46" t="s">
        <v>3</v>
      </c>
      <c r="I6" s="46" t="s">
        <v>4</v>
      </c>
      <c r="J6" s="117"/>
      <c r="K6" s="113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92" t="s">
        <v>6</v>
      </c>
      <c r="AA6" s="92" t="s">
        <v>7</v>
      </c>
      <c r="AB6" s="92" t="s">
        <v>8</v>
      </c>
      <c r="AC6" s="111"/>
      <c r="AD6" s="112"/>
    </row>
    <row r="7" spans="1:31" x14ac:dyDescent="0.2">
      <c r="J7" s="52"/>
      <c r="AB7" s="53"/>
    </row>
    <row r="8" spans="1:31" x14ac:dyDescent="0.2">
      <c r="J8" s="55" t="s">
        <v>9</v>
      </c>
      <c r="K8" s="56">
        <v>281424600</v>
      </c>
      <c r="L8" s="56">
        <v>281424600</v>
      </c>
      <c r="M8" s="56">
        <v>284968955</v>
      </c>
      <c r="N8" s="56">
        <v>287625193</v>
      </c>
      <c r="O8" s="56">
        <v>290107933</v>
      </c>
      <c r="P8" s="56">
        <v>292805298</v>
      </c>
      <c r="Q8" s="56">
        <v>295516599</v>
      </c>
      <c r="R8" s="56">
        <v>298379912</v>
      </c>
      <c r="S8" s="56">
        <v>301231207</v>
      </c>
      <c r="T8" s="56">
        <v>304093966</v>
      </c>
      <c r="U8" s="56">
        <v>306771529</v>
      </c>
      <c r="V8" s="56">
        <v>309326295</v>
      </c>
      <c r="W8" s="56">
        <v>311582564</v>
      </c>
      <c r="X8" s="56">
        <v>313873685</v>
      </c>
      <c r="Y8" s="56">
        <v>316497531</v>
      </c>
      <c r="Z8" s="57">
        <v>35072931</v>
      </c>
      <c r="AA8" s="58">
        <v>12.462638660586174</v>
      </c>
      <c r="AB8" s="53"/>
    </row>
    <row r="9" spans="1:31" x14ac:dyDescent="0.2">
      <c r="J9" s="55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56"/>
      <c r="AA9" s="49"/>
      <c r="AB9" s="53"/>
    </row>
    <row r="10" spans="1:31" x14ac:dyDescent="0.2">
      <c r="J10" s="55" t="s">
        <v>110</v>
      </c>
      <c r="K10" s="57">
        <v>19001780</v>
      </c>
      <c r="L10" s="57">
        <v>18977026</v>
      </c>
      <c r="M10" s="57">
        <v>19082838</v>
      </c>
      <c r="N10" s="57">
        <v>19137800</v>
      </c>
      <c r="O10" s="57">
        <v>19175939</v>
      </c>
      <c r="P10" s="57">
        <v>19171567</v>
      </c>
      <c r="Q10" s="57">
        <v>19132610</v>
      </c>
      <c r="R10" s="57">
        <v>19104631</v>
      </c>
      <c r="S10" s="57">
        <v>19132335</v>
      </c>
      <c r="T10" s="57">
        <v>19212436</v>
      </c>
      <c r="U10" s="57">
        <v>19307066</v>
      </c>
      <c r="V10" s="57">
        <v>19398228</v>
      </c>
      <c r="W10" s="57">
        <v>19502728</v>
      </c>
      <c r="X10" s="57">
        <v>19576125</v>
      </c>
      <c r="Y10" s="57">
        <v>19487053</v>
      </c>
      <c r="Z10" s="57">
        <v>510027</v>
      </c>
      <c r="AA10" s="58">
        <v>2.6876023671991596</v>
      </c>
      <c r="AB10" s="53"/>
    </row>
    <row r="11" spans="1:31" x14ac:dyDescent="0.2">
      <c r="J11" s="59"/>
      <c r="AB11" s="53"/>
    </row>
    <row r="12" spans="1:31" x14ac:dyDescent="0.2">
      <c r="J12" s="60" t="s">
        <v>111</v>
      </c>
      <c r="K12" s="61"/>
      <c r="L12" s="54"/>
      <c r="U12" s="54"/>
      <c r="V12" s="54"/>
      <c r="W12" s="54"/>
      <c r="X12" s="54"/>
      <c r="Y12" s="54"/>
      <c r="Z12" s="62"/>
      <c r="AB12" s="53"/>
      <c r="AC12" s="63">
        <v>338.23613507089607</v>
      </c>
      <c r="AD12" s="64">
        <f>+T12/AC12</f>
        <v>0</v>
      </c>
    </row>
    <row r="13" spans="1:31" x14ac:dyDescent="0.2">
      <c r="B13" s="65">
        <v>1</v>
      </c>
      <c r="C13" s="65">
        <v>1</v>
      </c>
      <c r="D13" s="65">
        <v>2</v>
      </c>
      <c r="E13" s="65">
        <v>36001</v>
      </c>
      <c r="F13" s="65">
        <v>99</v>
      </c>
      <c r="H13" s="46" t="s">
        <v>10</v>
      </c>
      <c r="I13" s="46">
        <v>1</v>
      </c>
      <c r="J13" s="59" t="s">
        <v>11</v>
      </c>
      <c r="K13" s="66">
        <v>295106</v>
      </c>
      <c r="L13" s="67">
        <v>294601</v>
      </c>
      <c r="M13" s="67">
        <v>296232</v>
      </c>
      <c r="N13" s="67">
        <v>298283</v>
      </c>
      <c r="O13" s="67">
        <v>301085</v>
      </c>
      <c r="P13" s="67">
        <v>302173</v>
      </c>
      <c r="Q13" s="67">
        <v>302791</v>
      </c>
      <c r="R13" s="67">
        <v>303997</v>
      </c>
      <c r="S13" s="67">
        <v>303858</v>
      </c>
      <c r="T13" s="67">
        <v>303739</v>
      </c>
      <c r="U13" s="67">
        <v>304733</v>
      </c>
      <c r="V13" s="68">
        <v>303991</v>
      </c>
      <c r="W13" s="68">
        <v>304712</v>
      </c>
      <c r="X13" s="68">
        <v>306012</v>
      </c>
      <c r="Y13" s="96">
        <v>305279</v>
      </c>
      <c r="Z13" s="69">
        <v>10678</v>
      </c>
      <c r="AA13" s="70">
        <v>3.6245633925207312</v>
      </c>
      <c r="AB13" s="53">
        <v>19</v>
      </c>
    </row>
    <row r="14" spans="1:31" x14ac:dyDescent="0.2">
      <c r="B14" s="65">
        <v>1</v>
      </c>
      <c r="C14" s="65">
        <v>1</v>
      </c>
      <c r="D14" s="65">
        <v>1</v>
      </c>
      <c r="E14" s="65">
        <v>36003</v>
      </c>
      <c r="F14" s="65">
        <v>99</v>
      </c>
      <c r="H14" s="65" t="s">
        <v>12</v>
      </c>
      <c r="I14" s="46">
        <v>10</v>
      </c>
      <c r="J14" s="59" t="s">
        <v>13</v>
      </c>
      <c r="K14" s="66">
        <v>49819</v>
      </c>
      <c r="L14" s="67">
        <v>49881</v>
      </c>
      <c r="M14" s="67">
        <v>50079</v>
      </c>
      <c r="N14" s="67">
        <v>50014</v>
      </c>
      <c r="O14" s="67">
        <v>50165</v>
      </c>
      <c r="P14" s="67">
        <v>50311</v>
      </c>
      <c r="Q14" s="67">
        <v>49768</v>
      </c>
      <c r="R14" s="67">
        <v>49359</v>
      </c>
      <c r="S14" s="67">
        <v>49079</v>
      </c>
      <c r="T14" s="67">
        <v>49177</v>
      </c>
      <c r="U14" s="67">
        <v>48969</v>
      </c>
      <c r="V14" s="68">
        <v>48964</v>
      </c>
      <c r="W14" s="68">
        <v>48804</v>
      </c>
      <c r="X14" s="68">
        <v>48243</v>
      </c>
      <c r="Y14" s="96">
        <v>48618</v>
      </c>
      <c r="Z14" s="69">
        <v>-1263</v>
      </c>
      <c r="AA14" s="70">
        <v>-2.5320262224093342</v>
      </c>
      <c r="AB14" s="53">
        <v>54</v>
      </c>
      <c r="AC14" s="63">
        <v>523.44549202544567</v>
      </c>
      <c r="AD14" s="64">
        <f t="shared" ref="AD14:AD74" si="0">+T14/AC14</f>
        <v>93.948655111561095</v>
      </c>
    </row>
    <row r="15" spans="1:31" x14ac:dyDescent="0.2">
      <c r="B15" s="65">
        <v>1</v>
      </c>
      <c r="C15" s="65">
        <v>2</v>
      </c>
      <c r="D15" s="65">
        <v>2</v>
      </c>
      <c r="E15" s="65">
        <v>36005</v>
      </c>
      <c r="F15" s="65">
        <v>70</v>
      </c>
      <c r="G15" s="65">
        <v>5600</v>
      </c>
      <c r="H15" s="65" t="s">
        <v>14</v>
      </c>
      <c r="I15" s="46">
        <v>7</v>
      </c>
      <c r="J15" s="59" t="s">
        <v>15</v>
      </c>
      <c r="K15" s="66">
        <v>1334319</v>
      </c>
      <c r="L15" s="67">
        <v>1332244</v>
      </c>
      <c r="M15" s="67">
        <v>1346555</v>
      </c>
      <c r="N15" s="67">
        <v>1358739</v>
      </c>
      <c r="O15" s="67">
        <v>1362373</v>
      </c>
      <c r="P15" s="67">
        <v>1358963</v>
      </c>
      <c r="Q15" s="67">
        <v>1351736</v>
      </c>
      <c r="R15" s="67">
        <v>1348164</v>
      </c>
      <c r="S15" s="67">
        <v>1354056</v>
      </c>
      <c r="T15" s="67">
        <v>1363488</v>
      </c>
      <c r="U15" s="67">
        <v>1376261</v>
      </c>
      <c r="V15" s="68">
        <v>1387709</v>
      </c>
      <c r="W15" s="68">
        <v>1395933</v>
      </c>
      <c r="X15" s="68">
        <v>1407939</v>
      </c>
      <c r="Y15" s="96">
        <v>1397315</v>
      </c>
      <c r="Z15" s="69">
        <v>65071</v>
      </c>
      <c r="AA15" s="70">
        <v>4.8843154857518591</v>
      </c>
      <c r="AB15" s="53">
        <v>13</v>
      </c>
      <c r="AC15" s="63">
        <v>1030.2196380832652</v>
      </c>
      <c r="AD15" s="64">
        <f t="shared" si="0"/>
        <v>1323.4925345985291</v>
      </c>
    </row>
    <row r="16" spans="1:31" x14ac:dyDescent="0.2">
      <c r="B16" s="65">
        <v>1</v>
      </c>
      <c r="C16" s="65">
        <v>1</v>
      </c>
      <c r="D16" s="65">
        <v>1</v>
      </c>
      <c r="E16" s="65">
        <v>36007</v>
      </c>
      <c r="F16" s="65">
        <v>99</v>
      </c>
      <c r="H16" s="46" t="s">
        <v>16</v>
      </c>
      <c r="I16" s="46">
        <v>9</v>
      </c>
      <c r="J16" s="59" t="s">
        <v>17</v>
      </c>
      <c r="K16" s="66">
        <v>200351</v>
      </c>
      <c r="L16" s="67">
        <v>200415</v>
      </c>
      <c r="M16" s="67">
        <v>200868</v>
      </c>
      <c r="N16" s="67">
        <v>201438</v>
      </c>
      <c r="O16" s="67">
        <v>201037</v>
      </c>
      <c r="P16" s="67">
        <v>200974</v>
      </c>
      <c r="Q16" s="67">
        <v>200477</v>
      </c>
      <c r="R16" s="67">
        <v>200905</v>
      </c>
      <c r="S16" s="67">
        <v>200877</v>
      </c>
      <c r="T16" s="67">
        <v>201029</v>
      </c>
      <c r="U16" s="67">
        <v>200935</v>
      </c>
      <c r="V16" s="68">
        <v>200419</v>
      </c>
      <c r="W16" s="68">
        <v>199245</v>
      </c>
      <c r="X16" s="68">
        <v>198359</v>
      </c>
      <c r="Y16" s="96">
        <v>199298</v>
      </c>
      <c r="Z16" s="69">
        <v>-1117</v>
      </c>
      <c r="AA16" s="70">
        <v>-0.55734351221215972</v>
      </c>
      <c r="AB16" s="53">
        <v>45</v>
      </c>
      <c r="AC16" s="63">
        <v>42.027050704482029</v>
      </c>
      <c r="AD16" s="64">
        <f t="shared" si="0"/>
        <v>4783.3239932432616</v>
      </c>
      <c r="AE16" s="62"/>
    </row>
    <row r="17" spans="2:31" x14ac:dyDescent="0.2">
      <c r="B17" s="65">
        <v>1</v>
      </c>
      <c r="C17" s="65">
        <v>1</v>
      </c>
      <c r="D17" s="65">
        <v>1</v>
      </c>
      <c r="E17" s="65">
        <v>36009</v>
      </c>
      <c r="F17" s="65">
        <v>99</v>
      </c>
      <c r="H17" s="65" t="s">
        <v>12</v>
      </c>
      <c r="I17" s="46">
        <v>10</v>
      </c>
      <c r="J17" s="59" t="s">
        <v>18</v>
      </c>
      <c r="K17" s="66">
        <v>83927</v>
      </c>
      <c r="L17" s="67">
        <v>83874</v>
      </c>
      <c r="M17" s="67">
        <v>83346</v>
      </c>
      <c r="N17" s="67">
        <v>83301</v>
      </c>
      <c r="O17" s="67">
        <v>83335</v>
      </c>
      <c r="P17" s="67">
        <v>82864</v>
      </c>
      <c r="Q17" s="67">
        <v>82039</v>
      </c>
      <c r="R17" s="67">
        <v>81342</v>
      </c>
      <c r="S17" s="67">
        <v>81056</v>
      </c>
      <c r="T17" s="67">
        <v>80761</v>
      </c>
      <c r="U17" s="67">
        <v>80491</v>
      </c>
      <c r="V17" s="68">
        <v>80221</v>
      </c>
      <c r="W17" s="68">
        <v>79793</v>
      </c>
      <c r="X17" s="68">
        <v>79278</v>
      </c>
      <c r="Y17" s="96">
        <v>79735</v>
      </c>
      <c r="Z17" s="69">
        <v>-4139</v>
      </c>
      <c r="AA17" s="70">
        <v>-4.9347831270715599</v>
      </c>
      <c r="AB17" s="53">
        <v>61</v>
      </c>
      <c r="AC17" s="63">
        <v>706.82282234512286</v>
      </c>
      <c r="AD17" s="64">
        <f t="shared" si="0"/>
        <v>114.25918553683393</v>
      </c>
      <c r="AE17" s="62"/>
    </row>
    <row r="18" spans="2:31" x14ac:dyDescent="0.2">
      <c r="B18" s="65">
        <v>1</v>
      </c>
      <c r="C18" s="65">
        <v>1</v>
      </c>
      <c r="D18" s="65">
        <v>1</v>
      </c>
      <c r="E18" s="65">
        <v>36011</v>
      </c>
      <c r="F18" s="65">
        <v>99</v>
      </c>
      <c r="H18" s="65" t="s">
        <v>19</v>
      </c>
      <c r="I18" s="46">
        <v>2</v>
      </c>
      <c r="J18" s="59" t="s">
        <v>20</v>
      </c>
      <c r="K18" s="66">
        <v>81871</v>
      </c>
      <c r="L18" s="67">
        <v>81910</v>
      </c>
      <c r="M18" s="67">
        <v>81313</v>
      </c>
      <c r="N18" s="67">
        <v>81401</v>
      </c>
      <c r="O18" s="67">
        <v>81395</v>
      </c>
      <c r="P18" s="67">
        <v>81284</v>
      </c>
      <c r="Q18" s="67">
        <v>81104</v>
      </c>
      <c r="R18" s="67">
        <v>80892</v>
      </c>
      <c r="S18" s="67">
        <v>80629</v>
      </c>
      <c r="T18" s="67">
        <v>80482</v>
      </c>
      <c r="U18" s="67">
        <v>80172</v>
      </c>
      <c r="V18" s="68">
        <v>79831</v>
      </c>
      <c r="W18" s="68">
        <v>79767</v>
      </c>
      <c r="X18" s="68">
        <v>79587</v>
      </c>
      <c r="Y18" s="96">
        <v>79767</v>
      </c>
      <c r="Z18" s="69">
        <v>-2143</v>
      </c>
      <c r="AA18" s="70">
        <v>-2.6162861677450864</v>
      </c>
      <c r="AB18" s="53">
        <v>55</v>
      </c>
      <c r="AC18" s="63">
        <v>1309.8523105126355</v>
      </c>
      <c r="AD18" s="64">
        <f t="shared" si="0"/>
        <v>61.443568373370155</v>
      </c>
      <c r="AE18" s="62"/>
    </row>
    <row r="19" spans="2:31" x14ac:dyDescent="0.2">
      <c r="B19" s="65">
        <v>1</v>
      </c>
      <c r="C19" s="65">
        <v>1</v>
      </c>
      <c r="D19" s="65">
        <v>1</v>
      </c>
      <c r="E19" s="65">
        <v>36013</v>
      </c>
      <c r="F19" s="65">
        <v>99</v>
      </c>
      <c r="H19" s="65" t="s">
        <v>21</v>
      </c>
      <c r="I19" s="46">
        <v>10</v>
      </c>
      <c r="J19" s="59" t="s">
        <v>22</v>
      </c>
      <c r="K19" s="66">
        <v>139593</v>
      </c>
      <c r="L19" s="67">
        <v>139698</v>
      </c>
      <c r="M19" s="67">
        <v>138730</v>
      </c>
      <c r="N19" s="67">
        <v>138346</v>
      </c>
      <c r="O19" s="67">
        <v>137587</v>
      </c>
      <c r="P19" s="67">
        <v>137174</v>
      </c>
      <c r="Q19" s="67">
        <v>136139</v>
      </c>
      <c r="R19" s="67">
        <v>135640</v>
      </c>
      <c r="S19" s="67">
        <v>135481</v>
      </c>
      <c r="T19" s="67">
        <v>135229</v>
      </c>
      <c r="U19" s="67">
        <v>135197</v>
      </c>
      <c r="V19" s="68">
        <v>134830</v>
      </c>
      <c r="W19" s="68">
        <v>134270</v>
      </c>
      <c r="X19" s="68">
        <v>133403</v>
      </c>
      <c r="Y19" s="96">
        <v>134156</v>
      </c>
      <c r="Z19" s="69">
        <v>-5542</v>
      </c>
      <c r="AA19" s="70">
        <v>-3.9671290927572338</v>
      </c>
      <c r="AB19" s="53">
        <v>60</v>
      </c>
      <c r="AC19" s="63">
        <v>693.18487305732685</v>
      </c>
      <c r="AD19" s="64">
        <f t="shared" si="0"/>
        <v>195.0835992764321</v>
      </c>
      <c r="AE19" s="62"/>
    </row>
    <row r="20" spans="2:31" x14ac:dyDescent="0.2">
      <c r="B20" s="65">
        <v>1</v>
      </c>
      <c r="C20" s="65">
        <v>1</v>
      </c>
      <c r="D20" s="65">
        <v>1</v>
      </c>
      <c r="E20" s="65">
        <v>36015</v>
      </c>
      <c r="F20" s="65">
        <v>99</v>
      </c>
      <c r="H20" s="65" t="s">
        <v>23</v>
      </c>
      <c r="I20" s="46">
        <v>9</v>
      </c>
      <c r="J20" s="59" t="s">
        <v>24</v>
      </c>
      <c r="K20" s="66">
        <v>91094</v>
      </c>
      <c r="L20" s="67">
        <v>91119</v>
      </c>
      <c r="M20" s="67">
        <v>90780</v>
      </c>
      <c r="N20" s="67">
        <v>90613</v>
      </c>
      <c r="O20" s="67">
        <v>90154</v>
      </c>
      <c r="P20" s="67">
        <v>89777</v>
      </c>
      <c r="Q20" s="67">
        <v>88860</v>
      </c>
      <c r="R20" s="67">
        <v>88732</v>
      </c>
      <c r="S20" s="67">
        <v>88634</v>
      </c>
      <c r="T20" s="67">
        <v>88503</v>
      </c>
      <c r="U20" s="67">
        <v>88849</v>
      </c>
      <c r="V20" s="68">
        <v>88940</v>
      </c>
      <c r="W20" s="68">
        <v>88939</v>
      </c>
      <c r="X20" s="68">
        <v>89147</v>
      </c>
      <c r="Y20" s="96">
        <v>88876</v>
      </c>
      <c r="Z20" s="69">
        <v>-2243</v>
      </c>
      <c r="AA20" s="70">
        <v>-2.4616161283596174</v>
      </c>
      <c r="AB20" s="53">
        <v>53</v>
      </c>
      <c r="AC20" s="63">
        <v>1062.0475592937109</v>
      </c>
      <c r="AD20" s="64">
        <f t="shared" si="0"/>
        <v>83.332426335838278</v>
      </c>
      <c r="AE20" s="62"/>
    </row>
    <row r="21" spans="2:31" x14ac:dyDescent="0.2">
      <c r="B21" s="65">
        <v>1</v>
      </c>
      <c r="C21" s="65">
        <v>1</v>
      </c>
      <c r="D21" s="65">
        <v>1</v>
      </c>
      <c r="E21" s="65">
        <v>36017</v>
      </c>
      <c r="F21" s="65">
        <v>99</v>
      </c>
      <c r="H21" s="65" t="s">
        <v>12</v>
      </c>
      <c r="I21" s="46">
        <v>9</v>
      </c>
      <c r="J21" s="59" t="s">
        <v>25</v>
      </c>
      <c r="K21" s="66">
        <v>51325</v>
      </c>
      <c r="L21" s="67">
        <v>51356</v>
      </c>
      <c r="M21" s="67">
        <v>51109</v>
      </c>
      <c r="N21" s="67">
        <v>51205</v>
      </c>
      <c r="O21" s="67">
        <v>51393</v>
      </c>
      <c r="P21" s="67">
        <v>51297</v>
      </c>
      <c r="Q21" s="67">
        <v>51154</v>
      </c>
      <c r="R21" s="67">
        <v>51391</v>
      </c>
      <c r="S21" s="67">
        <v>51463</v>
      </c>
      <c r="T21" s="67">
        <v>51326</v>
      </c>
      <c r="U21" s="67">
        <v>50639</v>
      </c>
      <c r="V21" s="68">
        <v>50333</v>
      </c>
      <c r="W21" s="68">
        <v>50228</v>
      </c>
      <c r="X21" s="68">
        <v>49904</v>
      </c>
      <c r="Y21" s="96">
        <v>50121</v>
      </c>
      <c r="Z21" s="69">
        <v>-1235</v>
      </c>
      <c r="AA21" s="70">
        <v>-2.4047823039177505</v>
      </c>
      <c r="AB21" s="53">
        <v>52</v>
      </c>
      <c r="AC21" s="63">
        <v>408.16985522712844</v>
      </c>
      <c r="AD21" s="64">
        <f t="shared" si="0"/>
        <v>125.74666978147947</v>
      </c>
    </row>
    <row r="22" spans="2:31" x14ac:dyDescent="0.2">
      <c r="B22" s="65">
        <v>1</v>
      </c>
      <c r="C22" s="65">
        <v>1</v>
      </c>
      <c r="D22" s="65">
        <v>1</v>
      </c>
      <c r="E22" s="65">
        <v>36019</v>
      </c>
      <c r="F22" s="65">
        <v>99</v>
      </c>
      <c r="H22" s="65" t="s">
        <v>12</v>
      </c>
      <c r="I22" s="46">
        <v>8</v>
      </c>
      <c r="J22" s="59" t="s">
        <v>26</v>
      </c>
      <c r="K22" s="66">
        <v>79891</v>
      </c>
      <c r="L22" s="67">
        <v>79882</v>
      </c>
      <c r="M22" s="67">
        <v>80320</v>
      </c>
      <c r="N22" s="67">
        <v>80707</v>
      </c>
      <c r="O22" s="67">
        <v>81396</v>
      </c>
      <c r="P22" s="67">
        <v>81803</v>
      </c>
      <c r="Q22" s="67">
        <v>82233</v>
      </c>
      <c r="R22" s="67">
        <v>82547</v>
      </c>
      <c r="S22" s="67">
        <v>82556</v>
      </c>
      <c r="T22" s="67">
        <v>82401</v>
      </c>
      <c r="U22" s="67">
        <v>82280</v>
      </c>
      <c r="V22" s="68">
        <v>82048</v>
      </c>
      <c r="W22" s="68">
        <v>81765</v>
      </c>
      <c r="X22" s="68">
        <v>81643</v>
      </c>
      <c r="Y22" s="96">
        <v>81865</v>
      </c>
      <c r="Z22" s="69">
        <v>1983</v>
      </c>
      <c r="AA22" s="70">
        <v>2.4824115570466438</v>
      </c>
      <c r="AB22" s="53">
        <v>25</v>
      </c>
      <c r="AC22" s="63">
        <v>894.35753833608499</v>
      </c>
      <c r="AD22" s="64">
        <f t="shared" si="0"/>
        <v>92.134293577156669</v>
      </c>
    </row>
    <row r="23" spans="2:31" x14ac:dyDescent="0.2">
      <c r="B23" s="65">
        <v>1</v>
      </c>
      <c r="C23" s="65">
        <v>1</v>
      </c>
      <c r="D23" s="65">
        <v>2</v>
      </c>
      <c r="E23" s="65">
        <v>36021</v>
      </c>
      <c r="F23" s="65">
        <v>99</v>
      </c>
      <c r="H23" s="65" t="s">
        <v>12</v>
      </c>
      <c r="I23" s="46">
        <v>1</v>
      </c>
      <c r="J23" s="59" t="s">
        <v>27</v>
      </c>
      <c r="K23" s="66">
        <v>63046</v>
      </c>
      <c r="L23" s="67">
        <v>63074</v>
      </c>
      <c r="M23" s="67">
        <v>62953</v>
      </c>
      <c r="N23" s="67">
        <v>63182</v>
      </c>
      <c r="O23" s="67">
        <v>63304</v>
      </c>
      <c r="P23" s="67">
        <v>63646</v>
      </c>
      <c r="Q23" s="67">
        <v>63717</v>
      </c>
      <c r="R23" s="67">
        <v>63427</v>
      </c>
      <c r="S23" s="67">
        <v>63430</v>
      </c>
      <c r="T23" s="67">
        <v>63253</v>
      </c>
      <c r="U23" s="67">
        <v>63023</v>
      </c>
      <c r="V23" s="68">
        <v>63015</v>
      </c>
      <c r="W23" s="68">
        <v>62606</v>
      </c>
      <c r="X23" s="68">
        <v>62485</v>
      </c>
      <c r="Y23" s="96">
        <v>62674</v>
      </c>
      <c r="Z23" s="69">
        <v>-400</v>
      </c>
      <c r="AA23" s="70">
        <v>-0.63417573009480932</v>
      </c>
      <c r="AB23" s="53">
        <v>47</v>
      </c>
      <c r="AC23" s="63">
        <v>1038.9494847080373</v>
      </c>
      <c r="AD23" s="64">
        <f t="shared" si="0"/>
        <v>60.881689563352722</v>
      </c>
    </row>
    <row r="24" spans="2:31" x14ac:dyDescent="0.2">
      <c r="B24" s="65">
        <v>1</v>
      </c>
      <c r="C24" s="65">
        <v>1</v>
      </c>
      <c r="D24" s="65">
        <v>1</v>
      </c>
      <c r="E24" s="65">
        <v>36023</v>
      </c>
      <c r="F24" s="65">
        <v>99</v>
      </c>
      <c r="H24" s="65" t="s">
        <v>12</v>
      </c>
      <c r="I24" s="46">
        <v>2</v>
      </c>
      <c r="J24" s="59" t="s">
        <v>28</v>
      </c>
      <c r="K24" s="66">
        <v>48693</v>
      </c>
      <c r="L24" s="67">
        <v>48704</v>
      </c>
      <c r="M24" s="67">
        <v>48903</v>
      </c>
      <c r="N24" s="67">
        <v>48891</v>
      </c>
      <c r="O24" s="67">
        <v>49475</v>
      </c>
      <c r="P24" s="67">
        <v>49628</v>
      </c>
      <c r="Q24" s="67">
        <v>49330</v>
      </c>
      <c r="R24" s="67">
        <v>49449</v>
      </c>
      <c r="S24" s="67">
        <v>49624</v>
      </c>
      <c r="T24" s="67">
        <v>49537</v>
      </c>
      <c r="U24" s="67">
        <v>49358</v>
      </c>
      <c r="V24" s="68">
        <v>49254</v>
      </c>
      <c r="W24" s="68">
        <v>49544</v>
      </c>
      <c r="X24" s="68">
        <v>49222</v>
      </c>
      <c r="Y24" s="96">
        <v>49271</v>
      </c>
      <c r="Z24" s="69">
        <v>567</v>
      </c>
      <c r="AA24" s="70">
        <v>1.1641754270696452</v>
      </c>
      <c r="AB24" s="53">
        <v>31</v>
      </c>
      <c r="AC24" s="63">
        <v>635.73402077538583</v>
      </c>
      <c r="AD24" s="64">
        <f t="shared" si="0"/>
        <v>77.920951815007783</v>
      </c>
    </row>
    <row r="25" spans="2:31" x14ac:dyDescent="0.2">
      <c r="B25" s="65">
        <v>1</v>
      </c>
      <c r="C25" s="65">
        <v>1</v>
      </c>
      <c r="D25" s="65">
        <v>1</v>
      </c>
      <c r="E25" s="65">
        <v>36025</v>
      </c>
      <c r="F25" s="65">
        <v>99</v>
      </c>
      <c r="H25" s="65" t="s">
        <v>12</v>
      </c>
      <c r="I25" s="46">
        <v>9</v>
      </c>
      <c r="J25" s="59" t="s">
        <v>29</v>
      </c>
      <c r="K25" s="66">
        <v>47864</v>
      </c>
      <c r="L25" s="67">
        <v>47894</v>
      </c>
      <c r="M25" s="67">
        <v>47771</v>
      </c>
      <c r="N25" s="67">
        <v>47666</v>
      </c>
      <c r="O25" s="67">
        <v>47930</v>
      </c>
      <c r="P25" s="67">
        <v>48283</v>
      </c>
      <c r="Q25" s="67">
        <v>48377</v>
      </c>
      <c r="R25" s="67">
        <v>48271</v>
      </c>
      <c r="S25" s="67">
        <v>48450</v>
      </c>
      <c r="T25" s="67">
        <v>48363</v>
      </c>
      <c r="U25" s="67">
        <v>48182</v>
      </c>
      <c r="V25" s="68">
        <v>47840</v>
      </c>
      <c r="W25" s="68">
        <v>47621</v>
      </c>
      <c r="X25" s="68">
        <v>47091</v>
      </c>
      <c r="Y25" s="96">
        <v>47491</v>
      </c>
      <c r="Z25" s="69">
        <v>-403</v>
      </c>
      <c r="AA25" s="70">
        <v>-0.84144151668267431</v>
      </c>
      <c r="AB25" s="53">
        <v>48</v>
      </c>
      <c r="AC25" s="63">
        <v>499.65153236231208</v>
      </c>
      <c r="AD25" s="64">
        <f t="shared" si="0"/>
        <v>96.793458775846531</v>
      </c>
    </row>
    <row r="26" spans="2:31" x14ac:dyDescent="0.2">
      <c r="B26" s="65">
        <v>1</v>
      </c>
      <c r="C26" s="65">
        <v>1</v>
      </c>
      <c r="D26" s="65">
        <v>2</v>
      </c>
      <c r="E26" s="65">
        <v>36027</v>
      </c>
      <c r="F26" s="65">
        <v>70</v>
      </c>
      <c r="G26" s="65">
        <v>2281</v>
      </c>
      <c r="H26" s="65" t="s">
        <v>14</v>
      </c>
      <c r="I26" s="46">
        <v>5</v>
      </c>
      <c r="J26" s="59" t="s">
        <v>30</v>
      </c>
      <c r="K26" s="66">
        <v>280914</v>
      </c>
      <c r="L26" s="67">
        <v>280032</v>
      </c>
      <c r="M26" s="67">
        <v>284712</v>
      </c>
      <c r="N26" s="67">
        <v>287700</v>
      </c>
      <c r="O26" s="67">
        <v>290781</v>
      </c>
      <c r="P26" s="67">
        <v>292859</v>
      </c>
      <c r="Q26" s="67">
        <v>294362</v>
      </c>
      <c r="R26" s="67">
        <v>294712</v>
      </c>
      <c r="S26" s="67">
        <v>295319</v>
      </c>
      <c r="T26" s="67">
        <v>296267</v>
      </c>
      <c r="U26" s="67">
        <v>296887</v>
      </c>
      <c r="V26" s="68">
        <v>297735</v>
      </c>
      <c r="W26" s="68">
        <v>298227</v>
      </c>
      <c r="X26" s="68">
        <v>297162</v>
      </c>
      <c r="Y26" s="96">
        <v>297385</v>
      </c>
      <c r="Z26" s="69">
        <v>17353</v>
      </c>
      <c r="AA26" s="70">
        <v>6.1967917952234028</v>
      </c>
      <c r="AB26" s="53">
        <v>5</v>
      </c>
      <c r="AC26" s="63">
        <v>1446.3726279812879</v>
      </c>
      <c r="AD26" s="64">
        <f t="shared" si="0"/>
        <v>204.83449027482072</v>
      </c>
    </row>
    <row r="27" spans="2:31" x14ac:dyDescent="0.2">
      <c r="B27" s="65">
        <v>1</v>
      </c>
      <c r="C27" s="65">
        <v>1</v>
      </c>
      <c r="D27" s="65">
        <v>1</v>
      </c>
      <c r="E27" s="65">
        <v>36029</v>
      </c>
      <c r="F27" s="65">
        <v>99</v>
      </c>
      <c r="H27" s="65" t="s">
        <v>31</v>
      </c>
      <c r="I27" s="46">
        <v>10</v>
      </c>
      <c r="J27" s="59" t="s">
        <v>32</v>
      </c>
      <c r="K27" s="66">
        <v>949440</v>
      </c>
      <c r="L27" s="67">
        <v>950227</v>
      </c>
      <c r="M27" s="67">
        <v>946515</v>
      </c>
      <c r="N27" s="67">
        <v>943551</v>
      </c>
      <c r="O27" s="67">
        <v>941846</v>
      </c>
      <c r="P27" s="67">
        <v>938333</v>
      </c>
      <c r="Q27" s="67">
        <v>931745</v>
      </c>
      <c r="R27" s="67">
        <v>925564</v>
      </c>
      <c r="S27" s="67">
        <v>921887</v>
      </c>
      <c r="T27" s="67">
        <v>920571</v>
      </c>
      <c r="U27" s="67">
        <v>919334</v>
      </c>
      <c r="V27" s="68">
        <v>918817</v>
      </c>
      <c r="W27" s="68">
        <v>919209</v>
      </c>
      <c r="X27" s="68">
        <v>918922</v>
      </c>
      <c r="Y27" s="96">
        <v>919230</v>
      </c>
      <c r="Z27" s="69">
        <v>-30997</v>
      </c>
      <c r="AA27" s="70">
        <v>-3.2620626439787546</v>
      </c>
      <c r="AB27" s="53">
        <v>56</v>
      </c>
      <c r="AC27" s="63">
        <v>801.59468576688391</v>
      </c>
      <c r="AD27" s="64">
        <f t="shared" si="0"/>
        <v>1148.4245296852132</v>
      </c>
    </row>
    <row r="28" spans="2:31" x14ac:dyDescent="0.2">
      <c r="B28" s="65">
        <v>1</v>
      </c>
      <c r="C28" s="65">
        <v>1</v>
      </c>
      <c r="D28" s="65">
        <v>1</v>
      </c>
      <c r="E28" s="65">
        <v>36031</v>
      </c>
      <c r="F28" s="65">
        <v>99</v>
      </c>
      <c r="H28" s="65" t="s">
        <v>12</v>
      </c>
      <c r="I28" s="46">
        <v>8</v>
      </c>
      <c r="J28" s="59" t="s">
        <v>33</v>
      </c>
      <c r="K28" s="66">
        <v>38911</v>
      </c>
      <c r="L28" s="67">
        <v>38893</v>
      </c>
      <c r="M28" s="67">
        <v>38893</v>
      </c>
      <c r="N28" s="67">
        <v>39195</v>
      </c>
      <c r="O28" s="67">
        <v>39334</v>
      </c>
      <c r="P28" s="67">
        <v>39295</v>
      </c>
      <c r="Q28" s="67">
        <v>39321</v>
      </c>
      <c r="R28" s="67">
        <v>39490</v>
      </c>
      <c r="S28" s="67">
        <v>39373</v>
      </c>
      <c r="T28" s="67">
        <v>39435</v>
      </c>
      <c r="U28" s="67">
        <v>39478</v>
      </c>
      <c r="V28" s="68">
        <v>39288</v>
      </c>
      <c r="W28" s="68">
        <v>39404</v>
      </c>
      <c r="X28" s="68">
        <v>38971</v>
      </c>
      <c r="Y28" s="96">
        <v>39181</v>
      </c>
      <c r="Z28" s="69">
        <v>288</v>
      </c>
      <c r="AA28" s="70">
        <v>0.74049314786722542</v>
      </c>
      <c r="AB28" s="53">
        <v>34</v>
      </c>
      <c r="AC28" s="63">
        <v>1044.2102473061652</v>
      </c>
      <c r="AD28" s="64">
        <f t="shared" si="0"/>
        <v>37.765383074657336</v>
      </c>
    </row>
    <row r="29" spans="2:31" x14ac:dyDescent="0.2">
      <c r="B29" s="65">
        <v>1</v>
      </c>
      <c r="C29" s="65">
        <v>1</v>
      </c>
      <c r="D29" s="65">
        <v>1</v>
      </c>
      <c r="E29" s="65">
        <v>36033</v>
      </c>
      <c r="F29" s="65">
        <v>99</v>
      </c>
      <c r="H29" s="65" t="s">
        <v>12</v>
      </c>
      <c r="I29" s="46">
        <v>8</v>
      </c>
      <c r="J29" s="59" t="s">
        <v>34</v>
      </c>
      <c r="K29" s="66">
        <v>51044</v>
      </c>
      <c r="L29" s="67">
        <v>51110</v>
      </c>
      <c r="M29" s="67">
        <v>50925</v>
      </c>
      <c r="N29" s="67">
        <v>50924</v>
      </c>
      <c r="O29" s="67">
        <v>51228</v>
      </c>
      <c r="P29" s="67">
        <v>51197</v>
      </c>
      <c r="Q29" s="67">
        <v>51257</v>
      </c>
      <c r="R29" s="67">
        <v>51511</v>
      </c>
      <c r="S29" s="67">
        <v>51782</v>
      </c>
      <c r="T29" s="67">
        <v>51907</v>
      </c>
      <c r="U29" s="67">
        <v>51706</v>
      </c>
      <c r="V29" s="68">
        <v>51579</v>
      </c>
      <c r="W29" s="68">
        <v>51561</v>
      </c>
      <c r="X29" s="68">
        <v>51848</v>
      </c>
      <c r="Y29" s="96">
        <v>51676</v>
      </c>
      <c r="Z29" s="69">
        <v>566</v>
      </c>
      <c r="AA29" s="70">
        <v>1.107415378595187</v>
      </c>
      <c r="AB29" s="53">
        <v>32</v>
      </c>
      <c r="AC29" s="63">
        <v>1796.8013264926324</v>
      </c>
      <c r="AD29" s="64">
        <f t="shared" si="0"/>
        <v>28.888558370180412</v>
      </c>
    </row>
    <row r="30" spans="2:31" x14ac:dyDescent="0.2">
      <c r="B30" s="65">
        <v>1</v>
      </c>
      <c r="C30" s="65">
        <v>1</v>
      </c>
      <c r="D30" s="65">
        <v>1</v>
      </c>
      <c r="E30" s="65">
        <v>36035</v>
      </c>
      <c r="F30" s="65">
        <v>99</v>
      </c>
      <c r="H30" s="65" t="s">
        <v>12</v>
      </c>
      <c r="I30" s="46">
        <v>6</v>
      </c>
      <c r="J30" s="59" t="s">
        <v>35</v>
      </c>
      <c r="K30" s="66">
        <v>54976</v>
      </c>
      <c r="L30" s="67">
        <v>55053</v>
      </c>
      <c r="M30" s="67">
        <v>54904</v>
      </c>
      <c r="N30" s="67">
        <v>54988</v>
      </c>
      <c r="O30" s="67">
        <v>55081</v>
      </c>
      <c r="P30" s="67">
        <v>55233</v>
      </c>
      <c r="Q30" s="67">
        <v>55301</v>
      </c>
      <c r="R30" s="67">
        <v>55328</v>
      </c>
      <c r="S30" s="67">
        <v>55489</v>
      </c>
      <c r="T30" s="67">
        <v>55584</v>
      </c>
      <c r="U30" s="67">
        <v>55558</v>
      </c>
      <c r="V30" s="68">
        <v>55445</v>
      </c>
      <c r="W30" s="68">
        <v>55234</v>
      </c>
      <c r="X30" s="68">
        <v>55002</v>
      </c>
      <c r="Y30" s="96">
        <v>55165</v>
      </c>
      <c r="Z30" s="69">
        <v>112</v>
      </c>
      <c r="AA30" s="70">
        <v>0.20344032114507837</v>
      </c>
      <c r="AB30" s="53">
        <v>40</v>
      </c>
      <c r="AC30" s="63">
        <v>1631.4871439558792</v>
      </c>
      <c r="AD30" s="64">
        <f t="shared" si="0"/>
        <v>34.069529880097647</v>
      </c>
    </row>
    <row r="31" spans="2:31" x14ac:dyDescent="0.2">
      <c r="B31" s="65">
        <v>1</v>
      </c>
      <c r="C31" s="65">
        <v>1</v>
      </c>
      <c r="D31" s="65">
        <v>1</v>
      </c>
      <c r="E31" s="65">
        <v>36037</v>
      </c>
      <c r="F31" s="65">
        <v>99</v>
      </c>
      <c r="H31" s="65" t="s">
        <v>36</v>
      </c>
      <c r="I31" s="46">
        <v>3</v>
      </c>
      <c r="J31" s="59" t="s">
        <v>37</v>
      </c>
      <c r="K31" s="66">
        <v>60539</v>
      </c>
      <c r="L31" s="67">
        <v>60548</v>
      </c>
      <c r="M31" s="67">
        <v>60321</v>
      </c>
      <c r="N31" s="67">
        <v>60289</v>
      </c>
      <c r="O31" s="67">
        <v>60412</v>
      </c>
      <c r="P31" s="67">
        <v>60224</v>
      </c>
      <c r="Q31" s="67">
        <v>60068</v>
      </c>
      <c r="R31" s="67">
        <v>59919</v>
      </c>
      <c r="S31" s="67">
        <v>59930</v>
      </c>
      <c r="T31" s="67">
        <v>59895</v>
      </c>
      <c r="U31" s="67">
        <v>59932</v>
      </c>
      <c r="V31" s="68">
        <v>60040</v>
      </c>
      <c r="W31" s="68">
        <v>60037</v>
      </c>
      <c r="X31" s="68">
        <v>59896</v>
      </c>
      <c r="Y31" s="96">
        <v>59872</v>
      </c>
      <c r="Z31" s="69">
        <v>-676</v>
      </c>
      <c r="AA31" s="70">
        <v>-1.1164695778555855</v>
      </c>
      <c r="AB31" s="53">
        <v>49</v>
      </c>
      <c r="AC31" s="63">
        <v>496.16627567386411</v>
      </c>
      <c r="AD31" s="64">
        <f t="shared" si="0"/>
        <v>120.71558051512893</v>
      </c>
    </row>
    <row r="32" spans="2:31" x14ac:dyDescent="0.2">
      <c r="B32" s="65">
        <v>1</v>
      </c>
      <c r="C32" s="65">
        <v>1</v>
      </c>
      <c r="D32" s="65">
        <v>2</v>
      </c>
      <c r="E32" s="65">
        <v>36039</v>
      </c>
      <c r="F32" s="65">
        <v>99</v>
      </c>
      <c r="H32" s="65" t="s">
        <v>12</v>
      </c>
      <c r="I32" s="46">
        <v>1</v>
      </c>
      <c r="J32" s="59" t="s">
        <v>38</v>
      </c>
      <c r="K32" s="66">
        <v>47986</v>
      </c>
      <c r="L32" s="67">
        <v>48021</v>
      </c>
      <c r="M32" s="67">
        <v>47976</v>
      </c>
      <c r="N32" s="67">
        <v>48177</v>
      </c>
      <c r="O32" s="67">
        <v>48416</v>
      </c>
      <c r="P32" s="67">
        <v>48755</v>
      </c>
      <c r="Q32" s="67">
        <v>49142</v>
      </c>
      <c r="R32" s="67">
        <v>49513</v>
      </c>
      <c r="S32" s="67">
        <v>49537</v>
      </c>
      <c r="T32" s="67">
        <v>49467</v>
      </c>
      <c r="U32" s="67">
        <v>49372</v>
      </c>
      <c r="V32" s="68">
        <v>49124</v>
      </c>
      <c r="W32" s="68">
        <v>49003</v>
      </c>
      <c r="X32" s="68">
        <v>48685</v>
      </c>
      <c r="Y32" s="96">
        <v>48928</v>
      </c>
      <c r="Z32" s="69">
        <v>907</v>
      </c>
      <c r="AA32" s="70">
        <v>1.8887570021448949</v>
      </c>
      <c r="AB32" s="53">
        <v>28</v>
      </c>
      <c r="AC32" s="63">
        <v>494.1090703895153</v>
      </c>
      <c r="AD32" s="64">
        <f t="shared" si="0"/>
        <v>100.11352343927678</v>
      </c>
    </row>
    <row r="33" spans="2:30" x14ac:dyDescent="0.2">
      <c r="B33" s="65">
        <v>1</v>
      </c>
      <c r="C33" s="65">
        <v>1</v>
      </c>
      <c r="D33" s="65">
        <v>1</v>
      </c>
      <c r="E33" s="65">
        <v>36041</v>
      </c>
      <c r="F33" s="65">
        <v>99</v>
      </c>
      <c r="H33" s="65" t="s">
        <v>12</v>
      </c>
      <c r="I33" s="46">
        <v>6</v>
      </c>
      <c r="J33" s="59" t="s">
        <v>39</v>
      </c>
      <c r="K33" s="66">
        <v>5377</v>
      </c>
      <c r="L33" s="67">
        <v>5376</v>
      </c>
      <c r="M33" s="67">
        <v>5312</v>
      </c>
      <c r="N33" s="67">
        <v>5232</v>
      </c>
      <c r="O33" s="67">
        <v>5181</v>
      </c>
      <c r="P33" s="67">
        <v>5158</v>
      </c>
      <c r="Q33" s="67">
        <v>5093</v>
      </c>
      <c r="R33" s="67">
        <v>4987</v>
      </c>
      <c r="S33" s="67">
        <v>4969</v>
      </c>
      <c r="T33" s="67">
        <v>4893</v>
      </c>
      <c r="U33" s="67">
        <v>4858</v>
      </c>
      <c r="V33" s="68">
        <v>4828</v>
      </c>
      <c r="W33" s="68">
        <v>4819</v>
      </c>
      <c r="X33" s="68">
        <v>4787</v>
      </c>
      <c r="Y33" s="96">
        <v>4813</v>
      </c>
      <c r="Z33" s="69">
        <v>-563</v>
      </c>
      <c r="AA33" s="70">
        <v>-10.472470238095239</v>
      </c>
      <c r="AB33" s="53">
        <v>62</v>
      </c>
      <c r="AC33" s="63">
        <v>647.74601310894104</v>
      </c>
      <c r="AD33" s="64">
        <f t="shared" si="0"/>
        <v>7.5538867101866236</v>
      </c>
    </row>
    <row r="34" spans="2:30" x14ac:dyDescent="0.2">
      <c r="B34" s="65">
        <v>1</v>
      </c>
      <c r="C34" s="65">
        <v>1</v>
      </c>
      <c r="D34" s="65">
        <v>1</v>
      </c>
      <c r="E34" s="65">
        <v>36043</v>
      </c>
      <c r="F34" s="65">
        <v>99</v>
      </c>
      <c r="H34" s="65" t="s">
        <v>40</v>
      </c>
      <c r="I34" s="46">
        <v>6</v>
      </c>
      <c r="J34" s="59" t="s">
        <v>41</v>
      </c>
      <c r="K34" s="66">
        <v>64451</v>
      </c>
      <c r="L34" s="67">
        <v>64502</v>
      </c>
      <c r="M34" s="67">
        <v>64274</v>
      </c>
      <c r="N34" s="67">
        <v>63971</v>
      </c>
      <c r="O34" s="67">
        <v>64080</v>
      </c>
      <c r="P34" s="67">
        <v>64332</v>
      </c>
      <c r="Q34" s="67">
        <v>64292</v>
      </c>
      <c r="R34" s="67">
        <v>64029</v>
      </c>
      <c r="S34" s="67">
        <v>64343</v>
      </c>
      <c r="T34" s="67">
        <v>64404</v>
      </c>
      <c r="U34" s="67">
        <v>64381</v>
      </c>
      <c r="V34" s="68">
        <v>64434</v>
      </c>
      <c r="W34" s="68">
        <v>64616</v>
      </c>
      <c r="X34" s="68">
        <v>64528</v>
      </c>
      <c r="Y34" s="96">
        <v>64428</v>
      </c>
      <c r="Z34" s="69">
        <v>-74</v>
      </c>
      <c r="AA34" s="70">
        <v>-0.11472512480233171</v>
      </c>
      <c r="AB34" s="53">
        <v>42</v>
      </c>
      <c r="AC34" s="63">
        <v>1720.3933404324653</v>
      </c>
      <c r="AD34" s="64">
        <f t="shared" si="0"/>
        <v>37.435625032011799</v>
      </c>
    </row>
    <row r="35" spans="2:30" x14ac:dyDescent="0.2">
      <c r="B35" s="65">
        <v>1</v>
      </c>
      <c r="C35" s="65">
        <v>1</v>
      </c>
      <c r="D35" s="65">
        <v>1</v>
      </c>
      <c r="E35" s="65">
        <v>36045</v>
      </c>
      <c r="F35" s="65">
        <v>99</v>
      </c>
      <c r="H35" s="65" t="s">
        <v>12</v>
      </c>
      <c r="I35" s="46">
        <v>8</v>
      </c>
      <c r="J35" s="59" t="s">
        <v>42</v>
      </c>
      <c r="K35" s="66">
        <v>111790</v>
      </c>
      <c r="L35" s="67">
        <v>111716</v>
      </c>
      <c r="M35" s="67">
        <v>111422</v>
      </c>
      <c r="N35" s="67">
        <v>111112</v>
      </c>
      <c r="O35" s="67">
        <v>110246</v>
      </c>
      <c r="P35" s="67">
        <v>109924</v>
      </c>
      <c r="Q35" s="67">
        <v>113486</v>
      </c>
      <c r="R35" s="67">
        <v>113650</v>
      </c>
      <c r="S35" s="67">
        <v>115059</v>
      </c>
      <c r="T35" s="67">
        <v>115033</v>
      </c>
      <c r="U35" s="67">
        <v>115023</v>
      </c>
      <c r="V35" s="68">
        <v>116605</v>
      </c>
      <c r="W35" s="68">
        <v>118294</v>
      </c>
      <c r="X35" s="68">
        <v>120941</v>
      </c>
      <c r="Y35" s="96">
        <v>118073</v>
      </c>
      <c r="Z35" s="69">
        <v>6357</v>
      </c>
      <c r="AA35" s="70">
        <v>5.6903218876436679</v>
      </c>
      <c r="AB35" s="53">
        <v>9</v>
      </c>
      <c r="AC35" s="63">
        <v>1411.2498915052888</v>
      </c>
      <c r="AD35" s="64">
        <f t="shared" si="0"/>
        <v>81.511432307216509</v>
      </c>
    </row>
    <row r="36" spans="2:30" x14ac:dyDescent="0.2">
      <c r="B36" s="65">
        <v>1</v>
      </c>
      <c r="C36" s="65">
        <v>2</v>
      </c>
      <c r="D36" s="65">
        <v>2</v>
      </c>
      <c r="E36" s="65">
        <v>36047</v>
      </c>
      <c r="F36" s="65">
        <v>70</v>
      </c>
      <c r="G36" s="65">
        <v>5600</v>
      </c>
      <c r="H36" s="65" t="s">
        <v>14</v>
      </c>
      <c r="I36" s="46">
        <v>7</v>
      </c>
      <c r="J36" s="59" t="s">
        <v>43</v>
      </c>
      <c r="K36" s="66">
        <v>2467006</v>
      </c>
      <c r="L36" s="67">
        <v>2465689</v>
      </c>
      <c r="M36" s="67">
        <v>2477252</v>
      </c>
      <c r="N36" s="67">
        <v>2480559</v>
      </c>
      <c r="O36" s="67">
        <v>2472999</v>
      </c>
      <c r="P36" s="67">
        <v>2459094</v>
      </c>
      <c r="Q36" s="67">
        <v>2445809</v>
      </c>
      <c r="R36" s="67">
        <v>2436132</v>
      </c>
      <c r="S36" s="67">
        <v>2441324</v>
      </c>
      <c r="T36" s="67">
        <v>2460361</v>
      </c>
      <c r="U36" s="67">
        <v>2487751</v>
      </c>
      <c r="V36" s="68">
        <v>2509591</v>
      </c>
      <c r="W36" s="68">
        <v>2541018</v>
      </c>
      <c r="X36" s="68">
        <v>2568435</v>
      </c>
      <c r="Y36" s="96">
        <v>2539789</v>
      </c>
      <c r="Z36" s="69">
        <v>74100</v>
      </c>
      <c r="AA36" s="70">
        <v>3.0052451870450816</v>
      </c>
      <c r="AB36" s="53">
        <v>22</v>
      </c>
      <c r="AC36" s="63">
        <v>1272.2017580776435</v>
      </c>
      <c r="AD36" s="64">
        <f t="shared" si="0"/>
        <v>1933.9393177051734</v>
      </c>
    </row>
    <row r="37" spans="2:30" x14ac:dyDescent="0.2">
      <c r="B37" s="65">
        <v>1</v>
      </c>
      <c r="C37" s="65">
        <v>1</v>
      </c>
      <c r="D37" s="65">
        <v>1</v>
      </c>
      <c r="E37" s="65">
        <v>36049</v>
      </c>
      <c r="F37" s="65">
        <v>99</v>
      </c>
      <c r="H37" s="65" t="s">
        <v>12</v>
      </c>
      <c r="I37" s="46">
        <v>8</v>
      </c>
      <c r="J37" s="59" t="s">
        <v>44</v>
      </c>
      <c r="K37" s="66">
        <v>26989</v>
      </c>
      <c r="L37" s="67">
        <v>26946</v>
      </c>
      <c r="M37" s="67">
        <v>26951</v>
      </c>
      <c r="N37" s="67">
        <v>26618</v>
      </c>
      <c r="O37" s="67">
        <v>26692</v>
      </c>
      <c r="P37" s="67">
        <v>26661</v>
      </c>
      <c r="Q37" s="67">
        <v>26773</v>
      </c>
      <c r="R37" s="67">
        <v>27001</v>
      </c>
      <c r="S37" s="67">
        <v>27086</v>
      </c>
      <c r="T37" s="67">
        <v>26878</v>
      </c>
      <c r="U37" s="67">
        <v>27047</v>
      </c>
      <c r="V37" s="68">
        <v>27069</v>
      </c>
      <c r="W37" s="68">
        <v>27051</v>
      </c>
      <c r="X37" s="68">
        <v>27222</v>
      </c>
      <c r="Y37" s="96">
        <v>27108</v>
      </c>
      <c r="Z37" s="69">
        <v>162</v>
      </c>
      <c r="AA37" s="70">
        <v>0.60120240480961928</v>
      </c>
      <c r="AB37" s="53">
        <v>37</v>
      </c>
      <c r="AC37" s="63">
        <v>70.606049912200362</v>
      </c>
      <c r="AD37" s="64">
        <f t="shared" si="0"/>
        <v>380.67559413709137</v>
      </c>
    </row>
    <row r="38" spans="2:30" x14ac:dyDescent="0.2">
      <c r="B38" s="65">
        <v>1</v>
      </c>
      <c r="C38" s="65">
        <v>1</v>
      </c>
      <c r="D38" s="65">
        <v>1</v>
      </c>
      <c r="E38" s="65">
        <v>36051</v>
      </c>
      <c r="F38" s="65">
        <v>99</v>
      </c>
      <c r="H38" s="65" t="s">
        <v>36</v>
      </c>
      <c r="I38" s="46">
        <v>3</v>
      </c>
      <c r="J38" s="59" t="s">
        <v>45</v>
      </c>
      <c r="K38" s="66">
        <v>64705</v>
      </c>
      <c r="L38" s="67">
        <v>64631</v>
      </c>
      <c r="M38" s="67">
        <v>65088</v>
      </c>
      <c r="N38" s="67">
        <v>65118</v>
      </c>
      <c r="O38" s="67">
        <v>65130</v>
      </c>
      <c r="P38" s="67">
        <v>65484</v>
      </c>
      <c r="Q38" s="67">
        <v>65322</v>
      </c>
      <c r="R38" s="67">
        <v>65357</v>
      </c>
      <c r="S38" s="67">
        <v>65460</v>
      </c>
      <c r="T38" s="67">
        <v>65637</v>
      </c>
      <c r="U38" s="67">
        <v>65420</v>
      </c>
      <c r="V38" s="68">
        <v>65387</v>
      </c>
      <c r="W38" s="68">
        <v>64982</v>
      </c>
      <c r="X38" s="68">
        <v>64939</v>
      </c>
      <c r="Y38" s="96">
        <v>65087</v>
      </c>
      <c r="Z38" s="69">
        <v>456</v>
      </c>
      <c r="AA38" s="70">
        <v>0.70554377930095469</v>
      </c>
      <c r="AB38" s="53">
        <v>35</v>
      </c>
      <c r="AC38" s="63">
        <v>1275.4233706874318</v>
      </c>
      <c r="AD38" s="64">
        <f t="shared" si="0"/>
        <v>51.462911460233599</v>
      </c>
    </row>
    <row r="39" spans="2:30" x14ac:dyDescent="0.2">
      <c r="B39" s="65">
        <v>1</v>
      </c>
      <c r="C39" s="65">
        <v>1</v>
      </c>
      <c r="D39" s="65">
        <v>1</v>
      </c>
      <c r="E39" s="65">
        <v>36053</v>
      </c>
      <c r="F39" s="65">
        <v>99</v>
      </c>
      <c r="H39" s="65" t="s">
        <v>19</v>
      </c>
      <c r="I39" s="46">
        <v>2</v>
      </c>
      <c r="J39" s="59" t="s">
        <v>46</v>
      </c>
      <c r="K39" s="66">
        <v>69450</v>
      </c>
      <c r="L39" s="67">
        <v>69420</v>
      </c>
      <c r="M39" s="67">
        <v>69852</v>
      </c>
      <c r="N39" s="67">
        <v>70261</v>
      </c>
      <c r="O39" s="67">
        <v>71010</v>
      </c>
      <c r="P39" s="67">
        <v>71397</v>
      </c>
      <c r="Q39" s="67">
        <v>71471</v>
      </c>
      <c r="R39" s="67">
        <v>72042</v>
      </c>
      <c r="S39" s="67">
        <v>72709</v>
      </c>
      <c r="T39" s="67">
        <v>73075</v>
      </c>
      <c r="U39" s="67">
        <v>73169</v>
      </c>
      <c r="V39" s="68">
        <v>73396</v>
      </c>
      <c r="W39" s="68">
        <v>72906</v>
      </c>
      <c r="X39" s="68">
        <v>72342</v>
      </c>
      <c r="Y39" s="96">
        <v>72839</v>
      </c>
      <c r="Z39" s="69">
        <v>3419</v>
      </c>
      <c r="AA39" s="70">
        <v>4.9250936329588013</v>
      </c>
      <c r="AB39" s="53">
        <v>12</v>
      </c>
      <c r="AC39" s="63">
        <v>632.12799016829422</v>
      </c>
      <c r="AD39" s="64">
        <f t="shared" si="0"/>
        <v>115.60158881834187</v>
      </c>
    </row>
    <row r="40" spans="2:30" x14ac:dyDescent="0.2">
      <c r="B40" s="65">
        <v>1</v>
      </c>
      <c r="C40" s="65">
        <v>1</v>
      </c>
      <c r="D40" s="65">
        <v>1</v>
      </c>
      <c r="E40" s="65">
        <v>36055</v>
      </c>
      <c r="F40" s="65">
        <v>99</v>
      </c>
      <c r="H40" s="65" t="s">
        <v>36</v>
      </c>
      <c r="I40" s="46">
        <v>3</v>
      </c>
      <c r="J40" s="59" t="s">
        <v>47</v>
      </c>
      <c r="K40" s="66">
        <v>738979</v>
      </c>
      <c r="L40" s="67">
        <v>735328</v>
      </c>
      <c r="M40" s="67">
        <v>739891</v>
      </c>
      <c r="N40" s="67">
        <v>741391</v>
      </c>
      <c r="O40" s="67">
        <v>741671</v>
      </c>
      <c r="P40" s="67">
        <v>741075</v>
      </c>
      <c r="Q40" s="67">
        <v>738506</v>
      </c>
      <c r="R40" s="67">
        <v>738329</v>
      </c>
      <c r="S40" s="67">
        <v>739249</v>
      </c>
      <c r="T40" s="67">
        <v>741018</v>
      </c>
      <c r="U40" s="67">
        <v>743386</v>
      </c>
      <c r="V40" s="68">
        <v>744690</v>
      </c>
      <c r="W40" s="68">
        <v>747000</v>
      </c>
      <c r="X40" s="68">
        <v>748057</v>
      </c>
      <c r="Y40" s="96">
        <v>746548</v>
      </c>
      <c r="Z40" s="69">
        <v>11220</v>
      </c>
      <c r="AA40" s="70">
        <v>1.525849688846338</v>
      </c>
      <c r="AB40" s="53">
        <v>29</v>
      </c>
      <c r="AC40" s="63">
        <v>655.85591902356305</v>
      </c>
      <c r="AD40" s="64">
        <f t="shared" si="0"/>
        <v>1129.848764806798</v>
      </c>
    </row>
    <row r="41" spans="2:30" x14ac:dyDescent="0.2">
      <c r="B41" s="65">
        <v>1</v>
      </c>
      <c r="C41" s="65">
        <v>1</v>
      </c>
      <c r="D41" s="65">
        <v>1</v>
      </c>
      <c r="E41" s="65">
        <v>36057</v>
      </c>
      <c r="F41" s="65">
        <v>99</v>
      </c>
      <c r="H41" s="46" t="s">
        <v>10</v>
      </c>
      <c r="I41" s="46">
        <v>6</v>
      </c>
      <c r="J41" s="59" t="s">
        <v>48</v>
      </c>
      <c r="K41" s="66">
        <v>49605</v>
      </c>
      <c r="L41" s="67">
        <v>49637</v>
      </c>
      <c r="M41" s="67">
        <v>49472</v>
      </c>
      <c r="N41" s="67">
        <v>49298</v>
      </c>
      <c r="O41" s="67">
        <v>49449</v>
      </c>
      <c r="P41" s="67">
        <v>49460</v>
      </c>
      <c r="Q41" s="67">
        <v>49505</v>
      </c>
      <c r="R41" s="67">
        <v>49724</v>
      </c>
      <c r="S41" s="67">
        <v>49798</v>
      </c>
      <c r="T41" s="67">
        <v>49951</v>
      </c>
      <c r="U41" s="67">
        <v>50001</v>
      </c>
      <c r="V41" s="68">
        <v>50299</v>
      </c>
      <c r="W41" s="68">
        <v>49982</v>
      </c>
      <c r="X41" s="68">
        <v>49916</v>
      </c>
      <c r="Y41" s="96">
        <v>50019</v>
      </c>
      <c r="Z41" s="69">
        <v>382</v>
      </c>
      <c r="AA41" s="70">
        <v>0.76958720309446582</v>
      </c>
      <c r="AB41" s="53">
        <v>33</v>
      </c>
      <c r="AC41" s="63">
        <v>659.2939785821402</v>
      </c>
      <c r="AD41" s="64">
        <f t="shared" si="0"/>
        <v>75.764380720453829</v>
      </c>
    </row>
    <row r="42" spans="2:30" x14ac:dyDescent="0.2">
      <c r="B42" s="65">
        <v>1</v>
      </c>
      <c r="C42" s="65">
        <v>2</v>
      </c>
      <c r="D42" s="65">
        <v>2</v>
      </c>
      <c r="E42" s="65">
        <v>36059</v>
      </c>
      <c r="F42" s="65">
        <v>70</v>
      </c>
      <c r="G42" s="65">
        <v>5380</v>
      </c>
      <c r="H42" s="65" t="s">
        <v>14</v>
      </c>
      <c r="I42" s="46">
        <v>4</v>
      </c>
      <c r="J42" s="59" t="s">
        <v>49</v>
      </c>
      <c r="K42" s="66">
        <v>1336713</v>
      </c>
      <c r="L42" s="67">
        <v>1334625</v>
      </c>
      <c r="M42" s="67">
        <v>1337086</v>
      </c>
      <c r="N42" s="67">
        <v>1339572</v>
      </c>
      <c r="O42" s="67">
        <v>1339761</v>
      </c>
      <c r="P42" s="67">
        <v>1337964</v>
      </c>
      <c r="Q42" s="67">
        <v>1332318</v>
      </c>
      <c r="R42" s="67">
        <v>1324905</v>
      </c>
      <c r="S42" s="67">
        <v>1322048</v>
      </c>
      <c r="T42" s="67">
        <v>1325129</v>
      </c>
      <c r="U42" s="67">
        <v>1332088</v>
      </c>
      <c r="V42" s="68">
        <v>1341048</v>
      </c>
      <c r="W42" s="68">
        <v>1345260</v>
      </c>
      <c r="X42" s="68">
        <v>1348283</v>
      </c>
      <c r="Y42" s="96">
        <v>1343765</v>
      </c>
      <c r="Z42" s="69">
        <v>9140</v>
      </c>
      <c r="AA42" s="70">
        <v>0.68483656457806497</v>
      </c>
      <c r="AB42" s="53">
        <v>36</v>
      </c>
      <c r="AC42" s="63">
        <v>404.81536478161291</v>
      </c>
      <c r="AD42" s="64">
        <f t="shared" si="0"/>
        <v>3273.4157724346055</v>
      </c>
    </row>
    <row r="43" spans="2:30" x14ac:dyDescent="0.2">
      <c r="B43" s="65">
        <v>1</v>
      </c>
      <c r="C43" s="65">
        <v>2</v>
      </c>
      <c r="D43" s="65">
        <v>2</v>
      </c>
      <c r="E43" s="65">
        <v>36061</v>
      </c>
      <c r="F43" s="65">
        <v>70</v>
      </c>
      <c r="G43" s="65">
        <v>5600</v>
      </c>
      <c r="H43" s="65" t="s">
        <v>14</v>
      </c>
      <c r="I43" s="46">
        <v>7</v>
      </c>
      <c r="J43" s="59" t="s">
        <v>50</v>
      </c>
      <c r="K43" s="66">
        <v>1540547</v>
      </c>
      <c r="L43" s="67">
        <v>1538096</v>
      </c>
      <c r="M43" s="67">
        <v>1555729</v>
      </c>
      <c r="N43" s="67">
        <v>1555382</v>
      </c>
      <c r="O43" s="67">
        <v>1562154</v>
      </c>
      <c r="P43" s="67">
        <v>1569947</v>
      </c>
      <c r="Q43" s="67">
        <v>1573573</v>
      </c>
      <c r="R43" s="67">
        <v>1578171</v>
      </c>
      <c r="S43" s="67">
        <v>1581402</v>
      </c>
      <c r="T43" s="67">
        <v>1587022</v>
      </c>
      <c r="U43" s="67">
        <v>1583431</v>
      </c>
      <c r="V43" s="68">
        <v>1588129</v>
      </c>
      <c r="W43" s="68">
        <v>1607316</v>
      </c>
      <c r="X43" s="68">
        <v>1621323</v>
      </c>
      <c r="Y43" s="96">
        <v>1605272</v>
      </c>
      <c r="Z43" s="69">
        <v>67176</v>
      </c>
      <c r="AA43" s="70">
        <v>4.367477712704539</v>
      </c>
      <c r="AB43" s="53">
        <v>16</v>
      </c>
      <c r="AC43" s="63">
        <v>286.69220938475388</v>
      </c>
      <c r="AD43" s="64">
        <f t="shared" si="0"/>
        <v>5535.6300173129048</v>
      </c>
    </row>
    <row r="44" spans="2:30" x14ac:dyDescent="0.2">
      <c r="B44" s="65">
        <v>1</v>
      </c>
      <c r="C44" s="65">
        <v>1</v>
      </c>
      <c r="D44" s="65">
        <v>1</v>
      </c>
      <c r="E44" s="65">
        <v>36063</v>
      </c>
      <c r="F44" s="65">
        <v>99</v>
      </c>
      <c r="H44" s="65" t="s">
        <v>31</v>
      </c>
      <c r="I44" s="46">
        <v>10</v>
      </c>
      <c r="J44" s="59" t="s">
        <v>51</v>
      </c>
      <c r="K44" s="66">
        <v>219620</v>
      </c>
      <c r="L44" s="67">
        <v>219795</v>
      </c>
      <c r="M44" s="67">
        <v>218552</v>
      </c>
      <c r="N44" s="67">
        <v>218127</v>
      </c>
      <c r="O44" s="67">
        <v>218072</v>
      </c>
      <c r="P44" s="67">
        <v>217737</v>
      </c>
      <c r="Q44" s="67">
        <v>216818</v>
      </c>
      <c r="R44" s="67">
        <v>216148</v>
      </c>
      <c r="S44" s="67">
        <v>215791</v>
      </c>
      <c r="T44" s="67">
        <v>215793</v>
      </c>
      <c r="U44" s="67">
        <v>216043</v>
      </c>
      <c r="V44" s="68">
        <v>216497</v>
      </c>
      <c r="W44" s="68">
        <v>215691</v>
      </c>
      <c r="X44" s="68">
        <v>214845</v>
      </c>
      <c r="Y44" s="96">
        <v>215465</v>
      </c>
      <c r="Z44" s="69">
        <v>-4330</v>
      </c>
      <c r="AA44" s="70">
        <v>-1.9700175163220275</v>
      </c>
      <c r="AB44" s="53">
        <v>50</v>
      </c>
      <c r="AC44" s="63">
        <v>22.963748866790116</v>
      </c>
      <c r="AD44" s="64">
        <f t="shared" si="0"/>
        <v>9397.1154819619678</v>
      </c>
    </row>
    <row r="45" spans="2:30" x14ac:dyDescent="0.2">
      <c r="B45" s="65">
        <v>1</v>
      </c>
      <c r="C45" s="65">
        <v>1</v>
      </c>
      <c r="D45" s="65">
        <v>1</v>
      </c>
      <c r="E45" s="65">
        <v>36065</v>
      </c>
      <c r="F45" s="65">
        <v>99</v>
      </c>
      <c r="H45" s="65" t="s">
        <v>40</v>
      </c>
      <c r="I45" s="46">
        <v>6</v>
      </c>
      <c r="J45" s="59" t="s">
        <v>52</v>
      </c>
      <c r="K45" s="66">
        <v>235146</v>
      </c>
      <c r="L45" s="67">
        <v>235516</v>
      </c>
      <c r="M45" s="67">
        <v>234247</v>
      </c>
      <c r="N45" s="67">
        <v>234078</v>
      </c>
      <c r="O45" s="67">
        <v>234243</v>
      </c>
      <c r="P45" s="67">
        <v>234654</v>
      </c>
      <c r="Q45" s="67">
        <v>234282</v>
      </c>
      <c r="R45" s="67">
        <v>234229</v>
      </c>
      <c r="S45" s="67">
        <v>234488</v>
      </c>
      <c r="T45" s="67">
        <v>234482</v>
      </c>
      <c r="U45" s="67">
        <v>234619</v>
      </c>
      <c r="V45" s="68">
        <v>234842</v>
      </c>
      <c r="W45" s="68">
        <v>234137</v>
      </c>
      <c r="X45" s="68">
        <v>233847</v>
      </c>
      <c r="Y45" s="96">
        <v>234206</v>
      </c>
      <c r="Z45" s="69">
        <v>-1310</v>
      </c>
      <c r="AA45" s="70">
        <v>-0.5562254793729513</v>
      </c>
      <c r="AB45" s="53">
        <v>44</v>
      </c>
      <c r="AC45" s="63">
        <v>522.94765303931911</v>
      </c>
      <c r="AD45" s="64">
        <f t="shared" si="0"/>
        <v>448.38522295150239</v>
      </c>
    </row>
    <row r="46" spans="2:30" x14ac:dyDescent="0.2">
      <c r="B46" s="65">
        <v>1</v>
      </c>
      <c r="C46" s="65">
        <v>1</v>
      </c>
      <c r="D46" s="65">
        <v>1</v>
      </c>
      <c r="E46" s="65">
        <v>36067</v>
      </c>
      <c r="F46" s="65">
        <v>99</v>
      </c>
      <c r="H46" s="65" t="s">
        <v>19</v>
      </c>
      <c r="I46" s="46">
        <v>2</v>
      </c>
      <c r="J46" s="59" t="s">
        <v>53</v>
      </c>
      <c r="K46" s="66">
        <v>458034</v>
      </c>
      <c r="L46" s="67">
        <v>458326</v>
      </c>
      <c r="M46" s="67">
        <v>458576</v>
      </c>
      <c r="N46" s="67">
        <v>459484</v>
      </c>
      <c r="O46" s="67">
        <v>460961</v>
      </c>
      <c r="P46" s="67">
        <v>461412</v>
      </c>
      <c r="Q46" s="67">
        <v>460910</v>
      </c>
      <c r="R46" s="67">
        <v>460925</v>
      </c>
      <c r="S46" s="67">
        <v>461287</v>
      </c>
      <c r="T46" s="67">
        <v>463472</v>
      </c>
      <c r="U46" s="67">
        <v>465633</v>
      </c>
      <c r="V46" s="68">
        <v>467429</v>
      </c>
      <c r="W46" s="68">
        <v>467525</v>
      </c>
      <c r="X46" s="68">
        <v>467038</v>
      </c>
      <c r="Y46" s="96">
        <v>467202</v>
      </c>
      <c r="Z46" s="69">
        <v>8876</v>
      </c>
      <c r="AA46" s="70">
        <v>1.9366128039866819</v>
      </c>
      <c r="AB46" s="53">
        <v>27</v>
      </c>
      <c r="AC46" s="63">
        <v>1212.7028105921727</v>
      </c>
      <c r="AD46" s="64">
        <f t="shared" si="0"/>
        <v>382.18102238394488</v>
      </c>
    </row>
    <row r="47" spans="2:30" x14ac:dyDescent="0.2">
      <c r="B47" s="65">
        <v>1</v>
      </c>
      <c r="C47" s="65">
        <v>1</v>
      </c>
      <c r="D47" s="65">
        <v>1</v>
      </c>
      <c r="E47" s="65">
        <v>36069</v>
      </c>
      <c r="F47" s="65">
        <v>99</v>
      </c>
      <c r="H47" s="65" t="s">
        <v>36</v>
      </c>
      <c r="I47" s="46">
        <v>3</v>
      </c>
      <c r="J47" s="59" t="s">
        <v>54</v>
      </c>
      <c r="K47" s="66">
        <v>100106</v>
      </c>
      <c r="L47" s="67">
        <v>100009</v>
      </c>
      <c r="M47" s="67">
        <v>100819</v>
      </c>
      <c r="N47" s="67">
        <v>101763</v>
      </c>
      <c r="O47" s="67">
        <v>102625</v>
      </c>
      <c r="P47" s="67">
        <v>103385</v>
      </c>
      <c r="Q47" s="67">
        <v>104259</v>
      </c>
      <c r="R47" s="67">
        <v>104644</v>
      </c>
      <c r="S47" s="67">
        <v>105216</v>
      </c>
      <c r="T47" s="67">
        <v>106302</v>
      </c>
      <c r="U47" s="67">
        <v>107214</v>
      </c>
      <c r="V47" s="68">
        <v>108063</v>
      </c>
      <c r="W47" s="68">
        <v>108569</v>
      </c>
      <c r="X47" s="68">
        <v>108607</v>
      </c>
      <c r="Y47" s="96">
        <v>108311</v>
      </c>
      <c r="Z47" s="69">
        <v>8302</v>
      </c>
      <c r="AA47" s="70">
        <v>8.3012528872401479</v>
      </c>
      <c r="AB47" s="53">
        <v>4</v>
      </c>
      <c r="AC47" s="63">
        <v>780.29344498893431</v>
      </c>
      <c r="AD47" s="64">
        <f t="shared" si="0"/>
        <v>136.23336282353046</v>
      </c>
    </row>
    <row r="48" spans="2:30" x14ac:dyDescent="0.2">
      <c r="B48" s="65">
        <v>1</v>
      </c>
      <c r="C48" s="65">
        <v>1</v>
      </c>
      <c r="D48" s="65">
        <v>2</v>
      </c>
      <c r="E48" s="65">
        <v>36071</v>
      </c>
      <c r="F48" s="65">
        <v>70</v>
      </c>
      <c r="G48" s="65">
        <v>5660</v>
      </c>
      <c r="H48" s="65" t="s">
        <v>14</v>
      </c>
      <c r="I48" s="46">
        <v>5</v>
      </c>
      <c r="J48" s="71" t="s">
        <v>55</v>
      </c>
      <c r="K48" s="66">
        <v>342892</v>
      </c>
      <c r="L48" s="67">
        <v>341397</v>
      </c>
      <c r="M48" s="67">
        <v>347674</v>
      </c>
      <c r="N48" s="67">
        <v>352975</v>
      </c>
      <c r="O48" s="67">
        <v>358727</v>
      </c>
      <c r="P48" s="67">
        <v>362934</v>
      </c>
      <c r="Q48" s="67">
        <v>364522</v>
      </c>
      <c r="R48" s="67">
        <v>366908</v>
      </c>
      <c r="S48" s="67">
        <v>368464</v>
      </c>
      <c r="T48" s="67">
        <v>370201</v>
      </c>
      <c r="U48" s="67">
        <v>372079</v>
      </c>
      <c r="V48" s="68">
        <v>373443</v>
      </c>
      <c r="W48" s="68">
        <v>374259</v>
      </c>
      <c r="X48" s="68">
        <v>374135</v>
      </c>
      <c r="Y48" s="96">
        <v>373902</v>
      </c>
      <c r="Z48" s="69">
        <v>32505</v>
      </c>
      <c r="AA48" s="70">
        <v>9.5211732967776523</v>
      </c>
      <c r="AB48" s="53">
        <v>3</v>
      </c>
      <c r="AC48" s="63">
        <v>644.38212532258842</v>
      </c>
      <c r="AD48" s="64">
        <f t="shared" si="0"/>
        <v>574.50538345499763</v>
      </c>
    </row>
    <row r="49" spans="2:30" x14ac:dyDescent="0.2">
      <c r="B49" s="65">
        <v>1</v>
      </c>
      <c r="C49" s="65">
        <v>1</v>
      </c>
      <c r="D49" s="65">
        <v>1</v>
      </c>
      <c r="E49" s="65">
        <v>36073</v>
      </c>
      <c r="F49" s="65">
        <v>99</v>
      </c>
      <c r="H49" s="65" t="s">
        <v>36</v>
      </c>
      <c r="I49" s="46">
        <v>3</v>
      </c>
      <c r="J49" s="71" t="s">
        <v>56</v>
      </c>
      <c r="K49" s="66">
        <v>44178</v>
      </c>
      <c r="L49" s="67">
        <v>44184</v>
      </c>
      <c r="M49" s="67">
        <v>43898</v>
      </c>
      <c r="N49" s="67">
        <v>43660</v>
      </c>
      <c r="O49" s="67">
        <v>43593</v>
      </c>
      <c r="P49" s="67">
        <v>43682</v>
      </c>
      <c r="Q49" s="67">
        <v>43475</v>
      </c>
      <c r="R49" s="67">
        <v>43420</v>
      </c>
      <c r="S49" s="67">
        <v>43342</v>
      </c>
      <c r="T49" s="67">
        <v>43254</v>
      </c>
      <c r="U49" s="67">
        <v>42975</v>
      </c>
      <c r="V49" s="68">
        <v>42847</v>
      </c>
      <c r="W49" s="68">
        <v>42736</v>
      </c>
      <c r="X49" s="68">
        <v>42524</v>
      </c>
      <c r="Y49" s="96">
        <v>42663</v>
      </c>
      <c r="Z49" s="69">
        <v>-1521</v>
      </c>
      <c r="AA49" s="70">
        <v>-3.4424225964149917</v>
      </c>
      <c r="AB49" s="53">
        <v>57</v>
      </c>
      <c r="AC49" s="63">
        <v>816.33764094659898</v>
      </c>
      <c r="AD49" s="64">
        <f t="shared" si="0"/>
        <v>52.985428859857606</v>
      </c>
    </row>
    <row r="50" spans="2:30" x14ac:dyDescent="0.2">
      <c r="B50" s="65">
        <v>1</v>
      </c>
      <c r="C50" s="65">
        <v>1</v>
      </c>
      <c r="D50" s="65">
        <v>1</v>
      </c>
      <c r="E50" s="65">
        <v>36075</v>
      </c>
      <c r="F50" s="65">
        <v>99</v>
      </c>
      <c r="H50" s="65" t="s">
        <v>19</v>
      </c>
      <c r="I50" s="46">
        <v>2</v>
      </c>
      <c r="J50" s="71" t="s">
        <v>57</v>
      </c>
      <c r="K50" s="66">
        <v>122477</v>
      </c>
      <c r="L50" s="67">
        <v>122387</v>
      </c>
      <c r="M50" s="67">
        <v>122269</v>
      </c>
      <c r="N50" s="67">
        <v>122496</v>
      </c>
      <c r="O50" s="67">
        <v>123120</v>
      </c>
      <c r="P50" s="67">
        <v>123340</v>
      </c>
      <c r="Q50" s="67">
        <v>122640</v>
      </c>
      <c r="R50" s="67">
        <v>122354</v>
      </c>
      <c r="S50" s="67">
        <v>122213</v>
      </c>
      <c r="T50" s="67">
        <v>122366</v>
      </c>
      <c r="U50" s="67">
        <v>122055</v>
      </c>
      <c r="V50" s="68">
        <v>122147</v>
      </c>
      <c r="W50" s="68">
        <v>122050</v>
      </c>
      <c r="X50" s="68">
        <v>121566</v>
      </c>
      <c r="Y50" s="96">
        <v>121797</v>
      </c>
      <c r="Z50" s="69">
        <v>-590</v>
      </c>
      <c r="AA50" s="70">
        <v>-0.48207734481603437</v>
      </c>
      <c r="AB50" s="53">
        <v>43</v>
      </c>
      <c r="AC50" s="63">
        <v>391.39551380160833</v>
      </c>
      <c r="AD50" s="64">
        <f t="shared" si="0"/>
        <v>312.64027226951106</v>
      </c>
    </row>
    <row r="51" spans="2:30" x14ac:dyDescent="0.2">
      <c r="B51" s="65">
        <v>1</v>
      </c>
      <c r="C51" s="65">
        <v>1</v>
      </c>
      <c r="D51" s="65">
        <v>1</v>
      </c>
      <c r="E51" s="65">
        <v>36077</v>
      </c>
      <c r="F51" s="65">
        <v>99</v>
      </c>
      <c r="H51" s="65" t="s">
        <v>12</v>
      </c>
      <c r="I51" s="46">
        <v>9</v>
      </c>
      <c r="J51" s="59" t="s">
        <v>58</v>
      </c>
      <c r="K51" s="66">
        <v>61860</v>
      </c>
      <c r="L51" s="67">
        <v>61692</v>
      </c>
      <c r="M51" s="67">
        <v>61924</v>
      </c>
      <c r="N51" s="67">
        <v>62093</v>
      </c>
      <c r="O51" s="67">
        <v>62567</v>
      </c>
      <c r="P51" s="67">
        <v>62934</v>
      </c>
      <c r="Q51" s="67">
        <v>63069</v>
      </c>
      <c r="R51" s="67">
        <v>63032</v>
      </c>
      <c r="S51" s="67">
        <v>62914</v>
      </c>
      <c r="T51" s="67">
        <v>62561</v>
      </c>
      <c r="U51" s="67">
        <v>62280</v>
      </c>
      <c r="V51" s="68">
        <v>62228</v>
      </c>
      <c r="W51" s="68">
        <v>62030</v>
      </c>
      <c r="X51" s="68">
        <v>61924</v>
      </c>
      <c r="Y51" s="96">
        <v>62029</v>
      </c>
      <c r="Z51" s="69">
        <v>337</v>
      </c>
      <c r="AA51" s="70">
        <v>0.54626207612008038</v>
      </c>
      <c r="AB51" s="53">
        <v>38</v>
      </c>
      <c r="AC51" s="63">
        <v>953.30195738358634</v>
      </c>
      <c r="AD51" s="64">
        <f t="shared" si="0"/>
        <v>65.625586431925186</v>
      </c>
    </row>
    <row r="52" spans="2:30" x14ac:dyDescent="0.2">
      <c r="B52" s="65">
        <v>1</v>
      </c>
      <c r="C52" s="65">
        <v>2</v>
      </c>
      <c r="D52" s="65">
        <v>2</v>
      </c>
      <c r="E52" s="65">
        <v>36079</v>
      </c>
      <c r="F52" s="65">
        <v>70</v>
      </c>
      <c r="G52" s="65">
        <v>5600</v>
      </c>
      <c r="H52" s="65" t="s">
        <v>14</v>
      </c>
      <c r="I52" s="46">
        <v>5</v>
      </c>
      <c r="J52" s="59" t="s">
        <v>59</v>
      </c>
      <c r="K52" s="66">
        <v>96049</v>
      </c>
      <c r="L52" s="67">
        <v>95731</v>
      </c>
      <c r="M52" s="67">
        <v>97055</v>
      </c>
      <c r="N52" s="67">
        <v>98263</v>
      </c>
      <c r="O52" s="67">
        <v>98964</v>
      </c>
      <c r="P52" s="67">
        <v>99468</v>
      </c>
      <c r="Q52" s="67">
        <v>99575</v>
      </c>
      <c r="R52" s="67">
        <v>99357</v>
      </c>
      <c r="S52" s="67">
        <v>99454</v>
      </c>
      <c r="T52" s="67">
        <v>99537</v>
      </c>
      <c r="U52" s="67">
        <v>99666</v>
      </c>
      <c r="V52" s="68">
        <v>99733</v>
      </c>
      <c r="W52" s="68">
        <v>99911</v>
      </c>
      <c r="X52" s="68">
        <v>99636</v>
      </c>
      <c r="Y52" s="96">
        <v>99718</v>
      </c>
      <c r="Z52" s="69">
        <v>3987</v>
      </c>
      <c r="AA52" s="70">
        <v>4.1647951029447094</v>
      </c>
      <c r="AB52" s="53">
        <v>17</v>
      </c>
      <c r="AC52" s="63">
        <v>1002.7950893980976</v>
      </c>
      <c r="AD52" s="64">
        <f t="shared" si="0"/>
        <v>99.259560654355184</v>
      </c>
    </row>
    <row r="53" spans="2:30" x14ac:dyDescent="0.2">
      <c r="B53" s="65">
        <v>1</v>
      </c>
      <c r="C53" s="65">
        <v>2</v>
      </c>
      <c r="D53" s="65">
        <v>2</v>
      </c>
      <c r="E53" s="65">
        <v>36081</v>
      </c>
      <c r="F53" s="65">
        <v>70</v>
      </c>
      <c r="G53" s="65">
        <v>5600</v>
      </c>
      <c r="H53" s="65" t="s">
        <v>14</v>
      </c>
      <c r="I53" s="46">
        <v>7</v>
      </c>
      <c r="J53" s="59" t="s">
        <v>60</v>
      </c>
      <c r="K53" s="66">
        <v>2230501</v>
      </c>
      <c r="L53" s="67">
        <v>2229394</v>
      </c>
      <c r="M53" s="67">
        <v>2231316</v>
      </c>
      <c r="N53" s="67">
        <v>2224507</v>
      </c>
      <c r="O53" s="67">
        <v>2214608</v>
      </c>
      <c r="P53" s="67">
        <v>2198516</v>
      </c>
      <c r="Q53" s="67">
        <v>2185222</v>
      </c>
      <c r="R53" s="67">
        <v>2173862</v>
      </c>
      <c r="S53" s="67">
        <v>2177351</v>
      </c>
      <c r="T53" s="67">
        <v>2193623</v>
      </c>
      <c r="U53" s="67">
        <v>2217166</v>
      </c>
      <c r="V53" s="68">
        <v>2234935</v>
      </c>
      <c r="W53" s="68">
        <v>2257837</v>
      </c>
      <c r="X53" s="68">
        <v>2275889</v>
      </c>
      <c r="Y53" s="96">
        <v>2256400</v>
      </c>
      <c r="Z53" s="69">
        <v>27006</v>
      </c>
      <c r="AA53" s="70">
        <v>1.211360576013033</v>
      </c>
      <c r="AB53" s="53">
        <v>30</v>
      </c>
      <c r="AC53" s="63">
        <v>231.28290941888534</v>
      </c>
      <c r="AD53" s="64">
        <f t="shared" si="0"/>
        <v>9484.5875361548879</v>
      </c>
    </row>
    <row r="54" spans="2:30" x14ac:dyDescent="0.2">
      <c r="B54" s="65">
        <v>1</v>
      </c>
      <c r="C54" s="65">
        <v>1</v>
      </c>
      <c r="D54" s="65">
        <v>2</v>
      </c>
      <c r="E54" s="65">
        <v>36083</v>
      </c>
      <c r="F54" s="65">
        <v>99</v>
      </c>
      <c r="H54" s="46" t="s">
        <v>10</v>
      </c>
      <c r="I54" s="46">
        <v>1</v>
      </c>
      <c r="J54" s="59" t="s">
        <v>61</v>
      </c>
      <c r="K54" s="66">
        <v>152684</v>
      </c>
      <c r="L54" s="67">
        <v>152553</v>
      </c>
      <c r="M54" s="67">
        <v>152700</v>
      </c>
      <c r="N54" s="67">
        <v>153040</v>
      </c>
      <c r="O54" s="67">
        <v>154201</v>
      </c>
      <c r="P54" s="67">
        <v>155523</v>
      </c>
      <c r="Q54" s="67">
        <v>156104</v>
      </c>
      <c r="R54" s="67">
        <v>157312</v>
      </c>
      <c r="S54" s="67">
        <v>158243</v>
      </c>
      <c r="T54" s="67">
        <v>159011</v>
      </c>
      <c r="U54" s="67">
        <v>159150</v>
      </c>
      <c r="V54" s="68">
        <v>159374</v>
      </c>
      <c r="W54" s="68">
        <v>159707</v>
      </c>
      <c r="X54" s="68">
        <v>159677</v>
      </c>
      <c r="Y54" s="96">
        <v>159565</v>
      </c>
      <c r="Z54" s="69">
        <v>7012</v>
      </c>
      <c r="AA54" s="70">
        <v>4.5964353372270628</v>
      </c>
      <c r="AB54" s="53">
        <v>14</v>
      </c>
      <c r="AC54" s="63">
        <v>109.2352053368587</v>
      </c>
      <c r="AD54" s="64">
        <f t="shared" si="0"/>
        <v>1455.6753888056794</v>
      </c>
    </row>
    <row r="55" spans="2:30" x14ac:dyDescent="0.2">
      <c r="B55" s="65">
        <v>1</v>
      </c>
      <c r="C55" s="65">
        <v>2</v>
      </c>
      <c r="D55" s="65">
        <v>2</v>
      </c>
      <c r="E55" s="65">
        <v>36085</v>
      </c>
      <c r="F55" s="65">
        <v>70</v>
      </c>
      <c r="G55" s="65">
        <v>5600</v>
      </c>
      <c r="H55" s="65" t="s">
        <v>14</v>
      </c>
      <c r="I55" s="46">
        <v>7</v>
      </c>
      <c r="J55" s="59" t="s">
        <v>62</v>
      </c>
      <c r="K55" s="66">
        <v>445235</v>
      </c>
      <c r="L55" s="67">
        <v>443762</v>
      </c>
      <c r="M55" s="67">
        <v>448961</v>
      </c>
      <c r="N55" s="67">
        <v>452813</v>
      </c>
      <c r="O55" s="67">
        <v>455939</v>
      </c>
      <c r="P55" s="67">
        <v>456846</v>
      </c>
      <c r="Q55" s="67">
        <v>457028</v>
      </c>
      <c r="R55" s="67">
        <v>457577</v>
      </c>
      <c r="S55" s="67">
        <v>459642</v>
      </c>
      <c r="T55" s="67">
        <v>463701</v>
      </c>
      <c r="U55" s="67">
        <v>466965</v>
      </c>
      <c r="V55" s="68">
        <v>469691</v>
      </c>
      <c r="W55" s="68">
        <v>471026</v>
      </c>
      <c r="X55" s="68">
        <v>470811</v>
      </c>
      <c r="Y55" s="96">
        <v>470223</v>
      </c>
      <c r="Z55" s="69">
        <v>26461</v>
      </c>
      <c r="AA55" s="70">
        <v>5.9628810037813063</v>
      </c>
      <c r="AB55" s="53">
        <v>8</v>
      </c>
      <c r="AC55" s="63">
        <v>653.96422068364791</v>
      </c>
      <c r="AD55" s="64">
        <f t="shared" si="0"/>
        <v>709.06172743709351</v>
      </c>
    </row>
    <row r="56" spans="2:30" x14ac:dyDescent="0.2">
      <c r="B56" s="65">
        <v>1</v>
      </c>
      <c r="C56" s="65">
        <v>2</v>
      </c>
      <c r="D56" s="65">
        <v>2</v>
      </c>
      <c r="E56" s="65">
        <v>36087</v>
      </c>
      <c r="F56" s="65">
        <v>70</v>
      </c>
      <c r="G56" s="65">
        <v>5600</v>
      </c>
      <c r="H56" s="65" t="s">
        <v>14</v>
      </c>
      <c r="I56" s="46">
        <v>5</v>
      </c>
      <c r="J56" s="59" t="s">
        <v>63</v>
      </c>
      <c r="K56" s="66">
        <v>287720</v>
      </c>
      <c r="L56" s="67">
        <v>286794</v>
      </c>
      <c r="M56" s="67">
        <v>290613</v>
      </c>
      <c r="N56" s="67">
        <v>293728</v>
      </c>
      <c r="O56" s="67">
        <v>296224</v>
      </c>
      <c r="P56" s="67">
        <v>297562</v>
      </c>
      <c r="Q56" s="67">
        <v>298737</v>
      </c>
      <c r="R56" s="67">
        <v>299390</v>
      </c>
      <c r="S56" s="67">
        <v>301668</v>
      </c>
      <c r="T56" s="67">
        <v>305413</v>
      </c>
      <c r="U56" s="67">
        <v>308652</v>
      </c>
      <c r="V56" s="68">
        <v>312502</v>
      </c>
      <c r="W56" s="68">
        <v>315588</v>
      </c>
      <c r="X56" s="68">
        <v>317702</v>
      </c>
      <c r="Y56" s="96">
        <v>315069</v>
      </c>
      <c r="Z56" s="69">
        <v>28275</v>
      </c>
      <c r="AA56" s="70">
        <v>9.8589928659595394</v>
      </c>
      <c r="AB56" s="53">
        <v>2</v>
      </c>
      <c r="AC56" s="63">
        <v>58.478676735181786</v>
      </c>
      <c r="AD56" s="64">
        <f t="shared" si="0"/>
        <v>5222.6386958625935</v>
      </c>
    </row>
    <row r="57" spans="2:30" x14ac:dyDescent="0.2">
      <c r="B57" s="65">
        <v>1</v>
      </c>
      <c r="C57" s="65">
        <v>1</v>
      </c>
      <c r="D57" s="65">
        <v>1</v>
      </c>
      <c r="E57" s="46">
        <v>36089</v>
      </c>
      <c r="F57" s="65">
        <v>99</v>
      </c>
      <c r="H57" s="46" t="s">
        <v>12</v>
      </c>
      <c r="I57" s="46">
        <v>8</v>
      </c>
      <c r="J57" s="59" t="s">
        <v>101</v>
      </c>
      <c r="K57" s="66">
        <v>111864</v>
      </c>
      <c r="L57" s="67">
        <v>111922</v>
      </c>
      <c r="M57" s="67">
        <v>111497</v>
      </c>
      <c r="N57" s="67">
        <v>111292</v>
      </c>
      <c r="O57" s="67">
        <v>111329</v>
      </c>
      <c r="P57" s="67">
        <v>111468</v>
      </c>
      <c r="Q57" s="67">
        <v>111606</v>
      </c>
      <c r="R57" s="67">
        <v>111556</v>
      </c>
      <c r="S57" s="67">
        <v>111586</v>
      </c>
      <c r="T57" s="67">
        <v>111684</v>
      </c>
      <c r="U57" s="67">
        <v>112169</v>
      </c>
      <c r="V57" s="68">
        <v>111778</v>
      </c>
      <c r="W57" s="68">
        <v>112273</v>
      </c>
      <c r="X57" s="68">
        <v>112303</v>
      </c>
      <c r="Y57" s="96">
        <v>112097</v>
      </c>
      <c r="Z57" s="69">
        <v>175</v>
      </c>
      <c r="AA57" s="70">
        <v>0.1563588928003431</v>
      </c>
      <c r="AB57" s="53">
        <v>41</v>
      </c>
      <c r="AC57" s="63">
        <v>174.21853653376002</v>
      </c>
      <c r="AD57" s="64">
        <f t="shared" si="0"/>
        <v>641.05692897011511</v>
      </c>
    </row>
    <row r="58" spans="2:30" x14ac:dyDescent="0.2">
      <c r="B58" s="65">
        <v>1</v>
      </c>
      <c r="C58" s="65">
        <v>1</v>
      </c>
      <c r="D58" s="65">
        <v>1</v>
      </c>
      <c r="E58" s="65">
        <v>36091</v>
      </c>
      <c r="F58" s="65">
        <v>99</v>
      </c>
      <c r="H58" s="46" t="s">
        <v>10</v>
      </c>
      <c r="I58" s="46">
        <v>1</v>
      </c>
      <c r="J58" s="59" t="s">
        <v>64</v>
      </c>
      <c r="K58" s="66">
        <v>201514</v>
      </c>
      <c r="L58" s="67">
        <v>200626</v>
      </c>
      <c r="M58" s="67">
        <v>203974</v>
      </c>
      <c r="N58" s="67">
        <v>206446</v>
      </c>
      <c r="O58" s="67">
        <v>209410</v>
      </c>
      <c r="P58" s="67">
        <v>211478</v>
      </c>
      <c r="Q58" s="67">
        <v>212975</v>
      </c>
      <c r="R58" s="67">
        <v>214627</v>
      </c>
      <c r="S58" s="67">
        <v>215798</v>
      </c>
      <c r="T58" s="67">
        <v>217282</v>
      </c>
      <c r="U58" s="67">
        <v>218652</v>
      </c>
      <c r="V58" s="68">
        <v>219962</v>
      </c>
      <c r="W58" s="68">
        <v>221041</v>
      </c>
      <c r="X58" s="68">
        <v>222327</v>
      </c>
      <c r="Y58" s="96">
        <v>221169</v>
      </c>
      <c r="Z58" s="69">
        <v>20543</v>
      </c>
      <c r="AA58" s="70">
        <v>10.239450519872797</v>
      </c>
      <c r="AB58" s="53">
        <v>1</v>
      </c>
      <c r="AC58" s="63">
        <v>2685.5970278626774</v>
      </c>
      <c r="AD58" s="64">
        <f t="shared" si="0"/>
        <v>80.906404700977461</v>
      </c>
    </row>
    <row r="59" spans="2:30" x14ac:dyDescent="0.2">
      <c r="B59" s="65">
        <v>1</v>
      </c>
      <c r="C59" s="65">
        <v>1</v>
      </c>
      <c r="D59" s="65">
        <v>1</v>
      </c>
      <c r="E59" s="65">
        <v>36093</v>
      </c>
      <c r="F59" s="65">
        <v>99</v>
      </c>
      <c r="H59" s="46" t="s">
        <v>10</v>
      </c>
      <c r="I59" s="46">
        <v>1</v>
      </c>
      <c r="J59" s="59" t="s">
        <v>65</v>
      </c>
      <c r="K59" s="66">
        <v>146581</v>
      </c>
      <c r="L59" s="67">
        <v>146652</v>
      </c>
      <c r="M59" s="67">
        <v>146334</v>
      </c>
      <c r="N59" s="67">
        <v>147199</v>
      </c>
      <c r="O59" s="67">
        <v>147891</v>
      </c>
      <c r="P59" s="67">
        <v>148900</v>
      </c>
      <c r="Q59" s="67">
        <v>150200</v>
      </c>
      <c r="R59" s="67">
        <v>151768</v>
      </c>
      <c r="S59" s="67">
        <v>152275</v>
      </c>
      <c r="T59" s="67">
        <v>153360</v>
      </c>
      <c r="U59" s="67">
        <v>154050</v>
      </c>
      <c r="V59" s="68">
        <v>154919</v>
      </c>
      <c r="W59" s="68">
        <v>154749</v>
      </c>
      <c r="X59" s="68">
        <v>155055</v>
      </c>
      <c r="Y59" s="96">
        <v>154821</v>
      </c>
      <c r="Z59" s="69">
        <v>8169</v>
      </c>
      <c r="AA59" s="70">
        <v>5.570329760248752</v>
      </c>
      <c r="AB59" s="53">
        <v>10</v>
      </c>
      <c r="AC59" s="63">
        <v>811.84420198085854</v>
      </c>
      <c r="AD59" s="64">
        <f t="shared" si="0"/>
        <v>188.90323984061155</v>
      </c>
    </row>
    <row r="60" spans="2:30" x14ac:dyDescent="0.2">
      <c r="B60" s="65">
        <v>1</v>
      </c>
      <c r="C60" s="65">
        <v>1</v>
      </c>
      <c r="D60" s="65">
        <v>1</v>
      </c>
      <c r="E60" s="65">
        <v>36095</v>
      </c>
      <c r="F60" s="65">
        <v>99</v>
      </c>
      <c r="H60" s="46" t="s">
        <v>10</v>
      </c>
      <c r="I60" s="46">
        <v>6</v>
      </c>
      <c r="J60" s="59" t="s">
        <v>66</v>
      </c>
      <c r="K60" s="66">
        <v>31514</v>
      </c>
      <c r="L60" s="67">
        <v>31488</v>
      </c>
      <c r="M60" s="67">
        <v>31794</v>
      </c>
      <c r="N60" s="67">
        <v>31785</v>
      </c>
      <c r="O60" s="67">
        <v>32032</v>
      </c>
      <c r="P60" s="67">
        <v>32310</v>
      </c>
      <c r="Q60" s="67">
        <v>32534</v>
      </c>
      <c r="R60" s="67">
        <v>32661</v>
      </c>
      <c r="S60" s="67">
        <v>32894</v>
      </c>
      <c r="T60" s="67">
        <v>32890</v>
      </c>
      <c r="U60" s="67">
        <v>32776</v>
      </c>
      <c r="V60" s="68">
        <v>32667</v>
      </c>
      <c r="W60" s="68">
        <v>32645</v>
      </c>
      <c r="X60" s="68">
        <v>32087</v>
      </c>
      <c r="Y60" s="96">
        <v>32404</v>
      </c>
      <c r="Z60" s="69">
        <v>916</v>
      </c>
      <c r="AA60" s="70">
        <v>2.9090447154471546</v>
      </c>
      <c r="AB60" s="53">
        <v>23</v>
      </c>
      <c r="AC60" s="63">
        <v>206.10278194339125</v>
      </c>
      <c r="AD60" s="64">
        <f t="shared" si="0"/>
        <v>159.58057280873413</v>
      </c>
    </row>
    <row r="61" spans="2:30" x14ac:dyDescent="0.2">
      <c r="B61" s="65">
        <v>1</v>
      </c>
      <c r="C61" s="65">
        <v>1</v>
      </c>
      <c r="D61" s="65">
        <v>1</v>
      </c>
      <c r="E61" s="65">
        <v>36097</v>
      </c>
      <c r="F61" s="65">
        <v>99</v>
      </c>
      <c r="H61" s="65" t="s">
        <v>12</v>
      </c>
      <c r="I61" s="46">
        <v>9</v>
      </c>
      <c r="J61" s="59" t="s">
        <v>67</v>
      </c>
      <c r="K61" s="66">
        <v>19232</v>
      </c>
      <c r="L61" s="67">
        <v>19188</v>
      </c>
      <c r="M61" s="67">
        <v>19175</v>
      </c>
      <c r="N61" s="67">
        <v>19179</v>
      </c>
      <c r="O61" s="67">
        <v>19151</v>
      </c>
      <c r="P61" s="67">
        <v>19034</v>
      </c>
      <c r="Q61" s="67">
        <v>18880</v>
      </c>
      <c r="R61" s="67">
        <v>18752</v>
      </c>
      <c r="S61" s="67">
        <v>18707</v>
      </c>
      <c r="T61" s="67">
        <v>18644</v>
      </c>
      <c r="U61" s="67">
        <v>18398</v>
      </c>
      <c r="V61" s="68">
        <v>18300</v>
      </c>
      <c r="W61" s="68">
        <v>18484</v>
      </c>
      <c r="X61" s="68">
        <v>18518</v>
      </c>
      <c r="Y61" s="96">
        <v>18432</v>
      </c>
      <c r="Z61" s="69">
        <v>-756</v>
      </c>
      <c r="AA61" s="70">
        <v>-3.9399624765478425</v>
      </c>
      <c r="AB61" s="53">
        <v>59</v>
      </c>
      <c r="AC61" s="63">
        <v>622.02192751472205</v>
      </c>
      <c r="AD61" s="64">
        <f t="shared" si="0"/>
        <v>29.973219874244275</v>
      </c>
    </row>
    <row r="62" spans="2:30" x14ac:dyDescent="0.2">
      <c r="B62" s="65">
        <v>1</v>
      </c>
      <c r="C62" s="65">
        <v>1</v>
      </c>
      <c r="D62" s="65">
        <v>1</v>
      </c>
      <c r="E62" s="65">
        <v>36099</v>
      </c>
      <c r="F62" s="65">
        <v>99</v>
      </c>
      <c r="H62" s="65" t="s">
        <v>12</v>
      </c>
      <c r="I62" s="46">
        <v>3</v>
      </c>
      <c r="J62" s="59" t="s">
        <v>68</v>
      </c>
      <c r="K62" s="66">
        <v>33343</v>
      </c>
      <c r="L62" s="67">
        <v>33319</v>
      </c>
      <c r="M62" s="67">
        <v>34764</v>
      </c>
      <c r="N62" s="67">
        <v>35046</v>
      </c>
      <c r="O62" s="67">
        <v>35212</v>
      </c>
      <c r="P62" s="67">
        <v>35312</v>
      </c>
      <c r="Q62" s="67">
        <v>35177</v>
      </c>
      <c r="R62" s="67">
        <v>35223</v>
      </c>
      <c r="S62" s="67">
        <v>35469</v>
      </c>
      <c r="T62" s="67">
        <v>35370</v>
      </c>
      <c r="U62" s="67">
        <v>35286</v>
      </c>
      <c r="V62" s="68">
        <v>35253</v>
      </c>
      <c r="W62" s="68">
        <v>35410</v>
      </c>
      <c r="X62" s="68">
        <v>35436</v>
      </c>
      <c r="Y62" s="96">
        <v>35359</v>
      </c>
      <c r="Z62" s="69">
        <v>2040</v>
      </c>
      <c r="AA62" s="70">
        <v>6.1226327320747922</v>
      </c>
      <c r="AB62" s="53">
        <v>6</v>
      </c>
      <c r="AC62" s="63">
        <v>328.70740906907679</v>
      </c>
      <c r="AD62" s="64">
        <f t="shared" si="0"/>
        <v>107.60329406681281</v>
      </c>
    </row>
    <row r="63" spans="2:30" x14ac:dyDescent="0.2">
      <c r="B63" s="65">
        <v>1</v>
      </c>
      <c r="C63" s="65">
        <v>1</v>
      </c>
      <c r="D63" s="65">
        <v>1</v>
      </c>
      <c r="E63" s="65">
        <v>36101</v>
      </c>
      <c r="F63" s="65">
        <v>99</v>
      </c>
      <c r="H63" s="65" t="s">
        <v>12</v>
      </c>
      <c r="I63" s="46">
        <v>9</v>
      </c>
      <c r="J63" s="59" t="s">
        <v>69</v>
      </c>
      <c r="K63" s="66">
        <v>98764</v>
      </c>
      <c r="L63" s="67">
        <v>98681</v>
      </c>
      <c r="M63" s="67">
        <v>99216</v>
      </c>
      <c r="N63" s="67">
        <v>99583</v>
      </c>
      <c r="O63" s="67">
        <v>99191</v>
      </c>
      <c r="P63" s="67">
        <v>98983</v>
      </c>
      <c r="Q63" s="67">
        <v>98868</v>
      </c>
      <c r="R63" s="67">
        <v>98473</v>
      </c>
      <c r="S63" s="67">
        <v>98541</v>
      </c>
      <c r="T63" s="67">
        <v>98726</v>
      </c>
      <c r="U63" s="67">
        <v>98949</v>
      </c>
      <c r="V63" s="68">
        <v>98942</v>
      </c>
      <c r="W63" s="68">
        <v>99250</v>
      </c>
      <c r="X63" s="68">
        <v>98964</v>
      </c>
      <c r="Y63" s="96">
        <v>98951</v>
      </c>
      <c r="Z63" s="69">
        <v>270</v>
      </c>
      <c r="AA63" s="70">
        <v>0.27360890140959249</v>
      </c>
      <c r="AB63" s="53">
        <v>39</v>
      </c>
      <c r="AC63" s="63">
        <v>324.91295172023962</v>
      </c>
      <c r="AD63" s="64">
        <f t="shared" si="0"/>
        <v>303.85369212676454</v>
      </c>
    </row>
    <row r="64" spans="2:30" x14ac:dyDescent="0.2">
      <c r="B64" s="65">
        <v>1</v>
      </c>
      <c r="C64" s="65">
        <v>2</v>
      </c>
      <c r="D64" s="65">
        <v>2</v>
      </c>
      <c r="E64" s="65">
        <v>36103</v>
      </c>
      <c r="F64" s="65">
        <v>70</v>
      </c>
      <c r="G64" s="65">
        <v>5380</v>
      </c>
      <c r="H64" s="65" t="s">
        <v>14</v>
      </c>
      <c r="I64" s="46">
        <v>4</v>
      </c>
      <c r="J64" s="59" t="s">
        <v>70</v>
      </c>
      <c r="K64" s="66">
        <v>1424081</v>
      </c>
      <c r="L64" s="67">
        <v>1419379</v>
      </c>
      <c r="M64" s="67">
        <v>1442488</v>
      </c>
      <c r="N64" s="67">
        <v>1456745</v>
      </c>
      <c r="O64" s="67">
        <v>1470849</v>
      </c>
      <c r="P64" s="67">
        <v>1478215</v>
      </c>
      <c r="Q64" s="67">
        <v>1477687</v>
      </c>
      <c r="R64" s="67">
        <v>1475626</v>
      </c>
      <c r="S64" s="67">
        <v>1475255</v>
      </c>
      <c r="T64" s="67">
        <v>1480218</v>
      </c>
      <c r="U64" s="67">
        <v>1487206</v>
      </c>
      <c r="V64" s="68">
        <v>1494534</v>
      </c>
      <c r="W64" s="68">
        <v>1499578</v>
      </c>
      <c r="X64" s="68">
        <v>1497958</v>
      </c>
      <c r="Y64" s="96">
        <v>1495803</v>
      </c>
      <c r="Z64" s="69">
        <v>76424</v>
      </c>
      <c r="AA64" s="70">
        <v>5.3843265258961841</v>
      </c>
      <c r="AB64" s="53">
        <v>11</v>
      </c>
      <c r="AC64" s="63">
        <v>1392.6424728608781</v>
      </c>
      <c r="AD64" s="64">
        <f t="shared" si="0"/>
        <v>1062.8844293102861</v>
      </c>
    </row>
    <row r="65" spans="2:30" x14ac:dyDescent="0.2">
      <c r="B65" s="65">
        <v>1</v>
      </c>
      <c r="C65" s="65">
        <v>1</v>
      </c>
      <c r="D65" s="65">
        <v>2</v>
      </c>
      <c r="E65" s="65">
        <v>36105</v>
      </c>
      <c r="F65" s="65">
        <v>99</v>
      </c>
      <c r="H65" s="65" t="s">
        <v>12</v>
      </c>
      <c r="I65" s="46">
        <v>5</v>
      </c>
      <c r="J65" s="59" t="s">
        <v>71</v>
      </c>
      <c r="K65" s="66">
        <v>74134</v>
      </c>
      <c r="L65" s="67">
        <v>73885</v>
      </c>
      <c r="M65" s="67">
        <v>74143</v>
      </c>
      <c r="N65" s="67">
        <v>74452</v>
      </c>
      <c r="O65" s="67">
        <v>75447</v>
      </c>
      <c r="P65" s="67">
        <v>76265</v>
      </c>
      <c r="Q65" s="67">
        <v>76780</v>
      </c>
      <c r="R65" s="67">
        <v>77231</v>
      </c>
      <c r="S65" s="67">
        <v>77991</v>
      </c>
      <c r="T65" s="67">
        <v>77755</v>
      </c>
      <c r="U65" s="67">
        <v>77647</v>
      </c>
      <c r="V65" s="68">
        <v>77442</v>
      </c>
      <c r="W65" s="68">
        <v>77100</v>
      </c>
      <c r="X65" s="68">
        <v>76818</v>
      </c>
      <c r="Y65" s="96">
        <v>77134</v>
      </c>
      <c r="Z65" s="69">
        <v>3249</v>
      </c>
      <c r="AA65" s="70">
        <v>4.3973742978953778</v>
      </c>
      <c r="AB65" s="53">
        <v>15</v>
      </c>
      <c r="AC65" s="63">
        <v>912.1980329638593</v>
      </c>
      <c r="AD65" s="64">
        <f t="shared" si="0"/>
        <v>85.239166485991106</v>
      </c>
    </row>
    <row r="66" spans="2:30" x14ac:dyDescent="0.2">
      <c r="B66" s="65">
        <v>1</v>
      </c>
      <c r="C66" s="65">
        <v>1</v>
      </c>
      <c r="D66" s="65">
        <v>1</v>
      </c>
      <c r="E66" s="65">
        <v>36107</v>
      </c>
      <c r="F66" s="65">
        <v>99</v>
      </c>
      <c r="H66" s="46" t="s">
        <v>16</v>
      </c>
      <c r="I66" s="46">
        <v>9</v>
      </c>
      <c r="J66" s="59" t="s">
        <v>72</v>
      </c>
      <c r="K66" s="66">
        <v>51838</v>
      </c>
      <c r="L66" s="67">
        <v>51883</v>
      </c>
      <c r="M66" s="67">
        <v>51712</v>
      </c>
      <c r="N66" s="67">
        <v>51992</v>
      </c>
      <c r="O66" s="67">
        <v>51895</v>
      </c>
      <c r="P66" s="67">
        <v>51631</v>
      </c>
      <c r="Q66" s="67">
        <v>51611</v>
      </c>
      <c r="R66" s="67">
        <v>51536</v>
      </c>
      <c r="S66" s="67">
        <v>51565</v>
      </c>
      <c r="T66" s="67">
        <v>51498</v>
      </c>
      <c r="U66" s="67">
        <v>51236</v>
      </c>
      <c r="V66" s="68">
        <v>51041</v>
      </c>
      <c r="W66" s="68">
        <v>51012</v>
      </c>
      <c r="X66" s="68">
        <v>50413</v>
      </c>
      <c r="Y66" s="96">
        <v>50789</v>
      </c>
      <c r="Z66" s="69">
        <v>-1094</v>
      </c>
      <c r="AA66" s="70">
        <v>-2.1085904824316248</v>
      </c>
      <c r="AB66" s="53">
        <v>51</v>
      </c>
      <c r="AC66" s="63">
        <v>969.71461373566206</v>
      </c>
      <c r="AD66" s="64">
        <f t="shared" si="0"/>
        <v>53.106346207996843</v>
      </c>
    </row>
    <row r="67" spans="2:30" x14ac:dyDescent="0.2">
      <c r="B67" s="65">
        <v>1</v>
      </c>
      <c r="C67" s="65">
        <v>1</v>
      </c>
      <c r="D67" s="65">
        <v>1</v>
      </c>
      <c r="E67" s="65">
        <v>36109</v>
      </c>
      <c r="F67" s="65">
        <v>99</v>
      </c>
      <c r="H67" s="65" t="s">
        <v>12</v>
      </c>
      <c r="I67" s="46">
        <v>9</v>
      </c>
      <c r="J67" s="59" t="s">
        <v>73</v>
      </c>
      <c r="K67" s="66">
        <v>96608</v>
      </c>
      <c r="L67" s="67">
        <v>96487</v>
      </c>
      <c r="M67" s="67">
        <v>97458</v>
      </c>
      <c r="N67" s="67">
        <v>98227</v>
      </c>
      <c r="O67" s="67">
        <v>99049</v>
      </c>
      <c r="P67" s="67">
        <v>99531</v>
      </c>
      <c r="Q67" s="67">
        <v>99433</v>
      </c>
      <c r="R67" s="67">
        <v>99651</v>
      </c>
      <c r="S67" s="67">
        <v>99910</v>
      </c>
      <c r="T67" s="67">
        <v>100383</v>
      </c>
      <c r="U67" s="67">
        <v>101497</v>
      </c>
      <c r="V67" s="68">
        <v>101677</v>
      </c>
      <c r="W67" s="68">
        <v>101847</v>
      </c>
      <c r="X67" s="68">
        <v>102713</v>
      </c>
      <c r="Y67" s="96">
        <v>102270</v>
      </c>
      <c r="Z67" s="69">
        <v>5783</v>
      </c>
      <c r="AA67" s="70">
        <v>5.9935535357094745</v>
      </c>
      <c r="AB67" s="53">
        <v>7</v>
      </c>
      <c r="AC67" s="63">
        <v>518.69210513716666</v>
      </c>
      <c r="AD67" s="64">
        <f t="shared" si="0"/>
        <v>193.5309965310808</v>
      </c>
    </row>
    <row r="68" spans="2:30" x14ac:dyDescent="0.2">
      <c r="B68" s="65">
        <v>1</v>
      </c>
      <c r="C68" s="65">
        <v>1</v>
      </c>
      <c r="D68" s="65">
        <v>2</v>
      </c>
      <c r="E68" s="65">
        <v>36111</v>
      </c>
      <c r="F68" s="65">
        <v>99</v>
      </c>
      <c r="H68" s="65" t="s">
        <v>12</v>
      </c>
      <c r="I68" s="46">
        <v>5</v>
      </c>
      <c r="J68" s="59" t="s">
        <v>74</v>
      </c>
      <c r="K68" s="66">
        <v>177810</v>
      </c>
      <c r="L68" s="67">
        <v>177726</v>
      </c>
      <c r="M68" s="67">
        <v>178440</v>
      </c>
      <c r="N68" s="67">
        <v>180128</v>
      </c>
      <c r="O68" s="67">
        <v>180942</v>
      </c>
      <c r="P68" s="67">
        <v>181847</v>
      </c>
      <c r="Q68" s="67">
        <v>182438</v>
      </c>
      <c r="R68" s="67">
        <v>182845</v>
      </c>
      <c r="S68" s="67">
        <v>182818</v>
      </c>
      <c r="T68" s="67">
        <v>183174</v>
      </c>
      <c r="U68" s="67">
        <v>182638</v>
      </c>
      <c r="V68" s="68">
        <v>182374</v>
      </c>
      <c r="W68" s="68">
        <v>182666</v>
      </c>
      <c r="X68" s="68">
        <v>181753</v>
      </c>
      <c r="Y68" s="96">
        <v>182086</v>
      </c>
      <c r="Z68" s="69">
        <v>4360</v>
      </c>
      <c r="AA68" s="70">
        <v>2.4532144987227533</v>
      </c>
      <c r="AB68" s="53">
        <v>26</v>
      </c>
      <c r="AC68" s="63">
        <v>476.05109483132742</v>
      </c>
      <c r="AD68" s="64">
        <f t="shared" si="0"/>
        <v>384.77802485655769</v>
      </c>
    </row>
    <row r="69" spans="2:30" x14ac:dyDescent="0.2">
      <c r="B69" s="65">
        <v>1</v>
      </c>
      <c r="C69" s="65">
        <v>1</v>
      </c>
      <c r="D69" s="65">
        <v>1</v>
      </c>
      <c r="E69" s="65">
        <v>36113</v>
      </c>
      <c r="F69" s="65">
        <v>99</v>
      </c>
      <c r="H69" s="65" t="s">
        <v>75</v>
      </c>
      <c r="I69" s="46">
        <v>1</v>
      </c>
      <c r="J69" s="59" t="s">
        <v>76</v>
      </c>
      <c r="K69" s="66">
        <v>63273</v>
      </c>
      <c r="L69" s="67">
        <v>63263</v>
      </c>
      <c r="M69" s="67">
        <v>63406</v>
      </c>
      <c r="N69" s="67">
        <v>63774</v>
      </c>
      <c r="O69" s="67">
        <v>64323</v>
      </c>
      <c r="P69" s="67">
        <v>64576</v>
      </c>
      <c r="Q69" s="67">
        <v>65206</v>
      </c>
      <c r="R69" s="67">
        <v>65554</v>
      </c>
      <c r="S69" s="67">
        <v>65740</v>
      </c>
      <c r="T69" s="67">
        <v>65848</v>
      </c>
      <c r="U69" s="67">
        <v>65694</v>
      </c>
      <c r="V69" s="68">
        <v>65677</v>
      </c>
      <c r="W69" s="68">
        <v>65709</v>
      </c>
      <c r="X69" s="68">
        <v>65501</v>
      </c>
      <c r="Y69" s="96">
        <v>65584</v>
      </c>
      <c r="Z69" s="69">
        <v>2321</v>
      </c>
      <c r="AA69" s="73">
        <v>3.6688111534388188</v>
      </c>
      <c r="AB69" s="53">
        <v>18</v>
      </c>
      <c r="AC69" s="63">
        <v>1126.4772330991495</v>
      </c>
      <c r="AD69" s="64">
        <f t="shared" si="0"/>
        <v>58.454798787934521</v>
      </c>
    </row>
    <row r="70" spans="2:30" x14ac:dyDescent="0.2">
      <c r="B70" s="65">
        <v>1</v>
      </c>
      <c r="C70" s="65">
        <v>1</v>
      </c>
      <c r="D70" s="65">
        <v>1</v>
      </c>
      <c r="E70" s="65">
        <v>36115</v>
      </c>
      <c r="F70" s="65">
        <v>99</v>
      </c>
      <c r="H70" s="65" t="s">
        <v>75</v>
      </c>
      <c r="I70" s="46">
        <v>1</v>
      </c>
      <c r="J70" s="59" t="s">
        <v>77</v>
      </c>
      <c r="K70" s="66">
        <v>60977</v>
      </c>
      <c r="L70" s="67">
        <v>61032</v>
      </c>
      <c r="M70" s="67">
        <v>61142</v>
      </c>
      <c r="N70" s="67">
        <v>61152</v>
      </c>
      <c r="O70" s="67">
        <v>61621</v>
      </c>
      <c r="P70" s="67">
        <v>62278</v>
      </c>
      <c r="Q70" s="67">
        <v>62468</v>
      </c>
      <c r="R70" s="67">
        <v>62771</v>
      </c>
      <c r="S70" s="67">
        <v>63054</v>
      </c>
      <c r="T70" s="67">
        <v>63252</v>
      </c>
      <c r="U70" s="67">
        <v>63077</v>
      </c>
      <c r="V70" s="68">
        <v>63321</v>
      </c>
      <c r="W70" s="68">
        <v>63363</v>
      </c>
      <c r="X70" s="68">
        <v>63331</v>
      </c>
      <c r="Y70" s="96">
        <v>63237</v>
      </c>
      <c r="Z70" s="69">
        <v>2205</v>
      </c>
      <c r="AA70" s="70">
        <v>3.6128588281557219</v>
      </c>
      <c r="AB70" s="53">
        <v>20</v>
      </c>
      <c r="AC70" s="63">
        <v>869.29171602339466</v>
      </c>
      <c r="AD70" s="64">
        <f t="shared" si="0"/>
        <v>72.762685798213383</v>
      </c>
    </row>
    <row r="71" spans="2:30" x14ac:dyDescent="0.2">
      <c r="B71" s="65">
        <v>1</v>
      </c>
      <c r="C71" s="65">
        <v>1</v>
      </c>
      <c r="D71" s="65">
        <v>1</v>
      </c>
      <c r="E71" s="65">
        <v>36117</v>
      </c>
      <c r="F71" s="65">
        <v>99</v>
      </c>
      <c r="H71" s="65" t="s">
        <v>36</v>
      </c>
      <c r="I71" s="46">
        <v>3</v>
      </c>
      <c r="J71" s="59" t="s">
        <v>78</v>
      </c>
      <c r="K71" s="66">
        <v>93791</v>
      </c>
      <c r="L71" s="67">
        <v>93779</v>
      </c>
      <c r="M71" s="67">
        <v>93794</v>
      </c>
      <c r="N71" s="67">
        <v>93735</v>
      </c>
      <c r="O71" s="67">
        <v>94001</v>
      </c>
      <c r="P71" s="67">
        <v>93860</v>
      </c>
      <c r="Q71" s="67">
        <v>93727</v>
      </c>
      <c r="R71" s="67">
        <v>93595</v>
      </c>
      <c r="S71" s="67">
        <v>93539</v>
      </c>
      <c r="T71" s="67">
        <v>93739</v>
      </c>
      <c r="U71" s="67">
        <v>93643</v>
      </c>
      <c r="V71" s="68">
        <v>93739</v>
      </c>
      <c r="W71" s="68">
        <v>93275</v>
      </c>
      <c r="X71" s="68">
        <v>92992</v>
      </c>
      <c r="Y71" s="96">
        <v>93224</v>
      </c>
      <c r="Z71" s="69">
        <v>-555</v>
      </c>
      <c r="AA71" s="70">
        <v>-0.59181693129591917</v>
      </c>
      <c r="AB71" s="53">
        <v>46</v>
      </c>
      <c r="AC71" s="63">
        <v>835.43777847619367</v>
      </c>
      <c r="AD71" s="64">
        <f t="shared" si="0"/>
        <v>112.20344879660138</v>
      </c>
    </row>
    <row r="72" spans="2:30" x14ac:dyDescent="0.2">
      <c r="B72" s="65">
        <v>1</v>
      </c>
      <c r="C72" s="65">
        <v>2</v>
      </c>
      <c r="D72" s="65">
        <v>2</v>
      </c>
      <c r="E72" s="65">
        <v>36119</v>
      </c>
      <c r="F72" s="65">
        <v>70</v>
      </c>
      <c r="G72" s="65">
        <v>5600</v>
      </c>
      <c r="H72" s="65" t="s">
        <v>14</v>
      </c>
      <c r="I72" s="46">
        <v>5</v>
      </c>
      <c r="J72" s="59" t="s">
        <v>79</v>
      </c>
      <c r="K72" s="66">
        <v>925511</v>
      </c>
      <c r="L72" s="67">
        <v>923621</v>
      </c>
      <c r="M72" s="67">
        <v>931577</v>
      </c>
      <c r="N72" s="67">
        <v>935219</v>
      </c>
      <c r="O72" s="67">
        <v>935799</v>
      </c>
      <c r="P72" s="67">
        <v>935457</v>
      </c>
      <c r="Q72" s="67">
        <v>933401</v>
      </c>
      <c r="R72" s="67">
        <v>931426</v>
      </c>
      <c r="S72" s="67">
        <v>933414</v>
      </c>
      <c r="T72" s="67">
        <v>937449</v>
      </c>
      <c r="U72" s="67">
        <v>944201</v>
      </c>
      <c r="V72" s="68">
        <v>950517</v>
      </c>
      <c r="W72" s="68">
        <v>956791</v>
      </c>
      <c r="X72" s="68">
        <v>961106</v>
      </c>
      <c r="Y72" s="96">
        <v>956283</v>
      </c>
      <c r="Z72" s="69">
        <v>32662</v>
      </c>
      <c r="AA72" s="70">
        <v>3.5362989797763369</v>
      </c>
      <c r="AB72" s="53">
        <v>21</v>
      </c>
      <c r="AC72" s="63">
        <v>604.21351025564593</v>
      </c>
      <c r="AD72" s="64">
        <f t="shared" si="0"/>
        <v>1551.5194282950747</v>
      </c>
    </row>
    <row r="73" spans="2:30" x14ac:dyDescent="0.2">
      <c r="B73" s="65">
        <v>1</v>
      </c>
      <c r="C73" s="65">
        <v>1</v>
      </c>
      <c r="D73" s="65">
        <v>1</v>
      </c>
      <c r="E73" s="65">
        <v>36121</v>
      </c>
      <c r="F73" s="65">
        <v>99</v>
      </c>
      <c r="H73" s="65" t="s">
        <v>12</v>
      </c>
      <c r="I73" s="46">
        <v>3</v>
      </c>
      <c r="J73" s="59" t="s">
        <v>80</v>
      </c>
      <c r="K73" s="66">
        <v>43399</v>
      </c>
      <c r="L73" s="67">
        <v>43462</v>
      </c>
      <c r="M73" s="67">
        <v>43061</v>
      </c>
      <c r="N73" s="67">
        <v>43007</v>
      </c>
      <c r="O73" s="67">
        <v>42955</v>
      </c>
      <c r="P73" s="67">
        <v>42852</v>
      </c>
      <c r="Q73" s="67">
        <v>42780</v>
      </c>
      <c r="R73" s="67">
        <v>42673</v>
      </c>
      <c r="S73" s="67">
        <v>42515</v>
      </c>
      <c r="T73" s="67">
        <v>42281</v>
      </c>
      <c r="U73" s="67">
        <v>42236</v>
      </c>
      <c r="V73" s="68">
        <v>42100</v>
      </c>
      <c r="W73" s="68">
        <v>41928</v>
      </c>
      <c r="X73" s="68">
        <v>41821</v>
      </c>
      <c r="Y73" s="96">
        <v>41923</v>
      </c>
      <c r="Z73" s="69">
        <v>-1539</v>
      </c>
      <c r="AA73" s="70">
        <v>-3.5410243431043211</v>
      </c>
      <c r="AB73" s="53">
        <v>58</v>
      </c>
      <c r="AC73" s="63">
        <v>432.82442119422944</v>
      </c>
      <c r="AD73" s="64">
        <f t="shared" si="0"/>
        <v>97.686262441800736</v>
      </c>
    </row>
    <row r="74" spans="2:30" x14ac:dyDescent="0.2">
      <c r="B74" s="65">
        <v>1</v>
      </c>
      <c r="C74" s="65">
        <v>1</v>
      </c>
      <c r="D74" s="65">
        <v>1</v>
      </c>
      <c r="E74" s="65">
        <v>36123</v>
      </c>
      <c r="F74" s="65">
        <v>99</v>
      </c>
      <c r="H74" s="65" t="s">
        <v>12</v>
      </c>
      <c r="I74" s="46">
        <v>3</v>
      </c>
      <c r="J74" s="59" t="s">
        <v>81</v>
      </c>
      <c r="K74" s="66">
        <v>24723</v>
      </c>
      <c r="L74" s="67">
        <v>24591</v>
      </c>
      <c r="M74" s="67">
        <v>24725</v>
      </c>
      <c r="N74" s="67">
        <v>24688</v>
      </c>
      <c r="O74" s="67">
        <v>24898</v>
      </c>
      <c r="P74" s="67">
        <v>25008</v>
      </c>
      <c r="Q74" s="67">
        <v>25129</v>
      </c>
      <c r="R74" s="67">
        <v>25025</v>
      </c>
      <c r="S74" s="67">
        <v>25234</v>
      </c>
      <c r="T74" s="67">
        <v>25352</v>
      </c>
      <c r="U74" s="67">
        <v>25303</v>
      </c>
      <c r="V74" s="68">
        <v>25355</v>
      </c>
      <c r="W74" s="68">
        <v>25395</v>
      </c>
      <c r="X74" s="68">
        <v>25256</v>
      </c>
      <c r="Y74" s="96">
        <v>25293</v>
      </c>
      <c r="Z74" s="69">
        <v>702</v>
      </c>
      <c r="AA74" s="70">
        <v>2.8547029401000366</v>
      </c>
      <c r="AB74" s="53">
        <v>24</v>
      </c>
      <c r="AC74" s="63">
        <v>592.91416137835392</v>
      </c>
      <c r="AD74" s="64">
        <f t="shared" si="0"/>
        <v>42.758297324293842</v>
      </c>
    </row>
    <row r="75" spans="2:30" ht="15" x14ac:dyDescent="0.25">
      <c r="B75" s="65"/>
      <c r="C75" s="65"/>
      <c r="D75" s="65"/>
      <c r="E75" s="65"/>
      <c r="F75" s="65"/>
      <c r="H75" s="65"/>
      <c r="J75" s="59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8"/>
      <c r="V75" s="98"/>
      <c r="W75" s="98"/>
      <c r="X75" s="98"/>
      <c r="Y75" s="98"/>
      <c r="Z75" s="72"/>
      <c r="AA75" s="63"/>
      <c r="AB75" s="53"/>
    </row>
    <row r="76" spans="2:30" ht="20.25" customHeight="1" x14ac:dyDescent="0.2">
      <c r="B76" s="65"/>
      <c r="C76" s="65"/>
      <c r="D76" s="65"/>
      <c r="E76" s="65"/>
      <c r="F76" s="65"/>
      <c r="H76" s="65"/>
      <c r="J76" s="60" t="s">
        <v>112</v>
      </c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62"/>
      <c r="V76" s="62"/>
      <c r="W76" s="62"/>
      <c r="X76" s="62"/>
      <c r="Y76" s="62"/>
      <c r="Z76" s="77"/>
      <c r="AB76" s="53"/>
    </row>
    <row r="77" spans="2:30" ht="24.75" customHeight="1" x14ac:dyDescent="0.2">
      <c r="B77" s="65"/>
      <c r="C77" s="65"/>
      <c r="D77" s="65"/>
      <c r="E77" s="65"/>
      <c r="F77" s="65"/>
      <c r="H77" s="65"/>
      <c r="J77" s="59" t="s">
        <v>99</v>
      </c>
      <c r="K77" s="76">
        <v>827399</v>
      </c>
      <c r="L77" s="76">
        <v>825920</v>
      </c>
      <c r="M77" s="76">
        <v>831034</v>
      </c>
      <c r="N77" s="76">
        <v>836753</v>
      </c>
      <c r="O77" s="76">
        <v>844619</v>
      </c>
      <c r="P77" s="76">
        <v>850384</v>
      </c>
      <c r="Q77" s="76">
        <v>854604</v>
      </c>
      <c r="R77" s="76">
        <v>860365</v>
      </c>
      <c r="S77" s="76">
        <v>863068</v>
      </c>
      <c r="T77" s="76">
        <v>866282</v>
      </c>
      <c r="U77" s="76">
        <v>869361</v>
      </c>
      <c r="V77" s="76">
        <v>870913</v>
      </c>
      <c r="W77" s="76">
        <v>872854</v>
      </c>
      <c r="X77" s="76">
        <v>875158</v>
      </c>
      <c r="Y77" s="76">
        <v>873238</v>
      </c>
      <c r="Z77" s="69">
        <v>47318</v>
      </c>
      <c r="AA77" s="70">
        <v>5.7291263076327006</v>
      </c>
      <c r="AB77" s="53">
        <v>3</v>
      </c>
    </row>
    <row r="78" spans="2:30" x14ac:dyDescent="0.2">
      <c r="B78" s="65"/>
      <c r="C78" s="65"/>
      <c r="D78" s="65"/>
      <c r="E78" s="65"/>
      <c r="F78" s="65"/>
      <c r="H78" s="65"/>
      <c r="J78" s="59" t="s">
        <v>82</v>
      </c>
      <c r="K78" s="76">
        <v>252189</v>
      </c>
      <c r="L78" s="76">
        <v>252298</v>
      </c>
      <c r="M78" s="76">
        <v>252580</v>
      </c>
      <c r="N78" s="76">
        <v>253430</v>
      </c>
      <c r="O78" s="76">
        <v>252932</v>
      </c>
      <c r="P78" s="76">
        <v>252605</v>
      </c>
      <c r="Q78" s="76">
        <v>252088</v>
      </c>
      <c r="R78" s="76">
        <v>252441</v>
      </c>
      <c r="S78" s="76">
        <v>252442</v>
      </c>
      <c r="T78" s="76">
        <v>252527</v>
      </c>
      <c r="U78" s="76">
        <v>252171</v>
      </c>
      <c r="V78" s="76">
        <v>251460</v>
      </c>
      <c r="W78" s="76">
        <v>250257</v>
      </c>
      <c r="X78" s="76">
        <v>248772</v>
      </c>
      <c r="Y78" s="76">
        <v>250087</v>
      </c>
      <c r="Z78" s="69">
        <v>-2211</v>
      </c>
      <c r="AA78" s="70">
        <v>-0.87634464006849044</v>
      </c>
      <c r="AB78" s="53">
        <v>12</v>
      </c>
    </row>
    <row r="79" spans="2:30" x14ac:dyDescent="0.2">
      <c r="B79" s="65"/>
      <c r="C79" s="65"/>
      <c r="D79" s="65"/>
      <c r="E79" s="65"/>
      <c r="F79" s="65"/>
      <c r="H79" s="65"/>
      <c r="J79" s="59" t="s">
        <v>119</v>
      </c>
      <c r="K79" s="76">
        <v>1169060</v>
      </c>
      <c r="L79" s="76">
        <v>1170022</v>
      </c>
      <c r="M79" s="76">
        <v>1165067</v>
      </c>
      <c r="N79" s="76">
        <v>1161678</v>
      </c>
      <c r="O79" s="76">
        <v>1159918</v>
      </c>
      <c r="P79" s="76">
        <v>1156070</v>
      </c>
      <c r="Q79" s="76">
        <v>1148563</v>
      </c>
      <c r="R79" s="76">
        <v>1141712</v>
      </c>
      <c r="S79" s="76">
        <v>1137678</v>
      </c>
      <c r="T79" s="76">
        <v>1136364</v>
      </c>
      <c r="U79" s="76">
        <v>1135377</v>
      </c>
      <c r="V79" s="76">
        <v>1135314</v>
      </c>
      <c r="W79" s="76">
        <v>1134900</v>
      </c>
      <c r="X79" s="76">
        <v>1133767</v>
      </c>
      <c r="Y79" s="76">
        <v>1134695</v>
      </c>
      <c r="Z79" s="69">
        <v>-35327</v>
      </c>
      <c r="AA79" s="70">
        <v>-3.0193449353943769</v>
      </c>
      <c r="AB79" s="53">
        <v>14</v>
      </c>
    </row>
    <row r="80" spans="2:30" x14ac:dyDescent="0.2">
      <c r="B80" s="65"/>
      <c r="C80" s="65"/>
      <c r="D80" s="65"/>
      <c r="E80" s="65"/>
      <c r="F80" s="65"/>
      <c r="H80" s="65"/>
      <c r="J80" s="59" t="s">
        <v>83</v>
      </c>
      <c r="K80" s="76">
        <v>91094</v>
      </c>
      <c r="L80" s="76">
        <v>91119</v>
      </c>
      <c r="M80" s="76">
        <v>90780</v>
      </c>
      <c r="N80" s="76">
        <v>90613</v>
      </c>
      <c r="O80" s="76">
        <v>90154</v>
      </c>
      <c r="P80" s="76">
        <v>89777</v>
      </c>
      <c r="Q80" s="76">
        <v>88860</v>
      </c>
      <c r="R80" s="76">
        <v>88732</v>
      </c>
      <c r="S80" s="76">
        <v>88634</v>
      </c>
      <c r="T80" s="76">
        <v>88503</v>
      </c>
      <c r="U80" s="76">
        <v>88849</v>
      </c>
      <c r="V80" s="76">
        <v>88940</v>
      </c>
      <c r="W80" s="76">
        <v>88939</v>
      </c>
      <c r="X80" s="76">
        <v>89147</v>
      </c>
      <c r="Y80" s="76">
        <v>88876</v>
      </c>
      <c r="Z80" s="69">
        <v>-2243</v>
      </c>
      <c r="AA80" s="70">
        <v>-2.4616161283596174</v>
      </c>
      <c r="AB80" s="53">
        <v>13</v>
      </c>
    </row>
    <row r="81" spans="2:30" x14ac:dyDescent="0.2">
      <c r="B81" s="65"/>
      <c r="C81" s="65"/>
      <c r="D81" s="65"/>
      <c r="E81" s="65"/>
      <c r="F81" s="65"/>
      <c r="H81" s="65"/>
      <c r="J81" s="59" t="s">
        <v>84</v>
      </c>
      <c r="K81" s="76">
        <v>124250</v>
      </c>
      <c r="L81" s="76">
        <v>124295</v>
      </c>
      <c r="M81" s="76">
        <v>124548</v>
      </c>
      <c r="N81" s="76">
        <v>124926</v>
      </c>
      <c r="O81" s="76">
        <v>125944</v>
      </c>
      <c r="P81" s="76">
        <v>126854</v>
      </c>
      <c r="Q81" s="76">
        <v>127674</v>
      </c>
      <c r="R81" s="76">
        <v>128325</v>
      </c>
      <c r="S81" s="76">
        <v>128794</v>
      </c>
      <c r="T81" s="76">
        <v>129100</v>
      </c>
      <c r="U81" s="76">
        <v>128771</v>
      </c>
      <c r="V81" s="76">
        <v>128998</v>
      </c>
      <c r="W81" s="76">
        <v>129072</v>
      </c>
      <c r="X81" s="76">
        <v>128832</v>
      </c>
      <c r="Y81" s="76">
        <v>128821</v>
      </c>
      <c r="Z81" s="69">
        <v>4526</v>
      </c>
      <c r="AA81" s="70">
        <v>3.6413371414779356</v>
      </c>
      <c r="AB81" s="53">
        <v>5</v>
      </c>
    </row>
    <row r="82" spans="2:30" x14ac:dyDescent="0.2">
      <c r="B82" s="65"/>
      <c r="C82" s="65"/>
      <c r="D82" s="65"/>
      <c r="E82" s="65"/>
      <c r="F82" s="65"/>
      <c r="H82" s="65"/>
      <c r="J82" s="59" t="s">
        <v>116</v>
      </c>
      <c r="K82" s="76">
        <v>96608</v>
      </c>
      <c r="L82" s="76">
        <v>96487</v>
      </c>
      <c r="M82" s="76">
        <v>97458</v>
      </c>
      <c r="N82" s="76">
        <v>98227</v>
      </c>
      <c r="O82" s="76">
        <v>99049</v>
      </c>
      <c r="P82" s="76">
        <v>99531</v>
      </c>
      <c r="Q82" s="76">
        <v>99433</v>
      </c>
      <c r="R82" s="76">
        <v>99651</v>
      </c>
      <c r="S82" s="76">
        <v>99910</v>
      </c>
      <c r="T82" s="76">
        <v>100383</v>
      </c>
      <c r="U82" s="76">
        <v>101497</v>
      </c>
      <c r="V82" s="76">
        <v>101677</v>
      </c>
      <c r="W82" s="76">
        <v>101847</v>
      </c>
      <c r="X82" s="76">
        <v>102713</v>
      </c>
      <c r="Y82" s="76">
        <v>102270</v>
      </c>
      <c r="Z82" s="69">
        <v>5783</v>
      </c>
      <c r="AA82" s="70">
        <v>5.9935535357094745</v>
      </c>
      <c r="AB82" s="53">
        <v>2</v>
      </c>
    </row>
    <row r="83" spans="2:30" x14ac:dyDescent="0.2">
      <c r="B83" s="65"/>
      <c r="C83" s="65"/>
      <c r="D83" s="65"/>
      <c r="E83" s="65"/>
      <c r="F83" s="65"/>
      <c r="H83" s="65"/>
      <c r="J83" s="59" t="s">
        <v>117</v>
      </c>
      <c r="K83" s="76">
        <v>177810</v>
      </c>
      <c r="L83" s="76">
        <v>177726</v>
      </c>
      <c r="M83" s="76">
        <v>178440</v>
      </c>
      <c r="N83" s="76">
        <v>180128</v>
      </c>
      <c r="O83" s="76">
        <v>180942</v>
      </c>
      <c r="P83" s="76">
        <v>181847</v>
      </c>
      <c r="Q83" s="76">
        <v>182438</v>
      </c>
      <c r="R83" s="76">
        <v>182845</v>
      </c>
      <c r="S83" s="76">
        <v>182818</v>
      </c>
      <c r="T83" s="76">
        <v>183174</v>
      </c>
      <c r="U83" s="76">
        <v>182638</v>
      </c>
      <c r="V83" s="76">
        <v>182374</v>
      </c>
      <c r="W83" s="76">
        <v>182666</v>
      </c>
      <c r="X83" s="76">
        <v>181753</v>
      </c>
      <c r="Y83" s="76">
        <v>182086</v>
      </c>
      <c r="Z83" s="69">
        <v>4360</v>
      </c>
      <c r="AA83" s="70">
        <v>2.4532144987227533</v>
      </c>
      <c r="AB83" s="53">
        <v>8</v>
      </c>
    </row>
    <row r="84" spans="2:30" x14ac:dyDescent="0.2">
      <c r="B84" s="65"/>
      <c r="C84" s="65"/>
      <c r="D84" s="65"/>
      <c r="E84" s="65"/>
      <c r="F84" s="65"/>
      <c r="H84" s="65"/>
      <c r="J84" s="59" t="s">
        <v>85</v>
      </c>
      <c r="K84" s="76">
        <v>2760794</v>
      </c>
      <c r="L84" s="76">
        <v>2754004</v>
      </c>
      <c r="M84" s="76">
        <v>2779574</v>
      </c>
      <c r="N84" s="76">
        <v>2796317</v>
      </c>
      <c r="O84" s="76">
        <v>2810610</v>
      </c>
      <c r="P84" s="76">
        <v>2816179</v>
      </c>
      <c r="Q84" s="76">
        <v>2810005</v>
      </c>
      <c r="R84" s="76">
        <v>2800531</v>
      </c>
      <c r="S84" s="76">
        <v>2797303</v>
      </c>
      <c r="T84" s="76">
        <v>2805347</v>
      </c>
      <c r="U84" s="76">
        <v>2819294</v>
      </c>
      <c r="V84" s="76">
        <v>2835582</v>
      </c>
      <c r="W84" s="76">
        <v>2844838</v>
      </c>
      <c r="X84" s="76">
        <v>2846241</v>
      </c>
      <c r="Y84" s="76">
        <v>2839568</v>
      </c>
      <c r="Z84" s="69">
        <v>85564</v>
      </c>
      <c r="AA84" s="70">
        <v>3.1068945433630453</v>
      </c>
      <c r="AB84" s="53">
        <v>7</v>
      </c>
    </row>
    <row r="85" spans="2:30" ht="14.25" x14ac:dyDescent="0.2">
      <c r="B85" s="65"/>
      <c r="C85" s="65"/>
      <c r="D85" s="65"/>
      <c r="E85" s="65"/>
      <c r="F85" s="65"/>
      <c r="H85" s="65"/>
      <c r="J85" s="71" t="s">
        <v>121</v>
      </c>
      <c r="K85" s="78">
        <v>8017608</v>
      </c>
      <c r="L85" s="78">
        <v>8009185</v>
      </c>
      <c r="M85" s="78">
        <v>8059813</v>
      </c>
      <c r="N85" s="78">
        <v>8072000</v>
      </c>
      <c r="O85" s="78">
        <v>8068073</v>
      </c>
      <c r="P85" s="78">
        <v>8043366</v>
      </c>
      <c r="Q85" s="78">
        <v>8013368</v>
      </c>
      <c r="R85" s="78">
        <v>7993906</v>
      </c>
      <c r="S85" s="78">
        <v>8013775</v>
      </c>
      <c r="T85" s="78">
        <v>8068195</v>
      </c>
      <c r="U85" s="78">
        <v>8131574</v>
      </c>
      <c r="V85" s="78">
        <v>8190055</v>
      </c>
      <c r="W85" s="78">
        <v>8273130</v>
      </c>
      <c r="X85" s="78">
        <v>8344397</v>
      </c>
      <c r="Y85" s="78">
        <v>8268999</v>
      </c>
      <c r="Z85" s="69">
        <v>259814</v>
      </c>
      <c r="AA85" s="70">
        <v>3.2439505392870811</v>
      </c>
      <c r="AB85" s="53">
        <v>6</v>
      </c>
    </row>
    <row r="86" spans="2:30" x14ac:dyDescent="0.2">
      <c r="B86" s="65"/>
      <c r="C86" s="65"/>
      <c r="D86" s="65"/>
      <c r="E86" s="65"/>
      <c r="F86" s="65"/>
      <c r="H86" s="65"/>
      <c r="J86" s="71" t="s">
        <v>118</v>
      </c>
      <c r="K86" s="78">
        <v>623806</v>
      </c>
      <c r="L86" s="78">
        <v>621429</v>
      </c>
      <c r="M86" s="78">
        <v>632386</v>
      </c>
      <c r="N86" s="78">
        <v>640675</v>
      </c>
      <c r="O86" s="78">
        <v>649508</v>
      </c>
      <c r="P86" s="78">
        <v>655793</v>
      </c>
      <c r="Q86" s="78">
        <v>658884</v>
      </c>
      <c r="R86" s="78">
        <v>661620</v>
      </c>
      <c r="S86" s="78">
        <v>663783</v>
      </c>
      <c r="T86" s="78">
        <v>666468</v>
      </c>
      <c r="U86" s="78">
        <v>668966</v>
      </c>
      <c r="V86" s="78">
        <v>671178</v>
      </c>
      <c r="W86" s="78">
        <v>672486</v>
      </c>
      <c r="X86" s="78">
        <v>671297</v>
      </c>
      <c r="Y86" s="78">
        <v>671287</v>
      </c>
      <c r="Z86" s="69">
        <v>49858</v>
      </c>
      <c r="AA86" s="70">
        <v>8.0231209035947799</v>
      </c>
      <c r="AB86" s="53">
        <v>1</v>
      </c>
    </row>
    <row r="87" spans="2:30" ht="14.25" x14ac:dyDescent="0.2">
      <c r="B87" s="65"/>
      <c r="C87" s="65"/>
      <c r="D87" s="65"/>
      <c r="E87" s="65"/>
      <c r="F87" s="65"/>
      <c r="H87" s="65"/>
      <c r="J87" s="71" t="s">
        <v>120</v>
      </c>
      <c r="K87" s="78">
        <v>1309280</v>
      </c>
      <c r="L87" s="78">
        <v>1306146</v>
      </c>
      <c r="M87" s="78">
        <v>1319245</v>
      </c>
      <c r="N87" s="78">
        <v>1327210</v>
      </c>
      <c r="O87" s="78">
        <v>1330987</v>
      </c>
      <c r="P87" s="78">
        <v>1332487</v>
      </c>
      <c r="Q87" s="78">
        <v>1331713</v>
      </c>
      <c r="R87" s="78">
        <v>1330173</v>
      </c>
      <c r="S87" s="78">
        <v>1334536</v>
      </c>
      <c r="T87" s="78">
        <v>1342399</v>
      </c>
      <c r="U87" s="78">
        <v>1352519</v>
      </c>
      <c r="V87" s="78">
        <v>1362752</v>
      </c>
      <c r="W87" s="78">
        <v>1372290</v>
      </c>
      <c r="X87" s="78">
        <v>1378444</v>
      </c>
      <c r="Y87" s="78">
        <v>1371070</v>
      </c>
      <c r="Z87" s="69">
        <v>64924</v>
      </c>
      <c r="AA87" s="70">
        <v>4.9706541228928467</v>
      </c>
      <c r="AB87" s="53">
        <v>4</v>
      </c>
    </row>
    <row r="88" spans="2:30" x14ac:dyDescent="0.2">
      <c r="B88" s="65"/>
      <c r="C88" s="65"/>
      <c r="D88" s="65"/>
      <c r="E88" s="65"/>
      <c r="F88" s="65"/>
      <c r="H88" s="65"/>
      <c r="J88" s="59" t="s">
        <v>86</v>
      </c>
      <c r="K88" s="76">
        <v>1041759</v>
      </c>
      <c r="L88" s="76">
        <v>1037931</v>
      </c>
      <c r="M88" s="76">
        <v>1043490</v>
      </c>
      <c r="N88" s="76">
        <v>1045667</v>
      </c>
      <c r="O88" s="76">
        <v>1047020</v>
      </c>
      <c r="P88" s="76">
        <v>1047486</v>
      </c>
      <c r="Q88" s="76">
        <v>1045289</v>
      </c>
      <c r="R88" s="76">
        <v>1045345</v>
      </c>
      <c r="S88" s="76">
        <v>1046806</v>
      </c>
      <c r="T88" s="76">
        <v>1049950</v>
      </c>
      <c r="U88" s="76">
        <v>1052638</v>
      </c>
      <c r="V88" s="76">
        <v>1054726</v>
      </c>
      <c r="W88" s="76">
        <v>1056562</v>
      </c>
      <c r="X88" s="76">
        <v>1057119</v>
      </c>
      <c r="Y88" s="76">
        <v>1055833</v>
      </c>
      <c r="Z88" s="69">
        <v>17902</v>
      </c>
      <c r="AA88" s="70">
        <v>1.7247774659394508</v>
      </c>
      <c r="AB88" s="53">
        <v>10</v>
      </c>
    </row>
    <row r="89" spans="2:30" x14ac:dyDescent="0.2">
      <c r="B89" s="65"/>
      <c r="C89" s="65"/>
      <c r="D89" s="65"/>
      <c r="E89" s="65"/>
      <c r="F89" s="65"/>
      <c r="H89" s="65"/>
      <c r="J89" s="59" t="s">
        <v>87</v>
      </c>
      <c r="K89" s="76">
        <v>649961</v>
      </c>
      <c r="L89" s="76">
        <v>650133</v>
      </c>
      <c r="M89" s="76">
        <v>650697</v>
      </c>
      <c r="N89" s="76">
        <v>652241</v>
      </c>
      <c r="O89" s="76">
        <v>655091</v>
      </c>
      <c r="P89" s="76">
        <v>656149</v>
      </c>
      <c r="Q89" s="76">
        <v>655021</v>
      </c>
      <c r="R89" s="76">
        <v>655321</v>
      </c>
      <c r="S89" s="76">
        <v>656209</v>
      </c>
      <c r="T89" s="76">
        <v>658913</v>
      </c>
      <c r="U89" s="76">
        <v>660857</v>
      </c>
      <c r="V89" s="76">
        <v>662972</v>
      </c>
      <c r="W89" s="76">
        <v>662481</v>
      </c>
      <c r="X89" s="76">
        <v>660946</v>
      </c>
      <c r="Y89" s="76">
        <v>661838</v>
      </c>
      <c r="Z89" s="69">
        <v>11705</v>
      </c>
      <c r="AA89" s="70">
        <v>1.8004008410586758</v>
      </c>
      <c r="AB89" s="53">
        <v>9</v>
      </c>
    </row>
    <row r="90" spans="2:30" x14ac:dyDescent="0.2">
      <c r="B90" s="65"/>
      <c r="C90" s="65"/>
      <c r="D90" s="65"/>
      <c r="E90" s="65"/>
      <c r="F90" s="65"/>
      <c r="H90" s="65"/>
      <c r="J90" s="59" t="s">
        <v>88</v>
      </c>
      <c r="K90" s="76">
        <v>299597</v>
      </c>
      <c r="L90" s="76">
        <v>300018</v>
      </c>
      <c r="M90" s="76">
        <v>298521</v>
      </c>
      <c r="N90" s="76">
        <v>298049</v>
      </c>
      <c r="O90" s="76">
        <v>298323</v>
      </c>
      <c r="P90" s="76">
        <v>298986</v>
      </c>
      <c r="Q90" s="76">
        <v>298574</v>
      </c>
      <c r="R90" s="76">
        <v>298258</v>
      </c>
      <c r="S90" s="76">
        <v>298831</v>
      </c>
      <c r="T90" s="76">
        <v>298886</v>
      </c>
      <c r="U90" s="76">
        <v>299000</v>
      </c>
      <c r="V90" s="76">
        <v>299276</v>
      </c>
      <c r="W90" s="76">
        <v>298753</v>
      </c>
      <c r="X90" s="76">
        <v>298375</v>
      </c>
      <c r="Y90" s="76">
        <v>298634</v>
      </c>
      <c r="Z90" s="69">
        <v>-1384</v>
      </c>
      <c r="AA90" s="70">
        <v>-0.4613056549940337</v>
      </c>
      <c r="AB90" s="53">
        <v>11</v>
      </c>
    </row>
    <row r="91" spans="2:30" ht="6.75" customHeight="1" x14ac:dyDescent="0.2">
      <c r="B91" s="65"/>
      <c r="C91" s="65"/>
      <c r="D91" s="65"/>
      <c r="E91" s="65"/>
      <c r="F91" s="65"/>
      <c r="H91" s="65"/>
      <c r="J91" s="59"/>
      <c r="K91" s="79"/>
      <c r="L91" s="79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69"/>
      <c r="AB91" s="53"/>
    </row>
    <row r="92" spans="2:30" ht="14.25" x14ac:dyDescent="0.2">
      <c r="B92" s="65"/>
      <c r="C92" s="65"/>
      <c r="D92" s="65"/>
      <c r="E92" s="65"/>
      <c r="F92" s="65"/>
      <c r="H92" s="65"/>
      <c r="J92" s="59" t="s">
        <v>131</v>
      </c>
      <c r="K92" s="76">
        <v>12963432</v>
      </c>
      <c r="L92" s="76">
        <v>12942375</v>
      </c>
      <c r="M92" s="76">
        <v>13043601</v>
      </c>
      <c r="N92" s="76">
        <v>13090782</v>
      </c>
      <c r="O92" s="76">
        <v>13115567</v>
      </c>
      <c r="P92" s="76">
        <v>13105937</v>
      </c>
      <c r="Q92" s="76">
        <v>13073188</v>
      </c>
      <c r="R92" s="76">
        <v>13046306</v>
      </c>
      <c r="S92" s="76">
        <v>13070206</v>
      </c>
      <c r="T92" s="76">
        <v>13143338</v>
      </c>
      <c r="U92" s="76">
        <v>13232638</v>
      </c>
      <c r="V92" s="76">
        <v>13319383</v>
      </c>
      <c r="W92" s="76">
        <v>13422510</v>
      </c>
      <c r="X92" s="76">
        <v>13498950</v>
      </c>
      <c r="Y92" s="76">
        <v>13410144</v>
      </c>
      <c r="Z92" s="69">
        <v>467769</v>
      </c>
      <c r="AA92" s="70">
        <v>3.614243908092603</v>
      </c>
      <c r="AB92" s="53"/>
      <c r="AC92" s="76">
        <f>SUM(T83:T87)</f>
        <v>13065583</v>
      </c>
    </row>
    <row r="93" spans="2:30" ht="14.25" x14ac:dyDescent="0.2">
      <c r="B93" s="65"/>
      <c r="C93" s="65"/>
      <c r="D93" s="65"/>
      <c r="E93" s="65"/>
      <c r="F93" s="65"/>
      <c r="H93" s="65"/>
      <c r="J93" s="59" t="s">
        <v>132</v>
      </c>
      <c r="K93" s="76">
        <v>6038348</v>
      </c>
      <c r="L93" s="76">
        <v>6034651</v>
      </c>
      <c r="M93" s="76">
        <v>6039237</v>
      </c>
      <c r="N93" s="76">
        <v>6047018</v>
      </c>
      <c r="O93" s="76">
        <v>6060372</v>
      </c>
      <c r="P93" s="76">
        <v>6065630</v>
      </c>
      <c r="Q93" s="76">
        <v>6059422</v>
      </c>
      <c r="R93" s="76">
        <v>6058325</v>
      </c>
      <c r="S93" s="76">
        <v>6062129</v>
      </c>
      <c r="T93" s="76">
        <v>6069098</v>
      </c>
      <c r="U93" s="76">
        <v>6074428</v>
      </c>
      <c r="V93" s="76">
        <v>6078845</v>
      </c>
      <c r="W93" s="76">
        <v>6080218</v>
      </c>
      <c r="X93" s="76">
        <v>6077175</v>
      </c>
      <c r="Y93" s="76">
        <v>6076909</v>
      </c>
      <c r="Z93" s="69">
        <v>42258</v>
      </c>
      <c r="AA93" s="70">
        <v>0.70025590543678495</v>
      </c>
      <c r="AB93" s="53"/>
      <c r="AC93" s="76">
        <f>+T10-AC92</f>
        <v>6146853</v>
      </c>
      <c r="AD93" s="46">
        <f>+AC93/T10*100</f>
        <v>31.994136506167152</v>
      </c>
    </row>
    <row r="94" spans="2:30" ht="6.75" customHeight="1" x14ac:dyDescent="0.2">
      <c r="B94" s="65"/>
      <c r="C94" s="65"/>
      <c r="D94" s="65"/>
      <c r="E94" s="65"/>
      <c r="F94" s="65"/>
      <c r="H94" s="65"/>
      <c r="J94" s="59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69"/>
      <c r="AA94" s="63"/>
      <c r="AB94" s="53"/>
    </row>
    <row r="95" spans="2:30" x14ac:dyDescent="0.2">
      <c r="B95" s="65"/>
      <c r="C95" s="65"/>
      <c r="D95" s="65"/>
      <c r="E95" s="65"/>
      <c r="F95" s="65"/>
      <c r="H95" s="65"/>
      <c r="J95" s="60" t="s">
        <v>113</v>
      </c>
      <c r="K95" s="79"/>
      <c r="L95" s="79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69"/>
      <c r="AB95" s="53"/>
      <c r="AC95" s="76">
        <f>+T10-AC92-(T24+T33)</f>
        <v>6092423</v>
      </c>
      <c r="AD95" s="46">
        <f>+AC95/T10*100</f>
        <v>31.710830422545065</v>
      </c>
    </row>
    <row r="96" spans="2:30" x14ac:dyDescent="0.2">
      <c r="B96" s="65"/>
      <c r="C96" s="65"/>
      <c r="D96" s="65"/>
      <c r="E96" s="65"/>
      <c r="F96" s="65"/>
      <c r="H96" s="65"/>
      <c r="J96" s="59" t="s">
        <v>89</v>
      </c>
      <c r="K96" s="80">
        <v>1031167</v>
      </c>
      <c r="L96" s="76">
        <v>1029822</v>
      </c>
      <c r="M96" s="76">
        <v>1034717</v>
      </c>
      <c r="N96" s="76">
        <v>1041253</v>
      </c>
      <c r="O96" s="76">
        <v>1050251</v>
      </c>
      <c r="P96" s="76">
        <v>1057329</v>
      </c>
      <c r="Q96" s="76">
        <v>1062603</v>
      </c>
      <c r="R96" s="76">
        <v>1068969</v>
      </c>
      <c r="S96" s="76">
        <v>1071935</v>
      </c>
      <c r="T96" s="76">
        <v>1075212</v>
      </c>
      <c r="U96" s="76">
        <v>1077751</v>
      </c>
      <c r="V96" s="76">
        <v>1079383</v>
      </c>
      <c r="W96" s="76">
        <v>1080890</v>
      </c>
      <c r="X96" s="76">
        <v>1083073</v>
      </c>
      <c r="Y96" s="76">
        <v>1081257</v>
      </c>
      <c r="Z96" s="69">
        <v>51435</v>
      </c>
      <c r="AA96" s="70">
        <v>4.9945524566381376</v>
      </c>
      <c r="AB96" s="53">
        <v>2</v>
      </c>
    </row>
    <row r="97" spans="2:28" x14ac:dyDescent="0.2">
      <c r="B97" s="65"/>
      <c r="C97" s="65"/>
      <c r="D97" s="65"/>
      <c r="E97" s="65"/>
      <c r="F97" s="65"/>
      <c r="H97" s="65"/>
      <c r="J97" s="59" t="s">
        <v>90</v>
      </c>
      <c r="K97" s="80">
        <v>780525</v>
      </c>
      <c r="L97" s="76">
        <v>780747</v>
      </c>
      <c r="M97" s="76">
        <v>780913</v>
      </c>
      <c r="N97" s="76">
        <v>782533</v>
      </c>
      <c r="O97" s="76">
        <v>785961</v>
      </c>
      <c r="P97" s="76">
        <v>787061</v>
      </c>
      <c r="Q97" s="76">
        <v>785455</v>
      </c>
      <c r="R97" s="76">
        <v>785662</v>
      </c>
      <c r="S97" s="76">
        <v>786462</v>
      </c>
      <c r="T97" s="76">
        <v>788932</v>
      </c>
      <c r="U97" s="76">
        <v>790387</v>
      </c>
      <c r="V97" s="76">
        <v>792057</v>
      </c>
      <c r="W97" s="76">
        <v>791792</v>
      </c>
      <c r="X97" s="76">
        <v>789755</v>
      </c>
      <c r="Y97" s="76">
        <v>790876</v>
      </c>
      <c r="Z97" s="69">
        <v>10129</v>
      </c>
      <c r="AA97" s="70">
        <v>1.297347284075379</v>
      </c>
      <c r="AB97" s="53">
        <v>7</v>
      </c>
    </row>
    <row r="98" spans="2:28" x14ac:dyDescent="0.2">
      <c r="B98" s="65"/>
      <c r="C98" s="65"/>
      <c r="D98" s="65"/>
      <c r="E98" s="65"/>
      <c r="F98" s="65"/>
      <c r="H98" s="65"/>
      <c r="J98" s="59" t="s">
        <v>91</v>
      </c>
      <c r="K98" s="80">
        <v>1203763</v>
      </c>
      <c r="L98" s="76">
        <v>1199851</v>
      </c>
      <c r="M98" s="76">
        <v>1206361</v>
      </c>
      <c r="N98" s="76">
        <v>1208697</v>
      </c>
      <c r="O98" s="76">
        <v>1210497</v>
      </c>
      <c r="P98" s="76">
        <v>1210882</v>
      </c>
      <c r="Q98" s="76">
        <v>1208443</v>
      </c>
      <c r="R98" s="76">
        <v>1208185</v>
      </c>
      <c r="S98" s="76">
        <v>1209954</v>
      </c>
      <c r="T98" s="76">
        <v>1212848</v>
      </c>
      <c r="U98" s="76">
        <v>1215395</v>
      </c>
      <c r="V98" s="76">
        <v>1217474</v>
      </c>
      <c r="W98" s="76">
        <v>1219332</v>
      </c>
      <c r="X98" s="76">
        <v>1219528</v>
      </c>
      <c r="Y98" s="76">
        <v>1218280</v>
      </c>
      <c r="Z98" s="69">
        <v>18429</v>
      </c>
      <c r="AA98" s="70">
        <v>1.5359407126384859</v>
      </c>
      <c r="AB98" s="53">
        <v>6</v>
      </c>
    </row>
    <row r="99" spans="2:28" x14ac:dyDescent="0.2">
      <c r="B99" s="65"/>
      <c r="C99" s="65"/>
      <c r="D99" s="65"/>
      <c r="E99" s="65"/>
      <c r="F99" s="65"/>
      <c r="H99" s="65"/>
      <c r="J99" s="71" t="s">
        <v>92</v>
      </c>
      <c r="K99" s="81">
        <v>2760794</v>
      </c>
      <c r="L99" s="78">
        <v>2754004</v>
      </c>
      <c r="M99" s="78">
        <v>2779574</v>
      </c>
      <c r="N99" s="78">
        <v>2796317</v>
      </c>
      <c r="O99" s="78">
        <v>2810610</v>
      </c>
      <c r="P99" s="78">
        <v>2816179</v>
      </c>
      <c r="Q99" s="78">
        <v>2810005</v>
      </c>
      <c r="R99" s="78">
        <v>2800531</v>
      </c>
      <c r="S99" s="78">
        <v>2797303</v>
      </c>
      <c r="T99" s="78">
        <v>2805347</v>
      </c>
      <c r="U99" s="78">
        <v>2819294</v>
      </c>
      <c r="V99" s="78">
        <v>2835582</v>
      </c>
      <c r="W99" s="78">
        <v>2844838</v>
      </c>
      <c r="X99" s="78">
        <v>2846241</v>
      </c>
      <c r="Y99" s="78">
        <v>2839568</v>
      </c>
      <c r="Z99" s="69">
        <v>85564</v>
      </c>
      <c r="AA99" s="70">
        <v>3.1068945433630453</v>
      </c>
      <c r="AB99" s="53">
        <v>4</v>
      </c>
    </row>
    <row r="100" spans="2:28" x14ac:dyDescent="0.2">
      <c r="B100" s="65"/>
      <c r="C100" s="65"/>
      <c r="D100" s="65"/>
      <c r="E100" s="65"/>
      <c r="F100" s="65"/>
      <c r="H100" s="65"/>
      <c r="J100" s="71" t="s">
        <v>93</v>
      </c>
      <c r="K100" s="81">
        <v>2185030</v>
      </c>
      <c r="L100" s="78">
        <v>2179186</v>
      </c>
      <c r="M100" s="78">
        <v>2204214</v>
      </c>
      <c r="N100" s="78">
        <v>2222465</v>
      </c>
      <c r="O100" s="78">
        <v>2236884</v>
      </c>
      <c r="P100" s="78">
        <v>2246392</v>
      </c>
      <c r="Q100" s="78">
        <v>2249815</v>
      </c>
      <c r="R100" s="78">
        <v>2251869</v>
      </c>
      <c r="S100" s="78">
        <v>2259128</v>
      </c>
      <c r="T100" s="78">
        <v>2269796</v>
      </c>
      <c r="U100" s="78">
        <v>2281770</v>
      </c>
      <c r="V100" s="78">
        <v>2293746</v>
      </c>
      <c r="W100" s="78">
        <v>2304542</v>
      </c>
      <c r="X100" s="78">
        <v>2308312</v>
      </c>
      <c r="Y100" s="78">
        <v>2301577</v>
      </c>
      <c r="Z100" s="69">
        <v>122391</v>
      </c>
      <c r="AA100" s="70">
        <v>5.6163631741393347</v>
      </c>
      <c r="AB100" s="53">
        <v>1</v>
      </c>
    </row>
    <row r="101" spans="2:28" x14ac:dyDescent="0.2">
      <c r="B101" s="65"/>
      <c r="C101" s="65"/>
      <c r="D101" s="65"/>
      <c r="E101" s="65"/>
      <c r="F101" s="65"/>
      <c r="H101" s="65"/>
      <c r="J101" s="71" t="s">
        <v>94</v>
      </c>
      <c r="K101" s="82">
        <v>497552</v>
      </c>
      <c r="L101" s="83">
        <v>497888</v>
      </c>
      <c r="M101" s="83">
        <v>496615</v>
      </c>
      <c r="N101" s="83">
        <v>496213</v>
      </c>
      <c r="O101" s="83">
        <v>497452</v>
      </c>
      <c r="P101" s="83">
        <v>498923</v>
      </c>
      <c r="Q101" s="83">
        <v>498983</v>
      </c>
      <c r="R101" s="83">
        <v>499003</v>
      </c>
      <c r="S101" s="83">
        <v>499926</v>
      </c>
      <c r="T101" s="83">
        <v>499872</v>
      </c>
      <c r="U101" s="83">
        <v>499615</v>
      </c>
      <c r="V101" s="83">
        <v>499915</v>
      </c>
      <c r="W101" s="83">
        <v>498644</v>
      </c>
      <c r="X101" s="83">
        <v>497304</v>
      </c>
      <c r="Y101" s="83">
        <v>498251</v>
      </c>
      <c r="Z101" s="69">
        <v>363</v>
      </c>
      <c r="AA101" s="70">
        <v>7.2907963236711879E-2</v>
      </c>
      <c r="AB101" s="53">
        <v>8</v>
      </c>
    </row>
    <row r="102" spans="2:28" x14ac:dyDescent="0.2">
      <c r="B102" s="65"/>
      <c r="C102" s="65"/>
      <c r="D102" s="65"/>
      <c r="E102" s="65"/>
      <c r="F102" s="65"/>
      <c r="H102" s="65"/>
      <c r="J102" s="71" t="s">
        <v>95</v>
      </c>
      <c r="K102" s="81">
        <v>8017608</v>
      </c>
      <c r="L102" s="78">
        <v>8009185</v>
      </c>
      <c r="M102" s="78">
        <v>8059813</v>
      </c>
      <c r="N102" s="78">
        <v>8072000</v>
      </c>
      <c r="O102" s="78">
        <v>8068073</v>
      </c>
      <c r="P102" s="78">
        <v>8043366</v>
      </c>
      <c r="Q102" s="78">
        <v>8013368</v>
      </c>
      <c r="R102" s="78">
        <v>7993906</v>
      </c>
      <c r="S102" s="78">
        <v>8013775</v>
      </c>
      <c r="T102" s="78">
        <v>8068195</v>
      </c>
      <c r="U102" s="78">
        <v>8131574</v>
      </c>
      <c r="V102" s="78">
        <v>8190055</v>
      </c>
      <c r="W102" s="78">
        <v>8273130</v>
      </c>
      <c r="X102" s="78">
        <v>8344397</v>
      </c>
      <c r="Y102" s="78">
        <v>8268999</v>
      </c>
      <c r="Z102" s="69">
        <v>259814</v>
      </c>
      <c r="AA102" s="70">
        <v>3.2439505392870811</v>
      </c>
      <c r="AB102" s="53">
        <v>3</v>
      </c>
    </row>
    <row r="103" spans="2:28" x14ac:dyDescent="0.2">
      <c r="B103" s="65"/>
      <c r="C103" s="65"/>
      <c r="D103" s="65"/>
      <c r="E103" s="65"/>
      <c r="F103" s="65"/>
      <c r="H103" s="65"/>
      <c r="J103" s="71" t="s">
        <v>96</v>
      </c>
      <c r="K103" s="81">
        <v>425866</v>
      </c>
      <c r="L103" s="78">
        <v>425845</v>
      </c>
      <c r="M103" s="78">
        <v>425320</v>
      </c>
      <c r="N103" s="78">
        <v>425080</v>
      </c>
      <c r="O103" s="78">
        <v>425406</v>
      </c>
      <c r="P103" s="78">
        <v>425506</v>
      </c>
      <c r="Q103" s="78">
        <v>429769</v>
      </c>
      <c r="R103" s="78">
        <v>430742</v>
      </c>
      <c r="S103" s="78">
        <v>432411</v>
      </c>
      <c r="T103" s="78">
        <v>432231</v>
      </c>
      <c r="U103" s="78">
        <v>432561</v>
      </c>
      <c r="V103" s="78">
        <v>433195</v>
      </c>
      <c r="W103" s="78">
        <v>435167</v>
      </c>
      <c r="X103" s="78">
        <v>437715</v>
      </c>
      <c r="Y103" s="78">
        <v>434813</v>
      </c>
      <c r="Z103" s="69">
        <v>8968</v>
      </c>
      <c r="AA103" s="70">
        <v>2.1059305615893109</v>
      </c>
      <c r="AB103" s="53">
        <v>5</v>
      </c>
    </row>
    <row r="104" spans="2:28" x14ac:dyDescent="0.2">
      <c r="B104" s="65"/>
      <c r="C104" s="65"/>
      <c r="D104" s="65"/>
      <c r="E104" s="65"/>
      <c r="F104" s="65"/>
      <c r="H104" s="65"/>
      <c r="J104" s="71" t="s">
        <v>97</v>
      </c>
      <c r="K104" s="81">
        <v>657076</v>
      </c>
      <c r="L104" s="78">
        <v>657023</v>
      </c>
      <c r="M104" s="78">
        <v>658089</v>
      </c>
      <c r="N104" s="78">
        <v>659903</v>
      </c>
      <c r="O104" s="78">
        <v>659800</v>
      </c>
      <c r="P104" s="78">
        <v>659510</v>
      </c>
      <c r="Q104" s="78">
        <v>657660</v>
      </c>
      <c r="R104" s="78">
        <v>657711</v>
      </c>
      <c r="S104" s="78">
        <v>658147</v>
      </c>
      <c r="T104" s="78">
        <v>658472</v>
      </c>
      <c r="U104" s="78">
        <v>658685</v>
      </c>
      <c r="V104" s="78">
        <v>657492</v>
      </c>
      <c r="W104" s="78">
        <v>656626</v>
      </c>
      <c r="X104" s="78">
        <v>655109</v>
      </c>
      <c r="Y104" s="78">
        <v>656228</v>
      </c>
      <c r="Z104" s="69">
        <v>-795</v>
      </c>
      <c r="AA104" s="70">
        <v>-0.12100033027763109</v>
      </c>
      <c r="AB104" s="53">
        <v>9</v>
      </c>
    </row>
    <row r="105" spans="2:28" x14ac:dyDescent="0.2">
      <c r="B105" s="65"/>
      <c r="C105" s="65"/>
      <c r="D105" s="65"/>
      <c r="E105" s="65"/>
      <c r="F105" s="65"/>
      <c r="H105" s="65"/>
      <c r="J105" s="59" t="s">
        <v>98</v>
      </c>
      <c r="K105" s="84">
        <v>1442399</v>
      </c>
      <c r="L105" s="62">
        <v>1443475</v>
      </c>
      <c r="M105" s="62">
        <v>1437222</v>
      </c>
      <c r="N105" s="62">
        <v>1433339</v>
      </c>
      <c r="O105" s="62">
        <v>1431005</v>
      </c>
      <c r="P105" s="62">
        <v>1426419</v>
      </c>
      <c r="Q105" s="62">
        <v>1416509</v>
      </c>
      <c r="R105" s="62">
        <v>1408053</v>
      </c>
      <c r="S105" s="62">
        <v>1403294</v>
      </c>
      <c r="T105" s="62">
        <v>1401531</v>
      </c>
      <c r="U105" s="62">
        <v>1400034</v>
      </c>
      <c r="V105" s="62">
        <v>1399329</v>
      </c>
      <c r="W105" s="62">
        <v>1397767</v>
      </c>
      <c r="X105" s="62">
        <v>1394691</v>
      </c>
      <c r="Y105" s="62">
        <v>1397204</v>
      </c>
      <c r="Z105" s="69">
        <v>-46271</v>
      </c>
      <c r="AA105" s="70">
        <v>-3.2055283257416995</v>
      </c>
      <c r="AB105" s="53">
        <v>10</v>
      </c>
    </row>
    <row r="106" spans="2:28" ht="6.75" customHeight="1" x14ac:dyDescent="0.2">
      <c r="B106" s="65"/>
      <c r="C106" s="65"/>
      <c r="D106" s="65"/>
      <c r="E106" s="65"/>
      <c r="F106" s="65"/>
      <c r="H106" s="65"/>
      <c r="J106" s="85"/>
      <c r="K106" s="86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8"/>
      <c r="AA106" s="89"/>
      <c r="AB106" s="90"/>
    </row>
    <row r="107" spans="2:28" x14ac:dyDescent="0.2">
      <c r="B107" s="65"/>
      <c r="C107" s="65"/>
      <c r="D107" s="65"/>
      <c r="E107" s="65"/>
      <c r="F107" s="65"/>
      <c r="H107" s="65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</row>
    <row r="108" spans="2:28" x14ac:dyDescent="0.2">
      <c r="B108" s="65"/>
      <c r="C108" s="65"/>
      <c r="D108" s="65"/>
      <c r="E108" s="65"/>
      <c r="F108" s="65"/>
      <c r="H108" s="65"/>
      <c r="J108" s="46" t="s">
        <v>114</v>
      </c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AA108" s="91"/>
    </row>
    <row r="109" spans="2:28" x14ac:dyDescent="0.2">
      <c r="B109" s="65"/>
      <c r="C109" s="65"/>
      <c r="D109" s="65"/>
      <c r="E109" s="65"/>
      <c r="F109" s="65"/>
      <c r="H109" s="65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</row>
    <row r="110" spans="2:28" x14ac:dyDescent="0.2">
      <c r="B110" s="65"/>
      <c r="C110" s="65"/>
      <c r="D110" s="65"/>
      <c r="E110" s="65"/>
      <c r="F110" s="65"/>
      <c r="H110" s="65"/>
      <c r="J110" s="76" t="s">
        <v>108</v>
      </c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</row>
    <row r="111" spans="2:28" x14ac:dyDescent="0.2">
      <c r="B111" s="65"/>
      <c r="C111" s="65"/>
      <c r="D111" s="65"/>
      <c r="E111" s="65"/>
      <c r="F111" s="65"/>
      <c r="H111" s="65"/>
      <c r="J111" s="46" t="s">
        <v>109</v>
      </c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</row>
    <row r="112" spans="2:28" x14ac:dyDescent="0.2">
      <c r="B112" s="65"/>
      <c r="C112" s="65"/>
      <c r="D112" s="65"/>
      <c r="E112" s="65"/>
      <c r="F112" s="65"/>
      <c r="H112" s="65"/>
      <c r="J112" s="46" t="s">
        <v>125</v>
      </c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</row>
    <row r="113" spans="2:25" x14ac:dyDescent="0.2">
      <c r="B113" s="65"/>
      <c r="C113" s="65"/>
      <c r="D113" s="65"/>
      <c r="E113" s="65"/>
      <c r="F113" s="65"/>
      <c r="H113" s="65"/>
      <c r="J113" s="46" t="s">
        <v>129</v>
      </c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</row>
    <row r="114" spans="2:25" x14ac:dyDescent="0.2">
      <c r="B114" s="65"/>
      <c r="C114" s="65"/>
      <c r="D114" s="65"/>
      <c r="E114" s="65"/>
      <c r="F114" s="65"/>
      <c r="H114" s="65"/>
      <c r="J114" s="46" t="s">
        <v>130</v>
      </c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</row>
    <row r="115" spans="2:25" x14ac:dyDescent="0.2">
      <c r="B115" s="65"/>
      <c r="C115" s="65"/>
      <c r="D115" s="65"/>
      <c r="E115" s="65"/>
      <c r="F115" s="65"/>
      <c r="H115" s="65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</row>
    <row r="116" spans="2:25" x14ac:dyDescent="0.2">
      <c r="B116" s="65"/>
      <c r="C116" s="65"/>
      <c r="D116" s="65"/>
      <c r="E116" s="65"/>
      <c r="F116" s="65"/>
      <c r="H116" s="65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</row>
    <row r="117" spans="2:25" x14ac:dyDescent="0.2">
      <c r="B117" s="65"/>
      <c r="C117" s="65"/>
      <c r="D117" s="65"/>
      <c r="E117" s="65"/>
      <c r="F117" s="65"/>
      <c r="H117" s="65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</row>
    <row r="118" spans="2:25" x14ac:dyDescent="0.2">
      <c r="B118" s="65"/>
      <c r="C118" s="65"/>
      <c r="D118" s="65"/>
      <c r="E118" s="65"/>
      <c r="F118" s="65"/>
      <c r="H118" s="65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</row>
    <row r="119" spans="2:25" x14ac:dyDescent="0.2">
      <c r="B119" s="65"/>
      <c r="C119" s="65"/>
      <c r="D119" s="65"/>
      <c r="E119" s="65"/>
      <c r="F119" s="65"/>
      <c r="H119" s="65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</row>
    <row r="120" spans="2:25" x14ac:dyDescent="0.2">
      <c r="B120" s="65"/>
      <c r="C120" s="65"/>
      <c r="D120" s="65"/>
      <c r="E120" s="65"/>
      <c r="F120" s="65"/>
      <c r="H120" s="65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</row>
    <row r="121" spans="2:25" x14ac:dyDescent="0.2">
      <c r="B121" s="65"/>
      <c r="C121" s="65"/>
      <c r="D121" s="65"/>
      <c r="E121" s="65"/>
      <c r="F121" s="65"/>
      <c r="H121" s="65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</row>
    <row r="122" spans="2:25" x14ac:dyDescent="0.2">
      <c r="B122" s="65"/>
      <c r="C122" s="65"/>
      <c r="D122" s="65"/>
      <c r="E122" s="65"/>
      <c r="F122" s="65"/>
      <c r="H122" s="65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</row>
    <row r="123" spans="2:25" x14ac:dyDescent="0.2">
      <c r="B123" s="65"/>
      <c r="C123" s="65"/>
      <c r="D123" s="65"/>
      <c r="E123" s="65"/>
      <c r="F123" s="65"/>
      <c r="H123" s="65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</row>
    <row r="124" spans="2:25" x14ac:dyDescent="0.2">
      <c r="B124" s="65"/>
      <c r="C124" s="65"/>
      <c r="D124" s="65"/>
      <c r="E124" s="65"/>
      <c r="F124" s="65"/>
      <c r="H124" s="65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</row>
    <row r="125" spans="2:25" x14ac:dyDescent="0.2">
      <c r="B125" s="65"/>
      <c r="C125" s="65"/>
      <c r="D125" s="65"/>
      <c r="E125" s="65"/>
      <c r="F125" s="65"/>
      <c r="H125" s="65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</row>
    <row r="126" spans="2:25" x14ac:dyDescent="0.2">
      <c r="B126" s="65"/>
      <c r="C126" s="65"/>
      <c r="D126" s="65"/>
      <c r="E126" s="65"/>
      <c r="F126" s="65"/>
      <c r="H126" s="65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</row>
    <row r="127" spans="2:25" x14ac:dyDescent="0.2">
      <c r="B127" s="65"/>
      <c r="C127" s="65"/>
      <c r="D127" s="65"/>
      <c r="E127" s="65"/>
      <c r="F127" s="65"/>
      <c r="H127" s="65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</row>
    <row r="128" spans="2:25" x14ac:dyDescent="0.2">
      <c r="B128" s="65"/>
      <c r="C128" s="65"/>
      <c r="D128" s="65"/>
      <c r="E128" s="65"/>
      <c r="F128" s="65"/>
      <c r="H128" s="65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</row>
    <row r="129" spans="2:25" x14ac:dyDescent="0.2">
      <c r="B129" s="65"/>
      <c r="C129" s="65"/>
      <c r="D129" s="65"/>
      <c r="E129" s="65"/>
      <c r="F129" s="65"/>
      <c r="H129" s="65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</row>
    <row r="130" spans="2:25" x14ac:dyDescent="0.2">
      <c r="B130" s="65"/>
      <c r="C130" s="65"/>
      <c r="D130" s="65"/>
      <c r="E130" s="65"/>
      <c r="F130" s="65"/>
      <c r="H130" s="65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</row>
    <row r="131" spans="2:25" x14ac:dyDescent="0.2">
      <c r="B131" s="65"/>
      <c r="C131" s="65"/>
      <c r="D131" s="65"/>
      <c r="E131" s="65"/>
      <c r="F131" s="65"/>
      <c r="H131" s="65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</row>
    <row r="132" spans="2:25" x14ac:dyDescent="0.2">
      <c r="B132" s="65"/>
      <c r="C132" s="65"/>
      <c r="D132" s="65"/>
      <c r="E132" s="65"/>
      <c r="F132" s="65"/>
      <c r="H132" s="65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</row>
    <row r="133" spans="2:25" x14ac:dyDescent="0.2">
      <c r="B133" s="65"/>
      <c r="C133" s="65"/>
      <c r="D133" s="65"/>
      <c r="E133" s="65"/>
      <c r="F133" s="65"/>
      <c r="H133" s="65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</row>
    <row r="134" spans="2:25" x14ac:dyDescent="0.2">
      <c r="B134" s="65"/>
      <c r="C134" s="65"/>
      <c r="D134" s="65"/>
      <c r="E134" s="65"/>
      <c r="F134" s="65"/>
      <c r="H134" s="65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</row>
    <row r="135" spans="2:25" x14ac:dyDescent="0.2">
      <c r="B135" s="65"/>
      <c r="C135" s="65"/>
      <c r="D135" s="65"/>
      <c r="E135" s="65"/>
      <c r="F135" s="65"/>
      <c r="H135" s="65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</row>
    <row r="136" spans="2:25" x14ac:dyDescent="0.2">
      <c r="B136" s="65"/>
      <c r="C136" s="65"/>
      <c r="D136" s="65"/>
      <c r="E136" s="65"/>
      <c r="F136" s="65"/>
      <c r="H136" s="65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</row>
    <row r="137" spans="2:25" x14ac:dyDescent="0.2">
      <c r="B137" s="65"/>
      <c r="C137" s="65"/>
      <c r="D137" s="65"/>
      <c r="E137" s="65"/>
      <c r="F137" s="65"/>
      <c r="H137" s="65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</row>
    <row r="138" spans="2:25" x14ac:dyDescent="0.2">
      <c r="B138" s="65"/>
      <c r="C138" s="65"/>
      <c r="D138" s="65"/>
      <c r="E138" s="65"/>
      <c r="F138" s="65"/>
      <c r="H138" s="65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</row>
    <row r="139" spans="2:25" x14ac:dyDescent="0.2">
      <c r="B139" s="65"/>
      <c r="C139" s="65"/>
      <c r="D139" s="65"/>
      <c r="E139" s="65"/>
      <c r="F139" s="65"/>
      <c r="H139" s="65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</row>
    <row r="140" spans="2:25" x14ac:dyDescent="0.2">
      <c r="B140" s="65"/>
      <c r="C140" s="65"/>
      <c r="D140" s="65"/>
      <c r="E140" s="65"/>
      <c r="F140" s="65"/>
      <c r="H140" s="65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</row>
    <row r="141" spans="2:25" x14ac:dyDescent="0.2">
      <c r="B141" s="65"/>
      <c r="C141" s="65"/>
      <c r="D141" s="65"/>
      <c r="E141" s="65"/>
      <c r="F141" s="65"/>
      <c r="H141" s="65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</row>
    <row r="142" spans="2:25" x14ac:dyDescent="0.2">
      <c r="B142" s="65"/>
      <c r="C142" s="65"/>
      <c r="D142" s="65"/>
      <c r="E142" s="65"/>
      <c r="F142" s="65"/>
      <c r="H142" s="65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</row>
    <row r="143" spans="2:25" x14ac:dyDescent="0.2">
      <c r="B143" s="65"/>
      <c r="C143" s="65"/>
      <c r="D143" s="65"/>
      <c r="E143" s="65"/>
      <c r="F143" s="65"/>
      <c r="H143" s="65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</row>
  </sheetData>
  <mergeCells count="23">
    <mergeCell ref="J1:AA1"/>
    <mergeCell ref="J2:AA2"/>
    <mergeCell ref="J4:J6"/>
    <mergeCell ref="K4:L4"/>
    <mergeCell ref="M4:M6"/>
    <mergeCell ref="N4:N6"/>
    <mergeCell ref="O4:O6"/>
    <mergeCell ref="P4:P6"/>
    <mergeCell ref="Q4:Q6"/>
    <mergeCell ref="R4:R6"/>
    <mergeCell ref="Y4:Y6"/>
    <mergeCell ref="Z4:AB4"/>
    <mergeCell ref="AC4:AC6"/>
    <mergeCell ref="AD4:AD6"/>
    <mergeCell ref="K5:K6"/>
    <mergeCell ref="L5:L6"/>
    <mergeCell ref="Z5:AB5"/>
    <mergeCell ref="S4:S6"/>
    <mergeCell ref="T4:T6"/>
    <mergeCell ref="U4:U6"/>
    <mergeCell ref="V4:V6"/>
    <mergeCell ref="W4:W6"/>
    <mergeCell ref="X4:X6"/>
  </mergeCells>
  <printOptions horizontalCentered="1"/>
  <pageMargins left="0.25" right="0.23" top="0.28999999999999998" bottom="0.25" header="0.25" footer="0.27"/>
  <pageSetup scale="66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143"/>
  <sheetViews>
    <sheetView topLeftCell="J79" zoomScale="70" zoomScaleNormal="70" workbookViewId="0">
      <selection activeCell="M104" sqref="M104"/>
    </sheetView>
  </sheetViews>
  <sheetFormatPr defaultRowHeight="12.75" x14ac:dyDescent="0.2"/>
  <cols>
    <col min="1" max="1" width="10.28515625" style="46" hidden="1" customWidth="1"/>
    <col min="2" max="4" width="4" style="46" hidden="1" customWidth="1"/>
    <col min="5" max="5" width="9.140625" style="46" hidden="1" customWidth="1"/>
    <col min="6" max="6" width="7.85546875" style="46" hidden="1" customWidth="1"/>
    <col min="7" max="7" width="6.42578125" style="46" hidden="1" customWidth="1"/>
    <col min="8" max="8" width="7" style="46" hidden="1" customWidth="1"/>
    <col min="9" max="9" width="6.140625" style="46" hidden="1" customWidth="1"/>
    <col min="10" max="10" width="18.85546875" style="46" customWidth="1"/>
    <col min="11" max="25" width="13.7109375" style="46" customWidth="1"/>
    <col min="26" max="26" width="7.85546875" style="46" customWidth="1"/>
    <col min="27" max="27" width="5.7109375" style="46" customWidth="1"/>
    <col min="28" max="28" width="3.28515625" style="46" customWidth="1"/>
    <col min="29" max="30" width="0" style="46" hidden="1" customWidth="1"/>
    <col min="31" max="257" width="9.140625" style="46"/>
    <col min="258" max="266" width="0" style="46" hidden="1" customWidth="1"/>
    <col min="267" max="267" width="18.85546875" style="46" customWidth="1"/>
    <col min="268" max="269" width="12.28515625" style="46" customWidth="1"/>
    <col min="270" max="270" width="13.28515625" style="46" customWidth="1"/>
    <col min="271" max="272" width="12.28515625" style="46" customWidth="1"/>
    <col min="273" max="273" width="12.7109375" style="46" customWidth="1"/>
    <col min="274" max="276" width="12.28515625" style="46" customWidth="1"/>
    <col min="277" max="277" width="12.85546875" style="46" customWidth="1"/>
    <col min="278" max="280" width="12.28515625" style="46" customWidth="1"/>
    <col min="281" max="281" width="10.7109375" style="46" customWidth="1"/>
    <col min="282" max="282" width="7.85546875" style="46" customWidth="1"/>
    <col min="283" max="283" width="5.7109375" style="46" customWidth="1"/>
    <col min="284" max="284" width="3.28515625" style="46" customWidth="1"/>
    <col min="285" max="286" width="0" style="46" hidden="1" customWidth="1"/>
    <col min="287" max="513" width="9.140625" style="46"/>
    <col min="514" max="522" width="0" style="46" hidden="1" customWidth="1"/>
    <col min="523" max="523" width="18.85546875" style="46" customWidth="1"/>
    <col min="524" max="525" width="12.28515625" style="46" customWidth="1"/>
    <col min="526" max="526" width="13.28515625" style="46" customWidth="1"/>
    <col min="527" max="528" width="12.28515625" style="46" customWidth="1"/>
    <col min="529" max="529" width="12.7109375" style="46" customWidth="1"/>
    <col min="530" max="532" width="12.28515625" style="46" customWidth="1"/>
    <col min="533" max="533" width="12.85546875" style="46" customWidth="1"/>
    <col min="534" max="536" width="12.28515625" style="46" customWidth="1"/>
    <col min="537" max="537" width="10.7109375" style="46" customWidth="1"/>
    <col min="538" max="538" width="7.85546875" style="46" customWidth="1"/>
    <col min="539" max="539" width="5.7109375" style="46" customWidth="1"/>
    <col min="540" max="540" width="3.28515625" style="46" customWidth="1"/>
    <col min="541" max="542" width="0" style="46" hidden="1" customWidth="1"/>
    <col min="543" max="769" width="9.140625" style="46"/>
    <col min="770" max="778" width="0" style="46" hidden="1" customWidth="1"/>
    <col min="779" max="779" width="18.85546875" style="46" customWidth="1"/>
    <col min="780" max="781" width="12.28515625" style="46" customWidth="1"/>
    <col min="782" max="782" width="13.28515625" style="46" customWidth="1"/>
    <col min="783" max="784" width="12.28515625" style="46" customWidth="1"/>
    <col min="785" max="785" width="12.7109375" style="46" customWidth="1"/>
    <col min="786" max="788" width="12.28515625" style="46" customWidth="1"/>
    <col min="789" max="789" width="12.85546875" style="46" customWidth="1"/>
    <col min="790" max="792" width="12.28515625" style="46" customWidth="1"/>
    <col min="793" max="793" width="10.7109375" style="46" customWidth="1"/>
    <col min="794" max="794" width="7.85546875" style="46" customWidth="1"/>
    <col min="795" max="795" width="5.7109375" style="46" customWidth="1"/>
    <col min="796" max="796" width="3.28515625" style="46" customWidth="1"/>
    <col min="797" max="798" width="0" style="46" hidden="1" customWidth="1"/>
    <col min="799" max="1025" width="9.140625" style="46"/>
    <col min="1026" max="1034" width="0" style="46" hidden="1" customWidth="1"/>
    <col min="1035" max="1035" width="18.85546875" style="46" customWidth="1"/>
    <col min="1036" max="1037" width="12.28515625" style="46" customWidth="1"/>
    <col min="1038" max="1038" width="13.28515625" style="46" customWidth="1"/>
    <col min="1039" max="1040" width="12.28515625" style="46" customWidth="1"/>
    <col min="1041" max="1041" width="12.7109375" style="46" customWidth="1"/>
    <col min="1042" max="1044" width="12.28515625" style="46" customWidth="1"/>
    <col min="1045" max="1045" width="12.85546875" style="46" customWidth="1"/>
    <col min="1046" max="1048" width="12.28515625" style="46" customWidth="1"/>
    <col min="1049" max="1049" width="10.7109375" style="46" customWidth="1"/>
    <col min="1050" max="1050" width="7.85546875" style="46" customWidth="1"/>
    <col min="1051" max="1051" width="5.7109375" style="46" customWidth="1"/>
    <col min="1052" max="1052" width="3.28515625" style="46" customWidth="1"/>
    <col min="1053" max="1054" width="0" style="46" hidden="1" customWidth="1"/>
    <col min="1055" max="1281" width="9.140625" style="46"/>
    <col min="1282" max="1290" width="0" style="46" hidden="1" customWidth="1"/>
    <col min="1291" max="1291" width="18.85546875" style="46" customWidth="1"/>
    <col min="1292" max="1293" width="12.28515625" style="46" customWidth="1"/>
    <col min="1294" max="1294" width="13.28515625" style="46" customWidth="1"/>
    <col min="1295" max="1296" width="12.28515625" style="46" customWidth="1"/>
    <col min="1297" max="1297" width="12.7109375" style="46" customWidth="1"/>
    <col min="1298" max="1300" width="12.28515625" style="46" customWidth="1"/>
    <col min="1301" max="1301" width="12.85546875" style="46" customWidth="1"/>
    <col min="1302" max="1304" width="12.28515625" style="46" customWidth="1"/>
    <col min="1305" max="1305" width="10.7109375" style="46" customWidth="1"/>
    <col min="1306" max="1306" width="7.85546875" style="46" customWidth="1"/>
    <col min="1307" max="1307" width="5.7109375" style="46" customWidth="1"/>
    <col min="1308" max="1308" width="3.28515625" style="46" customWidth="1"/>
    <col min="1309" max="1310" width="0" style="46" hidden="1" customWidth="1"/>
    <col min="1311" max="1537" width="9.140625" style="46"/>
    <col min="1538" max="1546" width="0" style="46" hidden="1" customWidth="1"/>
    <col min="1547" max="1547" width="18.85546875" style="46" customWidth="1"/>
    <col min="1548" max="1549" width="12.28515625" style="46" customWidth="1"/>
    <col min="1550" max="1550" width="13.28515625" style="46" customWidth="1"/>
    <col min="1551" max="1552" width="12.28515625" style="46" customWidth="1"/>
    <col min="1553" max="1553" width="12.7109375" style="46" customWidth="1"/>
    <col min="1554" max="1556" width="12.28515625" style="46" customWidth="1"/>
    <col min="1557" max="1557" width="12.85546875" style="46" customWidth="1"/>
    <col min="1558" max="1560" width="12.28515625" style="46" customWidth="1"/>
    <col min="1561" max="1561" width="10.7109375" style="46" customWidth="1"/>
    <col min="1562" max="1562" width="7.85546875" style="46" customWidth="1"/>
    <col min="1563" max="1563" width="5.7109375" style="46" customWidth="1"/>
    <col min="1564" max="1564" width="3.28515625" style="46" customWidth="1"/>
    <col min="1565" max="1566" width="0" style="46" hidden="1" customWidth="1"/>
    <col min="1567" max="1793" width="9.140625" style="46"/>
    <col min="1794" max="1802" width="0" style="46" hidden="1" customWidth="1"/>
    <col min="1803" max="1803" width="18.85546875" style="46" customWidth="1"/>
    <col min="1804" max="1805" width="12.28515625" style="46" customWidth="1"/>
    <col min="1806" max="1806" width="13.28515625" style="46" customWidth="1"/>
    <col min="1807" max="1808" width="12.28515625" style="46" customWidth="1"/>
    <col min="1809" max="1809" width="12.7109375" style="46" customWidth="1"/>
    <col min="1810" max="1812" width="12.28515625" style="46" customWidth="1"/>
    <col min="1813" max="1813" width="12.85546875" style="46" customWidth="1"/>
    <col min="1814" max="1816" width="12.28515625" style="46" customWidth="1"/>
    <col min="1817" max="1817" width="10.7109375" style="46" customWidth="1"/>
    <col min="1818" max="1818" width="7.85546875" style="46" customWidth="1"/>
    <col min="1819" max="1819" width="5.7109375" style="46" customWidth="1"/>
    <col min="1820" max="1820" width="3.28515625" style="46" customWidth="1"/>
    <col min="1821" max="1822" width="0" style="46" hidden="1" customWidth="1"/>
    <col min="1823" max="2049" width="9.140625" style="46"/>
    <col min="2050" max="2058" width="0" style="46" hidden="1" customWidth="1"/>
    <col min="2059" max="2059" width="18.85546875" style="46" customWidth="1"/>
    <col min="2060" max="2061" width="12.28515625" style="46" customWidth="1"/>
    <col min="2062" max="2062" width="13.28515625" style="46" customWidth="1"/>
    <col min="2063" max="2064" width="12.28515625" style="46" customWidth="1"/>
    <col min="2065" max="2065" width="12.7109375" style="46" customWidth="1"/>
    <col min="2066" max="2068" width="12.28515625" style="46" customWidth="1"/>
    <col min="2069" max="2069" width="12.85546875" style="46" customWidth="1"/>
    <col min="2070" max="2072" width="12.28515625" style="46" customWidth="1"/>
    <col min="2073" max="2073" width="10.7109375" style="46" customWidth="1"/>
    <col min="2074" max="2074" width="7.85546875" style="46" customWidth="1"/>
    <col min="2075" max="2075" width="5.7109375" style="46" customWidth="1"/>
    <col min="2076" max="2076" width="3.28515625" style="46" customWidth="1"/>
    <col min="2077" max="2078" width="0" style="46" hidden="1" customWidth="1"/>
    <col min="2079" max="2305" width="9.140625" style="46"/>
    <col min="2306" max="2314" width="0" style="46" hidden="1" customWidth="1"/>
    <col min="2315" max="2315" width="18.85546875" style="46" customWidth="1"/>
    <col min="2316" max="2317" width="12.28515625" style="46" customWidth="1"/>
    <col min="2318" max="2318" width="13.28515625" style="46" customWidth="1"/>
    <col min="2319" max="2320" width="12.28515625" style="46" customWidth="1"/>
    <col min="2321" max="2321" width="12.7109375" style="46" customWidth="1"/>
    <col min="2322" max="2324" width="12.28515625" style="46" customWidth="1"/>
    <col min="2325" max="2325" width="12.85546875" style="46" customWidth="1"/>
    <col min="2326" max="2328" width="12.28515625" style="46" customWidth="1"/>
    <col min="2329" max="2329" width="10.7109375" style="46" customWidth="1"/>
    <col min="2330" max="2330" width="7.85546875" style="46" customWidth="1"/>
    <col min="2331" max="2331" width="5.7109375" style="46" customWidth="1"/>
    <col min="2332" max="2332" width="3.28515625" style="46" customWidth="1"/>
    <col min="2333" max="2334" width="0" style="46" hidden="1" customWidth="1"/>
    <col min="2335" max="2561" width="9.140625" style="46"/>
    <col min="2562" max="2570" width="0" style="46" hidden="1" customWidth="1"/>
    <col min="2571" max="2571" width="18.85546875" style="46" customWidth="1"/>
    <col min="2572" max="2573" width="12.28515625" style="46" customWidth="1"/>
    <col min="2574" max="2574" width="13.28515625" style="46" customWidth="1"/>
    <col min="2575" max="2576" width="12.28515625" style="46" customWidth="1"/>
    <col min="2577" max="2577" width="12.7109375" style="46" customWidth="1"/>
    <col min="2578" max="2580" width="12.28515625" style="46" customWidth="1"/>
    <col min="2581" max="2581" width="12.85546875" style="46" customWidth="1"/>
    <col min="2582" max="2584" width="12.28515625" style="46" customWidth="1"/>
    <col min="2585" max="2585" width="10.7109375" style="46" customWidth="1"/>
    <col min="2586" max="2586" width="7.85546875" style="46" customWidth="1"/>
    <col min="2587" max="2587" width="5.7109375" style="46" customWidth="1"/>
    <col min="2588" max="2588" width="3.28515625" style="46" customWidth="1"/>
    <col min="2589" max="2590" width="0" style="46" hidden="1" customWidth="1"/>
    <col min="2591" max="2817" width="9.140625" style="46"/>
    <col min="2818" max="2826" width="0" style="46" hidden="1" customWidth="1"/>
    <col min="2827" max="2827" width="18.85546875" style="46" customWidth="1"/>
    <col min="2828" max="2829" width="12.28515625" style="46" customWidth="1"/>
    <col min="2830" max="2830" width="13.28515625" style="46" customWidth="1"/>
    <col min="2831" max="2832" width="12.28515625" style="46" customWidth="1"/>
    <col min="2833" max="2833" width="12.7109375" style="46" customWidth="1"/>
    <col min="2834" max="2836" width="12.28515625" style="46" customWidth="1"/>
    <col min="2837" max="2837" width="12.85546875" style="46" customWidth="1"/>
    <col min="2838" max="2840" width="12.28515625" style="46" customWidth="1"/>
    <col min="2841" max="2841" width="10.7109375" style="46" customWidth="1"/>
    <col min="2842" max="2842" width="7.85546875" style="46" customWidth="1"/>
    <col min="2843" max="2843" width="5.7109375" style="46" customWidth="1"/>
    <col min="2844" max="2844" width="3.28515625" style="46" customWidth="1"/>
    <col min="2845" max="2846" width="0" style="46" hidden="1" customWidth="1"/>
    <col min="2847" max="3073" width="9.140625" style="46"/>
    <col min="3074" max="3082" width="0" style="46" hidden="1" customWidth="1"/>
    <col min="3083" max="3083" width="18.85546875" style="46" customWidth="1"/>
    <col min="3084" max="3085" width="12.28515625" style="46" customWidth="1"/>
    <col min="3086" max="3086" width="13.28515625" style="46" customWidth="1"/>
    <col min="3087" max="3088" width="12.28515625" style="46" customWidth="1"/>
    <col min="3089" max="3089" width="12.7109375" style="46" customWidth="1"/>
    <col min="3090" max="3092" width="12.28515625" style="46" customWidth="1"/>
    <col min="3093" max="3093" width="12.85546875" style="46" customWidth="1"/>
    <col min="3094" max="3096" width="12.28515625" style="46" customWidth="1"/>
    <col min="3097" max="3097" width="10.7109375" style="46" customWidth="1"/>
    <col min="3098" max="3098" width="7.85546875" style="46" customWidth="1"/>
    <col min="3099" max="3099" width="5.7109375" style="46" customWidth="1"/>
    <col min="3100" max="3100" width="3.28515625" style="46" customWidth="1"/>
    <col min="3101" max="3102" width="0" style="46" hidden="1" customWidth="1"/>
    <col min="3103" max="3329" width="9.140625" style="46"/>
    <col min="3330" max="3338" width="0" style="46" hidden="1" customWidth="1"/>
    <col min="3339" max="3339" width="18.85546875" style="46" customWidth="1"/>
    <col min="3340" max="3341" width="12.28515625" style="46" customWidth="1"/>
    <col min="3342" max="3342" width="13.28515625" style="46" customWidth="1"/>
    <col min="3343" max="3344" width="12.28515625" style="46" customWidth="1"/>
    <col min="3345" max="3345" width="12.7109375" style="46" customWidth="1"/>
    <col min="3346" max="3348" width="12.28515625" style="46" customWidth="1"/>
    <col min="3349" max="3349" width="12.85546875" style="46" customWidth="1"/>
    <col min="3350" max="3352" width="12.28515625" style="46" customWidth="1"/>
    <col min="3353" max="3353" width="10.7109375" style="46" customWidth="1"/>
    <col min="3354" max="3354" width="7.85546875" style="46" customWidth="1"/>
    <col min="3355" max="3355" width="5.7109375" style="46" customWidth="1"/>
    <col min="3356" max="3356" width="3.28515625" style="46" customWidth="1"/>
    <col min="3357" max="3358" width="0" style="46" hidden="1" customWidth="1"/>
    <col min="3359" max="3585" width="9.140625" style="46"/>
    <col min="3586" max="3594" width="0" style="46" hidden="1" customWidth="1"/>
    <col min="3595" max="3595" width="18.85546875" style="46" customWidth="1"/>
    <col min="3596" max="3597" width="12.28515625" style="46" customWidth="1"/>
    <col min="3598" max="3598" width="13.28515625" style="46" customWidth="1"/>
    <col min="3599" max="3600" width="12.28515625" style="46" customWidth="1"/>
    <col min="3601" max="3601" width="12.7109375" style="46" customWidth="1"/>
    <col min="3602" max="3604" width="12.28515625" style="46" customWidth="1"/>
    <col min="3605" max="3605" width="12.85546875" style="46" customWidth="1"/>
    <col min="3606" max="3608" width="12.28515625" style="46" customWidth="1"/>
    <col min="3609" max="3609" width="10.7109375" style="46" customWidth="1"/>
    <col min="3610" max="3610" width="7.85546875" style="46" customWidth="1"/>
    <col min="3611" max="3611" width="5.7109375" style="46" customWidth="1"/>
    <col min="3612" max="3612" width="3.28515625" style="46" customWidth="1"/>
    <col min="3613" max="3614" width="0" style="46" hidden="1" customWidth="1"/>
    <col min="3615" max="3841" width="9.140625" style="46"/>
    <col min="3842" max="3850" width="0" style="46" hidden="1" customWidth="1"/>
    <col min="3851" max="3851" width="18.85546875" style="46" customWidth="1"/>
    <col min="3852" max="3853" width="12.28515625" style="46" customWidth="1"/>
    <col min="3854" max="3854" width="13.28515625" style="46" customWidth="1"/>
    <col min="3855" max="3856" width="12.28515625" style="46" customWidth="1"/>
    <col min="3857" max="3857" width="12.7109375" style="46" customWidth="1"/>
    <col min="3858" max="3860" width="12.28515625" style="46" customWidth="1"/>
    <col min="3861" max="3861" width="12.85546875" style="46" customWidth="1"/>
    <col min="3862" max="3864" width="12.28515625" style="46" customWidth="1"/>
    <col min="3865" max="3865" width="10.7109375" style="46" customWidth="1"/>
    <col min="3866" max="3866" width="7.85546875" style="46" customWidth="1"/>
    <col min="3867" max="3867" width="5.7109375" style="46" customWidth="1"/>
    <col min="3868" max="3868" width="3.28515625" style="46" customWidth="1"/>
    <col min="3869" max="3870" width="0" style="46" hidden="1" customWidth="1"/>
    <col min="3871" max="4097" width="9.140625" style="46"/>
    <col min="4098" max="4106" width="0" style="46" hidden="1" customWidth="1"/>
    <col min="4107" max="4107" width="18.85546875" style="46" customWidth="1"/>
    <col min="4108" max="4109" width="12.28515625" style="46" customWidth="1"/>
    <col min="4110" max="4110" width="13.28515625" style="46" customWidth="1"/>
    <col min="4111" max="4112" width="12.28515625" style="46" customWidth="1"/>
    <col min="4113" max="4113" width="12.7109375" style="46" customWidth="1"/>
    <col min="4114" max="4116" width="12.28515625" style="46" customWidth="1"/>
    <col min="4117" max="4117" width="12.85546875" style="46" customWidth="1"/>
    <col min="4118" max="4120" width="12.28515625" style="46" customWidth="1"/>
    <col min="4121" max="4121" width="10.7109375" style="46" customWidth="1"/>
    <col min="4122" max="4122" width="7.85546875" style="46" customWidth="1"/>
    <col min="4123" max="4123" width="5.7109375" style="46" customWidth="1"/>
    <col min="4124" max="4124" width="3.28515625" style="46" customWidth="1"/>
    <col min="4125" max="4126" width="0" style="46" hidden="1" customWidth="1"/>
    <col min="4127" max="4353" width="9.140625" style="46"/>
    <col min="4354" max="4362" width="0" style="46" hidden="1" customWidth="1"/>
    <col min="4363" max="4363" width="18.85546875" style="46" customWidth="1"/>
    <col min="4364" max="4365" width="12.28515625" style="46" customWidth="1"/>
    <col min="4366" max="4366" width="13.28515625" style="46" customWidth="1"/>
    <col min="4367" max="4368" width="12.28515625" style="46" customWidth="1"/>
    <col min="4369" max="4369" width="12.7109375" style="46" customWidth="1"/>
    <col min="4370" max="4372" width="12.28515625" style="46" customWidth="1"/>
    <col min="4373" max="4373" width="12.85546875" style="46" customWidth="1"/>
    <col min="4374" max="4376" width="12.28515625" style="46" customWidth="1"/>
    <col min="4377" max="4377" width="10.7109375" style="46" customWidth="1"/>
    <col min="4378" max="4378" width="7.85546875" style="46" customWidth="1"/>
    <col min="4379" max="4379" width="5.7109375" style="46" customWidth="1"/>
    <col min="4380" max="4380" width="3.28515625" style="46" customWidth="1"/>
    <col min="4381" max="4382" width="0" style="46" hidden="1" customWidth="1"/>
    <col min="4383" max="4609" width="9.140625" style="46"/>
    <col min="4610" max="4618" width="0" style="46" hidden="1" customWidth="1"/>
    <col min="4619" max="4619" width="18.85546875" style="46" customWidth="1"/>
    <col min="4620" max="4621" width="12.28515625" style="46" customWidth="1"/>
    <col min="4622" max="4622" width="13.28515625" style="46" customWidth="1"/>
    <col min="4623" max="4624" width="12.28515625" style="46" customWidth="1"/>
    <col min="4625" max="4625" width="12.7109375" style="46" customWidth="1"/>
    <col min="4626" max="4628" width="12.28515625" style="46" customWidth="1"/>
    <col min="4629" max="4629" width="12.85546875" style="46" customWidth="1"/>
    <col min="4630" max="4632" width="12.28515625" style="46" customWidth="1"/>
    <col min="4633" max="4633" width="10.7109375" style="46" customWidth="1"/>
    <col min="4634" max="4634" width="7.85546875" style="46" customWidth="1"/>
    <col min="4635" max="4635" width="5.7109375" style="46" customWidth="1"/>
    <col min="4636" max="4636" width="3.28515625" style="46" customWidth="1"/>
    <col min="4637" max="4638" width="0" style="46" hidden="1" customWidth="1"/>
    <col min="4639" max="4865" width="9.140625" style="46"/>
    <col min="4866" max="4874" width="0" style="46" hidden="1" customWidth="1"/>
    <col min="4875" max="4875" width="18.85546875" style="46" customWidth="1"/>
    <col min="4876" max="4877" width="12.28515625" style="46" customWidth="1"/>
    <col min="4878" max="4878" width="13.28515625" style="46" customWidth="1"/>
    <col min="4879" max="4880" width="12.28515625" style="46" customWidth="1"/>
    <col min="4881" max="4881" width="12.7109375" style="46" customWidth="1"/>
    <col min="4882" max="4884" width="12.28515625" style="46" customWidth="1"/>
    <col min="4885" max="4885" width="12.85546875" style="46" customWidth="1"/>
    <col min="4886" max="4888" width="12.28515625" style="46" customWidth="1"/>
    <col min="4889" max="4889" width="10.7109375" style="46" customWidth="1"/>
    <col min="4890" max="4890" width="7.85546875" style="46" customWidth="1"/>
    <col min="4891" max="4891" width="5.7109375" style="46" customWidth="1"/>
    <col min="4892" max="4892" width="3.28515625" style="46" customWidth="1"/>
    <col min="4893" max="4894" width="0" style="46" hidden="1" customWidth="1"/>
    <col min="4895" max="5121" width="9.140625" style="46"/>
    <col min="5122" max="5130" width="0" style="46" hidden="1" customWidth="1"/>
    <col min="5131" max="5131" width="18.85546875" style="46" customWidth="1"/>
    <col min="5132" max="5133" width="12.28515625" style="46" customWidth="1"/>
    <col min="5134" max="5134" width="13.28515625" style="46" customWidth="1"/>
    <col min="5135" max="5136" width="12.28515625" style="46" customWidth="1"/>
    <col min="5137" max="5137" width="12.7109375" style="46" customWidth="1"/>
    <col min="5138" max="5140" width="12.28515625" style="46" customWidth="1"/>
    <col min="5141" max="5141" width="12.85546875" style="46" customWidth="1"/>
    <col min="5142" max="5144" width="12.28515625" style="46" customWidth="1"/>
    <col min="5145" max="5145" width="10.7109375" style="46" customWidth="1"/>
    <col min="5146" max="5146" width="7.85546875" style="46" customWidth="1"/>
    <col min="5147" max="5147" width="5.7109375" style="46" customWidth="1"/>
    <col min="5148" max="5148" width="3.28515625" style="46" customWidth="1"/>
    <col min="5149" max="5150" width="0" style="46" hidden="1" customWidth="1"/>
    <col min="5151" max="5377" width="9.140625" style="46"/>
    <col min="5378" max="5386" width="0" style="46" hidden="1" customWidth="1"/>
    <col min="5387" max="5387" width="18.85546875" style="46" customWidth="1"/>
    <col min="5388" max="5389" width="12.28515625" style="46" customWidth="1"/>
    <col min="5390" max="5390" width="13.28515625" style="46" customWidth="1"/>
    <col min="5391" max="5392" width="12.28515625" style="46" customWidth="1"/>
    <col min="5393" max="5393" width="12.7109375" style="46" customWidth="1"/>
    <col min="5394" max="5396" width="12.28515625" style="46" customWidth="1"/>
    <col min="5397" max="5397" width="12.85546875" style="46" customWidth="1"/>
    <col min="5398" max="5400" width="12.28515625" style="46" customWidth="1"/>
    <col min="5401" max="5401" width="10.7109375" style="46" customWidth="1"/>
    <col min="5402" max="5402" width="7.85546875" style="46" customWidth="1"/>
    <col min="5403" max="5403" width="5.7109375" style="46" customWidth="1"/>
    <col min="5404" max="5404" width="3.28515625" style="46" customWidth="1"/>
    <col min="5405" max="5406" width="0" style="46" hidden="1" customWidth="1"/>
    <col min="5407" max="5633" width="9.140625" style="46"/>
    <col min="5634" max="5642" width="0" style="46" hidden="1" customWidth="1"/>
    <col min="5643" max="5643" width="18.85546875" style="46" customWidth="1"/>
    <col min="5644" max="5645" width="12.28515625" style="46" customWidth="1"/>
    <col min="5646" max="5646" width="13.28515625" style="46" customWidth="1"/>
    <col min="5647" max="5648" width="12.28515625" style="46" customWidth="1"/>
    <col min="5649" max="5649" width="12.7109375" style="46" customWidth="1"/>
    <col min="5650" max="5652" width="12.28515625" style="46" customWidth="1"/>
    <col min="5653" max="5653" width="12.85546875" style="46" customWidth="1"/>
    <col min="5654" max="5656" width="12.28515625" style="46" customWidth="1"/>
    <col min="5657" max="5657" width="10.7109375" style="46" customWidth="1"/>
    <col min="5658" max="5658" width="7.85546875" style="46" customWidth="1"/>
    <col min="5659" max="5659" width="5.7109375" style="46" customWidth="1"/>
    <col min="5660" max="5660" width="3.28515625" style="46" customWidth="1"/>
    <col min="5661" max="5662" width="0" style="46" hidden="1" customWidth="1"/>
    <col min="5663" max="5889" width="9.140625" style="46"/>
    <col min="5890" max="5898" width="0" style="46" hidden="1" customWidth="1"/>
    <col min="5899" max="5899" width="18.85546875" style="46" customWidth="1"/>
    <col min="5900" max="5901" width="12.28515625" style="46" customWidth="1"/>
    <col min="5902" max="5902" width="13.28515625" style="46" customWidth="1"/>
    <col min="5903" max="5904" width="12.28515625" style="46" customWidth="1"/>
    <col min="5905" max="5905" width="12.7109375" style="46" customWidth="1"/>
    <col min="5906" max="5908" width="12.28515625" style="46" customWidth="1"/>
    <col min="5909" max="5909" width="12.85546875" style="46" customWidth="1"/>
    <col min="5910" max="5912" width="12.28515625" style="46" customWidth="1"/>
    <col min="5913" max="5913" width="10.7109375" style="46" customWidth="1"/>
    <col min="5914" max="5914" width="7.85546875" style="46" customWidth="1"/>
    <col min="5915" max="5915" width="5.7109375" style="46" customWidth="1"/>
    <col min="5916" max="5916" width="3.28515625" style="46" customWidth="1"/>
    <col min="5917" max="5918" width="0" style="46" hidden="1" customWidth="1"/>
    <col min="5919" max="6145" width="9.140625" style="46"/>
    <col min="6146" max="6154" width="0" style="46" hidden="1" customWidth="1"/>
    <col min="6155" max="6155" width="18.85546875" style="46" customWidth="1"/>
    <col min="6156" max="6157" width="12.28515625" style="46" customWidth="1"/>
    <col min="6158" max="6158" width="13.28515625" style="46" customWidth="1"/>
    <col min="6159" max="6160" width="12.28515625" style="46" customWidth="1"/>
    <col min="6161" max="6161" width="12.7109375" style="46" customWidth="1"/>
    <col min="6162" max="6164" width="12.28515625" style="46" customWidth="1"/>
    <col min="6165" max="6165" width="12.85546875" style="46" customWidth="1"/>
    <col min="6166" max="6168" width="12.28515625" style="46" customWidth="1"/>
    <col min="6169" max="6169" width="10.7109375" style="46" customWidth="1"/>
    <col min="6170" max="6170" width="7.85546875" style="46" customWidth="1"/>
    <col min="6171" max="6171" width="5.7109375" style="46" customWidth="1"/>
    <col min="6172" max="6172" width="3.28515625" style="46" customWidth="1"/>
    <col min="6173" max="6174" width="0" style="46" hidden="1" customWidth="1"/>
    <col min="6175" max="6401" width="9.140625" style="46"/>
    <col min="6402" max="6410" width="0" style="46" hidden="1" customWidth="1"/>
    <col min="6411" max="6411" width="18.85546875" style="46" customWidth="1"/>
    <col min="6412" max="6413" width="12.28515625" style="46" customWidth="1"/>
    <col min="6414" max="6414" width="13.28515625" style="46" customWidth="1"/>
    <col min="6415" max="6416" width="12.28515625" style="46" customWidth="1"/>
    <col min="6417" max="6417" width="12.7109375" style="46" customWidth="1"/>
    <col min="6418" max="6420" width="12.28515625" style="46" customWidth="1"/>
    <col min="6421" max="6421" width="12.85546875" style="46" customWidth="1"/>
    <col min="6422" max="6424" width="12.28515625" style="46" customWidth="1"/>
    <col min="6425" max="6425" width="10.7109375" style="46" customWidth="1"/>
    <col min="6426" max="6426" width="7.85546875" style="46" customWidth="1"/>
    <col min="6427" max="6427" width="5.7109375" style="46" customWidth="1"/>
    <col min="6428" max="6428" width="3.28515625" style="46" customWidth="1"/>
    <col min="6429" max="6430" width="0" style="46" hidden="1" customWidth="1"/>
    <col min="6431" max="6657" width="9.140625" style="46"/>
    <col min="6658" max="6666" width="0" style="46" hidden="1" customWidth="1"/>
    <col min="6667" max="6667" width="18.85546875" style="46" customWidth="1"/>
    <col min="6668" max="6669" width="12.28515625" style="46" customWidth="1"/>
    <col min="6670" max="6670" width="13.28515625" style="46" customWidth="1"/>
    <col min="6671" max="6672" width="12.28515625" style="46" customWidth="1"/>
    <col min="6673" max="6673" width="12.7109375" style="46" customWidth="1"/>
    <col min="6674" max="6676" width="12.28515625" style="46" customWidth="1"/>
    <col min="6677" max="6677" width="12.85546875" style="46" customWidth="1"/>
    <col min="6678" max="6680" width="12.28515625" style="46" customWidth="1"/>
    <col min="6681" max="6681" width="10.7109375" style="46" customWidth="1"/>
    <col min="6682" max="6682" width="7.85546875" style="46" customWidth="1"/>
    <col min="6683" max="6683" width="5.7109375" style="46" customWidth="1"/>
    <col min="6684" max="6684" width="3.28515625" style="46" customWidth="1"/>
    <col min="6685" max="6686" width="0" style="46" hidden="1" customWidth="1"/>
    <col min="6687" max="6913" width="9.140625" style="46"/>
    <col min="6914" max="6922" width="0" style="46" hidden="1" customWidth="1"/>
    <col min="6923" max="6923" width="18.85546875" style="46" customWidth="1"/>
    <col min="6924" max="6925" width="12.28515625" style="46" customWidth="1"/>
    <col min="6926" max="6926" width="13.28515625" style="46" customWidth="1"/>
    <col min="6927" max="6928" width="12.28515625" style="46" customWidth="1"/>
    <col min="6929" max="6929" width="12.7109375" style="46" customWidth="1"/>
    <col min="6930" max="6932" width="12.28515625" style="46" customWidth="1"/>
    <col min="6933" max="6933" width="12.85546875" style="46" customWidth="1"/>
    <col min="6934" max="6936" width="12.28515625" style="46" customWidth="1"/>
    <col min="6937" max="6937" width="10.7109375" style="46" customWidth="1"/>
    <col min="6938" max="6938" width="7.85546875" style="46" customWidth="1"/>
    <col min="6939" max="6939" width="5.7109375" style="46" customWidth="1"/>
    <col min="6940" max="6940" width="3.28515625" style="46" customWidth="1"/>
    <col min="6941" max="6942" width="0" style="46" hidden="1" customWidth="1"/>
    <col min="6943" max="7169" width="9.140625" style="46"/>
    <col min="7170" max="7178" width="0" style="46" hidden="1" customWidth="1"/>
    <col min="7179" max="7179" width="18.85546875" style="46" customWidth="1"/>
    <col min="7180" max="7181" width="12.28515625" style="46" customWidth="1"/>
    <col min="7182" max="7182" width="13.28515625" style="46" customWidth="1"/>
    <col min="7183" max="7184" width="12.28515625" style="46" customWidth="1"/>
    <col min="7185" max="7185" width="12.7109375" style="46" customWidth="1"/>
    <col min="7186" max="7188" width="12.28515625" style="46" customWidth="1"/>
    <col min="7189" max="7189" width="12.85546875" style="46" customWidth="1"/>
    <col min="7190" max="7192" width="12.28515625" style="46" customWidth="1"/>
    <col min="7193" max="7193" width="10.7109375" style="46" customWidth="1"/>
    <col min="7194" max="7194" width="7.85546875" style="46" customWidth="1"/>
    <col min="7195" max="7195" width="5.7109375" style="46" customWidth="1"/>
    <col min="7196" max="7196" width="3.28515625" style="46" customWidth="1"/>
    <col min="7197" max="7198" width="0" style="46" hidden="1" customWidth="1"/>
    <col min="7199" max="7425" width="9.140625" style="46"/>
    <col min="7426" max="7434" width="0" style="46" hidden="1" customWidth="1"/>
    <col min="7435" max="7435" width="18.85546875" style="46" customWidth="1"/>
    <col min="7436" max="7437" width="12.28515625" style="46" customWidth="1"/>
    <col min="7438" max="7438" width="13.28515625" style="46" customWidth="1"/>
    <col min="7439" max="7440" width="12.28515625" style="46" customWidth="1"/>
    <col min="7441" max="7441" width="12.7109375" style="46" customWidth="1"/>
    <col min="7442" max="7444" width="12.28515625" style="46" customWidth="1"/>
    <col min="7445" max="7445" width="12.85546875" style="46" customWidth="1"/>
    <col min="7446" max="7448" width="12.28515625" style="46" customWidth="1"/>
    <col min="7449" max="7449" width="10.7109375" style="46" customWidth="1"/>
    <col min="7450" max="7450" width="7.85546875" style="46" customWidth="1"/>
    <col min="7451" max="7451" width="5.7109375" style="46" customWidth="1"/>
    <col min="7452" max="7452" width="3.28515625" style="46" customWidth="1"/>
    <col min="7453" max="7454" width="0" style="46" hidden="1" customWidth="1"/>
    <col min="7455" max="7681" width="9.140625" style="46"/>
    <col min="7682" max="7690" width="0" style="46" hidden="1" customWidth="1"/>
    <col min="7691" max="7691" width="18.85546875" style="46" customWidth="1"/>
    <col min="7692" max="7693" width="12.28515625" style="46" customWidth="1"/>
    <col min="7694" max="7694" width="13.28515625" style="46" customWidth="1"/>
    <col min="7695" max="7696" width="12.28515625" style="46" customWidth="1"/>
    <col min="7697" max="7697" width="12.7109375" style="46" customWidth="1"/>
    <col min="7698" max="7700" width="12.28515625" style="46" customWidth="1"/>
    <col min="7701" max="7701" width="12.85546875" style="46" customWidth="1"/>
    <col min="7702" max="7704" width="12.28515625" style="46" customWidth="1"/>
    <col min="7705" max="7705" width="10.7109375" style="46" customWidth="1"/>
    <col min="7706" max="7706" width="7.85546875" style="46" customWidth="1"/>
    <col min="7707" max="7707" width="5.7109375" style="46" customWidth="1"/>
    <col min="7708" max="7708" width="3.28515625" style="46" customWidth="1"/>
    <col min="7709" max="7710" width="0" style="46" hidden="1" customWidth="1"/>
    <col min="7711" max="7937" width="9.140625" style="46"/>
    <col min="7938" max="7946" width="0" style="46" hidden="1" customWidth="1"/>
    <col min="7947" max="7947" width="18.85546875" style="46" customWidth="1"/>
    <col min="7948" max="7949" width="12.28515625" style="46" customWidth="1"/>
    <col min="7950" max="7950" width="13.28515625" style="46" customWidth="1"/>
    <col min="7951" max="7952" width="12.28515625" style="46" customWidth="1"/>
    <col min="7953" max="7953" width="12.7109375" style="46" customWidth="1"/>
    <col min="7954" max="7956" width="12.28515625" style="46" customWidth="1"/>
    <col min="7957" max="7957" width="12.85546875" style="46" customWidth="1"/>
    <col min="7958" max="7960" width="12.28515625" style="46" customWidth="1"/>
    <col min="7961" max="7961" width="10.7109375" style="46" customWidth="1"/>
    <col min="7962" max="7962" width="7.85546875" style="46" customWidth="1"/>
    <col min="7963" max="7963" width="5.7109375" style="46" customWidth="1"/>
    <col min="7964" max="7964" width="3.28515625" style="46" customWidth="1"/>
    <col min="7965" max="7966" width="0" style="46" hidden="1" customWidth="1"/>
    <col min="7967" max="8193" width="9.140625" style="46"/>
    <col min="8194" max="8202" width="0" style="46" hidden="1" customWidth="1"/>
    <col min="8203" max="8203" width="18.85546875" style="46" customWidth="1"/>
    <col min="8204" max="8205" width="12.28515625" style="46" customWidth="1"/>
    <col min="8206" max="8206" width="13.28515625" style="46" customWidth="1"/>
    <col min="8207" max="8208" width="12.28515625" style="46" customWidth="1"/>
    <col min="8209" max="8209" width="12.7109375" style="46" customWidth="1"/>
    <col min="8210" max="8212" width="12.28515625" style="46" customWidth="1"/>
    <col min="8213" max="8213" width="12.85546875" style="46" customWidth="1"/>
    <col min="8214" max="8216" width="12.28515625" style="46" customWidth="1"/>
    <col min="8217" max="8217" width="10.7109375" style="46" customWidth="1"/>
    <col min="8218" max="8218" width="7.85546875" style="46" customWidth="1"/>
    <col min="8219" max="8219" width="5.7109375" style="46" customWidth="1"/>
    <col min="8220" max="8220" width="3.28515625" style="46" customWidth="1"/>
    <col min="8221" max="8222" width="0" style="46" hidden="1" customWidth="1"/>
    <col min="8223" max="8449" width="9.140625" style="46"/>
    <col min="8450" max="8458" width="0" style="46" hidden="1" customWidth="1"/>
    <col min="8459" max="8459" width="18.85546875" style="46" customWidth="1"/>
    <col min="8460" max="8461" width="12.28515625" style="46" customWidth="1"/>
    <col min="8462" max="8462" width="13.28515625" style="46" customWidth="1"/>
    <col min="8463" max="8464" width="12.28515625" style="46" customWidth="1"/>
    <col min="8465" max="8465" width="12.7109375" style="46" customWidth="1"/>
    <col min="8466" max="8468" width="12.28515625" style="46" customWidth="1"/>
    <col min="8469" max="8469" width="12.85546875" style="46" customWidth="1"/>
    <col min="8470" max="8472" width="12.28515625" style="46" customWidth="1"/>
    <col min="8473" max="8473" width="10.7109375" style="46" customWidth="1"/>
    <col min="8474" max="8474" width="7.85546875" style="46" customWidth="1"/>
    <col min="8475" max="8475" width="5.7109375" style="46" customWidth="1"/>
    <col min="8476" max="8476" width="3.28515625" style="46" customWidth="1"/>
    <col min="8477" max="8478" width="0" style="46" hidden="1" customWidth="1"/>
    <col min="8479" max="8705" width="9.140625" style="46"/>
    <col min="8706" max="8714" width="0" style="46" hidden="1" customWidth="1"/>
    <col min="8715" max="8715" width="18.85546875" style="46" customWidth="1"/>
    <col min="8716" max="8717" width="12.28515625" style="46" customWidth="1"/>
    <col min="8718" max="8718" width="13.28515625" style="46" customWidth="1"/>
    <col min="8719" max="8720" width="12.28515625" style="46" customWidth="1"/>
    <col min="8721" max="8721" width="12.7109375" style="46" customWidth="1"/>
    <col min="8722" max="8724" width="12.28515625" style="46" customWidth="1"/>
    <col min="8725" max="8725" width="12.85546875" style="46" customWidth="1"/>
    <col min="8726" max="8728" width="12.28515625" style="46" customWidth="1"/>
    <col min="8729" max="8729" width="10.7109375" style="46" customWidth="1"/>
    <col min="8730" max="8730" width="7.85546875" style="46" customWidth="1"/>
    <col min="8731" max="8731" width="5.7109375" style="46" customWidth="1"/>
    <col min="8732" max="8732" width="3.28515625" style="46" customWidth="1"/>
    <col min="8733" max="8734" width="0" style="46" hidden="1" customWidth="1"/>
    <col min="8735" max="8961" width="9.140625" style="46"/>
    <col min="8962" max="8970" width="0" style="46" hidden="1" customWidth="1"/>
    <col min="8971" max="8971" width="18.85546875" style="46" customWidth="1"/>
    <col min="8972" max="8973" width="12.28515625" style="46" customWidth="1"/>
    <col min="8974" max="8974" width="13.28515625" style="46" customWidth="1"/>
    <col min="8975" max="8976" width="12.28515625" style="46" customWidth="1"/>
    <col min="8977" max="8977" width="12.7109375" style="46" customWidth="1"/>
    <col min="8978" max="8980" width="12.28515625" style="46" customWidth="1"/>
    <col min="8981" max="8981" width="12.85546875" style="46" customWidth="1"/>
    <col min="8982" max="8984" width="12.28515625" style="46" customWidth="1"/>
    <col min="8985" max="8985" width="10.7109375" style="46" customWidth="1"/>
    <col min="8986" max="8986" width="7.85546875" style="46" customWidth="1"/>
    <col min="8987" max="8987" width="5.7109375" style="46" customWidth="1"/>
    <col min="8988" max="8988" width="3.28515625" style="46" customWidth="1"/>
    <col min="8989" max="8990" width="0" style="46" hidden="1" customWidth="1"/>
    <col min="8991" max="9217" width="9.140625" style="46"/>
    <col min="9218" max="9226" width="0" style="46" hidden="1" customWidth="1"/>
    <col min="9227" max="9227" width="18.85546875" style="46" customWidth="1"/>
    <col min="9228" max="9229" width="12.28515625" style="46" customWidth="1"/>
    <col min="9230" max="9230" width="13.28515625" style="46" customWidth="1"/>
    <col min="9231" max="9232" width="12.28515625" style="46" customWidth="1"/>
    <col min="9233" max="9233" width="12.7109375" style="46" customWidth="1"/>
    <col min="9234" max="9236" width="12.28515625" style="46" customWidth="1"/>
    <col min="9237" max="9237" width="12.85546875" style="46" customWidth="1"/>
    <col min="9238" max="9240" width="12.28515625" style="46" customWidth="1"/>
    <col min="9241" max="9241" width="10.7109375" style="46" customWidth="1"/>
    <col min="9242" max="9242" width="7.85546875" style="46" customWidth="1"/>
    <col min="9243" max="9243" width="5.7109375" style="46" customWidth="1"/>
    <col min="9244" max="9244" width="3.28515625" style="46" customWidth="1"/>
    <col min="9245" max="9246" width="0" style="46" hidden="1" customWidth="1"/>
    <col min="9247" max="9473" width="9.140625" style="46"/>
    <col min="9474" max="9482" width="0" style="46" hidden="1" customWidth="1"/>
    <col min="9483" max="9483" width="18.85546875" style="46" customWidth="1"/>
    <col min="9484" max="9485" width="12.28515625" style="46" customWidth="1"/>
    <col min="9486" max="9486" width="13.28515625" style="46" customWidth="1"/>
    <col min="9487" max="9488" width="12.28515625" style="46" customWidth="1"/>
    <col min="9489" max="9489" width="12.7109375" style="46" customWidth="1"/>
    <col min="9490" max="9492" width="12.28515625" style="46" customWidth="1"/>
    <col min="9493" max="9493" width="12.85546875" style="46" customWidth="1"/>
    <col min="9494" max="9496" width="12.28515625" style="46" customWidth="1"/>
    <col min="9497" max="9497" width="10.7109375" style="46" customWidth="1"/>
    <col min="9498" max="9498" width="7.85546875" style="46" customWidth="1"/>
    <col min="9499" max="9499" width="5.7109375" style="46" customWidth="1"/>
    <col min="9500" max="9500" width="3.28515625" style="46" customWidth="1"/>
    <col min="9501" max="9502" width="0" style="46" hidden="1" customWidth="1"/>
    <col min="9503" max="9729" width="9.140625" style="46"/>
    <col min="9730" max="9738" width="0" style="46" hidden="1" customWidth="1"/>
    <col min="9739" max="9739" width="18.85546875" style="46" customWidth="1"/>
    <col min="9740" max="9741" width="12.28515625" style="46" customWidth="1"/>
    <col min="9742" max="9742" width="13.28515625" style="46" customWidth="1"/>
    <col min="9743" max="9744" width="12.28515625" style="46" customWidth="1"/>
    <col min="9745" max="9745" width="12.7109375" style="46" customWidth="1"/>
    <col min="9746" max="9748" width="12.28515625" style="46" customWidth="1"/>
    <col min="9749" max="9749" width="12.85546875" style="46" customWidth="1"/>
    <col min="9750" max="9752" width="12.28515625" style="46" customWidth="1"/>
    <col min="9753" max="9753" width="10.7109375" style="46" customWidth="1"/>
    <col min="9754" max="9754" width="7.85546875" style="46" customWidth="1"/>
    <col min="9755" max="9755" width="5.7109375" style="46" customWidth="1"/>
    <col min="9756" max="9756" width="3.28515625" style="46" customWidth="1"/>
    <col min="9757" max="9758" width="0" style="46" hidden="1" customWidth="1"/>
    <col min="9759" max="9985" width="9.140625" style="46"/>
    <col min="9986" max="9994" width="0" style="46" hidden="1" customWidth="1"/>
    <col min="9995" max="9995" width="18.85546875" style="46" customWidth="1"/>
    <col min="9996" max="9997" width="12.28515625" style="46" customWidth="1"/>
    <col min="9998" max="9998" width="13.28515625" style="46" customWidth="1"/>
    <col min="9999" max="10000" width="12.28515625" style="46" customWidth="1"/>
    <col min="10001" max="10001" width="12.7109375" style="46" customWidth="1"/>
    <col min="10002" max="10004" width="12.28515625" style="46" customWidth="1"/>
    <col min="10005" max="10005" width="12.85546875" style="46" customWidth="1"/>
    <col min="10006" max="10008" width="12.28515625" style="46" customWidth="1"/>
    <col min="10009" max="10009" width="10.7109375" style="46" customWidth="1"/>
    <col min="10010" max="10010" width="7.85546875" style="46" customWidth="1"/>
    <col min="10011" max="10011" width="5.7109375" style="46" customWidth="1"/>
    <col min="10012" max="10012" width="3.28515625" style="46" customWidth="1"/>
    <col min="10013" max="10014" width="0" style="46" hidden="1" customWidth="1"/>
    <col min="10015" max="10241" width="9.140625" style="46"/>
    <col min="10242" max="10250" width="0" style="46" hidden="1" customWidth="1"/>
    <col min="10251" max="10251" width="18.85546875" style="46" customWidth="1"/>
    <col min="10252" max="10253" width="12.28515625" style="46" customWidth="1"/>
    <col min="10254" max="10254" width="13.28515625" style="46" customWidth="1"/>
    <col min="10255" max="10256" width="12.28515625" style="46" customWidth="1"/>
    <col min="10257" max="10257" width="12.7109375" style="46" customWidth="1"/>
    <col min="10258" max="10260" width="12.28515625" style="46" customWidth="1"/>
    <col min="10261" max="10261" width="12.85546875" style="46" customWidth="1"/>
    <col min="10262" max="10264" width="12.28515625" style="46" customWidth="1"/>
    <col min="10265" max="10265" width="10.7109375" style="46" customWidth="1"/>
    <col min="10266" max="10266" width="7.85546875" style="46" customWidth="1"/>
    <col min="10267" max="10267" width="5.7109375" style="46" customWidth="1"/>
    <col min="10268" max="10268" width="3.28515625" style="46" customWidth="1"/>
    <col min="10269" max="10270" width="0" style="46" hidden="1" customWidth="1"/>
    <col min="10271" max="10497" width="9.140625" style="46"/>
    <col min="10498" max="10506" width="0" style="46" hidden="1" customWidth="1"/>
    <col min="10507" max="10507" width="18.85546875" style="46" customWidth="1"/>
    <col min="10508" max="10509" width="12.28515625" style="46" customWidth="1"/>
    <col min="10510" max="10510" width="13.28515625" style="46" customWidth="1"/>
    <col min="10511" max="10512" width="12.28515625" style="46" customWidth="1"/>
    <col min="10513" max="10513" width="12.7109375" style="46" customWidth="1"/>
    <col min="10514" max="10516" width="12.28515625" style="46" customWidth="1"/>
    <col min="10517" max="10517" width="12.85546875" style="46" customWidth="1"/>
    <col min="10518" max="10520" width="12.28515625" style="46" customWidth="1"/>
    <col min="10521" max="10521" width="10.7109375" style="46" customWidth="1"/>
    <col min="10522" max="10522" width="7.85546875" style="46" customWidth="1"/>
    <col min="10523" max="10523" width="5.7109375" style="46" customWidth="1"/>
    <col min="10524" max="10524" width="3.28515625" style="46" customWidth="1"/>
    <col min="10525" max="10526" width="0" style="46" hidden="1" customWidth="1"/>
    <col min="10527" max="10753" width="9.140625" style="46"/>
    <col min="10754" max="10762" width="0" style="46" hidden="1" customWidth="1"/>
    <col min="10763" max="10763" width="18.85546875" style="46" customWidth="1"/>
    <col min="10764" max="10765" width="12.28515625" style="46" customWidth="1"/>
    <col min="10766" max="10766" width="13.28515625" style="46" customWidth="1"/>
    <col min="10767" max="10768" width="12.28515625" style="46" customWidth="1"/>
    <col min="10769" max="10769" width="12.7109375" style="46" customWidth="1"/>
    <col min="10770" max="10772" width="12.28515625" style="46" customWidth="1"/>
    <col min="10773" max="10773" width="12.85546875" style="46" customWidth="1"/>
    <col min="10774" max="10776" width="12.28515625" style="46" customWidth="1"/>
    <col min="10777" max="10777" width="10.7109375" style="46" customWidth="1"/>
    <col min="10778" max="10778" width="7.85546875" style="46" customWidth="1"/>
    <col min="10779" max="10779" width="5.7109375" style="46" customWidth="1"/>
    <col min="10780" max="10780" width="3.28515625" style="46" customWidth="1"/>
    <col min="10781" max="10782" width="0" style="46" hidden="1" customWidth="1"/>
    <col min="10783" max="11009" width="9.140625" style="46"/>
    <col min="11010" max="11018" width="0" style="46" hidden="1" customWidth="1"/>
    <col min="11019" max="11019" width="18.85546875" style="46" customWidth="1"/>
    <col min="11020" max="11021" width="12.28515625" style="46" customWidth="1"/>
    <col min="11022" max="11022" width="13.28515625" style="46" customWidth="1"/>
    <col min="11023" max="11024" width="12.28515625" style="46" customWidth="1"/>
    <col min="11025" max="11025" width="12.7109375" style="46" customWidth="1"/>
    <col min="11026" max="11028" width="12.28515625" style="46" customWidth="1"/>
    <col min="11029" max="11029" width="12.85546875" style="46" customWidth="1"/>
    <col min="11030" max="11032" width="12.28515625" style="46" customWidth="1"/>
    <col min="11033" max="11033" width="10.7109375" style="46" customWidth="1"/>
    <col min="11034" max="11034" width="7.85546875" style="46" customWidth="1"/>
    <col min="11035" max="11035" width="5.7109375" style="46" customWidth="1"/>
    <col min="11036" max="11036" width="3.28515625" style="46" customWidth="1"/>
    <col min="11037" max="11038" width="0" style="46" hidden="1" customWidth="1"/>
    <col min="11039" max="11265" width="9.140625" style="46"/>
    <col min="11266" max="11274" width="0" style="46" hidden="1" customWidth="1"/>
    <col min="11275" max="11275" width="18.85546875" style="46" customWidth="1"/>
    <col min="11276" max="11277" width="12.28515625" style="46" customWidth="1"/>
    <col min="11278" max="11278" width="13.28515625" style="46" customWidth="1"/>
    <col min="11279" max="11280" width="12.28515625" style="46" customWidth="1"/>
    <col min="11281" max="11281" width="12.7109375" style="46" customWidth="1"/>
    <col min="11282" max="11284" width="12.28515625" style="46" customWidth="1"/>
    <col min="11285" max="11285" width="12.85546875" style="46" customWidth="1"/>
    <col min="11286" max="11288" width="12.28515625" style="46" customWidth="1"/>
    <col min="11289" max="11289" width="10.7109375" style="46" customWidth="1"/>
    <col min="11290" max="11290" width="7.85546875" style="46" customWidth="1"/>
    <col min="11291" max="11291" width="5.7109375" style="46" customWidth="1"/>
    <col min="11292" max="11292" width="3.28515625" style="46" customWidth="1"/>
    <col min="11293" max="11294" width="0" style="46" hidden="1" customWidth="1"/>
    <col min="11295" max="11521" width="9.140625" style="46"/>
    <col min="11522" max="11530" width="0" style="46" hidden="1" customWidth="1"/>
    <col min="11531" max="11531" width="18.85546875" style="46" customWidth="1"/>
    <col min="11532" max="11533" width="12.28515625" style="46" customWidth="1"/>
    <col min="11534" max="11534" width="13.28515625" style="46" customWidth="1"/>
    <col min="11535" max="11536" width="12.28515625" style="46" customWidth="1"/>
    <col min="11537" max="11537" width="12.7109375" style="46" customWidth="1"/>
    <col min="11538" max="11540" width="12.28515625" style="46" customWidth="1"/>
    <col min="11541" max="11541" width="12.85546875" style="46" customWidth="1"/>
    <col min="11542" max="11544" width="12.28515625" style="46" customWidth="1"/>
    <col min="11545" max="11545" width="10.7109375" style="46" customWidth="1"/>
    <col min="11546" max="11546" width="7.85546875" style="46" customWidth="1"/>
    <col min="11547" max="11547" width="5.7109375" style="46" customWidth="1"/>
    <col min="11548" max="11548" width="3.28515625" style="46" customWidth="1"/>
    <col min="11549" max="11550" width="0" style="46" hidden="1" customWidth="1"/>
    <col min="11551" max="11777" width="9.140625" style="46"/>
    <col min="11778" max="11786" width="0" style="46" hidden="1" customWidth="1"/>
    <col min="11787" max="11787" width="18.85546875" style="46" customWidth="1"/>
    <col min="11788" max="11789" width="12.28515625" style="46" customWidth="1"/>
    <col min="11790" max="11790" width="13.28515625" style="46" customWidth="1"/>
    <col min="11791" max="11792" width="12.28515625" style="46" customWidth="1"/>
    <col min="11793" max="11793" width="12.7109375" style="46" customWidth="1"/>
    <col min="11794" max="11796" width="12.28515625" style="46" customWidth="1"/>
    <col min="11797" max="11797" width="12.85546875" style="46" customWidth="1"/>
    <col min="11798" max="11800" width="12.28515625" style="46" customWidth="1"/>
    <col min="11801" max="11801" width="10.7109375" style="46" customWidth="1"/>
    <col min="11802" max="11802" width="7.85546875" style="46" customWidth="1"/>
    <col min="11803" max="11803" width="5.7109375" style="46" customWidth="1"/>
    <col min="11804" max="11804" width="3.28515625" style="46" customWidth="1"/>
    <col min="11805" max="11806" width="0" style="46" hidden="1" customWidth="1"/>
    <col min="11807" max="12033" width="9.140625" style="46"/>
    <col min="12034" max="12042" width="0" style="46" hidden="1" customWidth="1"/>
    <col min="12043" max="12043" width="18.85546875" style="46" customWidth="1"/>
    <col min="12044" max="12045" width="12.28515625" style="46" customWidth="1"/>
    <col min="12046" max="12046" width="13.28515625" style="46" customWidth="1"/>
    <col min="12047" max="12048" width="12.28515625" style="46" customWidth="1"/>
    <col min="12049" max="12049" width="12.7109375" style="46" customWidth="1"/>
    <col min="12050" max="12052" width="12.28515625" style="46" customWidth="1"/>
    <col min="12053" max="12053" width="12.85546875" style="46" customWidth="1"/>
    <col min="12054" max="12056" width="12.28515625" style="46" customWidth="1"/>
    <col min="12057" max="12057" width="10.7109375" style="46" customWidth="1"/>
    <col min="12058" max="12058" width="7.85546875" style="46" customWidth="1"/>
    <col min="12059" max="12059" width="5.7109375" style="46" customWidth="1"/>
    <col min="12060" max="12060" width="3.28515625" style="46" customWidth="1"/>
    <col min="12061" max="12062" width="0" style="46" hidden="1" customWidth="1"/>
    <col min="12063" max="12289" width="9.140625" style="46"/>
    <col min="12290" max="12298" width="0" style="46" hidden="1" customWidth="1"/>
    <col min="12299" max="12299" width="18.85546875" style="46" customWidth="1"/>
    <col min="12300" max="12301" width="12.28515625" style="46" customWidth="1"/>
    <col min="12302" max="12302" width="13.28515625" style="46" customWidth="1"/>
    <col min="12303" max="12304" width="12.28515625" style="46" customWidth="1"/>
    <col min="12305" max="12305" width="12.7109375" style="46" customWidth="1"/>
    <col min="12306" max="12308" width="12.28515625" style="46" customWidth="1"/>
    <col min="12309" max="12309" width="12.85546875" style="46" customWidth="1"/>
    <col min="12310" max="12312" width="12.28515625" style="46" customWidth="1"/>
    <col min="12313" max="12313" width="10.7109375" style="46" customWidth="1"/>
    <col min="12314" max="12314" width="7.85546875" style="46" customWidth="1"/>
    <col min="12315" max="12315" width="5.7109375" style="46" customWidth="1"/>
    <col min="12316" max="12316" width="3.28515625" style="46" customWidth="1"/>
    <col min="12317" max="12318" width="0" style="46" hidden="1" customWidth="1"/>
    <col min="12319" max="12545" width="9.140625" style="46"/>
    <col min="12546" max="12554" width="0" style="46" hidden="1" customWidth="1"/>
    <col min="12555" max="12555" width="18.85546875" style="46" customWidth="1"/>
    <col min="12556" max="12557" width="12.28515625" style="46" customWidth="1"/>
    <col min="12558" max="12558" width="13.28515625" style="46" customWidth="1"/>
    <col min="12559" max="12560" width="12.28515625" style="46" customWidth="1"/>
    <col min="12561" max="12561" width="12.7109375" style="46" customWidth="1"/>
    <col min="12562" max="12564" width="12.28515625" style="46" customWidth="1"/>
    <col min="12565" max="12565" width="12.85546875" style="46" customWidth="1"/>
    <col min="12566" max="12568" width="12.28515625" style="46" customWidth="1"/>
    <col min="12569" max="12569" width="10.7109375" style="46" customWidth="1"/>
    <col min="12570" max="12570" width="7.85546875" style="46" customWidth="1"/>
    <col min="12571" max="12571" width="5.7109375" style="46" customWidth="1"/>
    <col min="12572" max="12572" width="3.28515625" style="46" customWidth="1"/>
    <col min="12573" max="12574" width="0" style="46" hidden="1" customWidth="1"/>
    <col min="12575" max="12801" width="9.140625" style="46"/>
    <col min="12802" max="12810" width="0" style="46" hidden="1" customWidth="1"/>
    <col min="12811" max="12811" width="18.85546875" style="46" customWidth="1"/>
    <col min="12812" max="12813" width="12.28515625" style="46" customWidth="1"/>
    <col min="12814" max="12814" width="13.28515625" style="46" customWidth="1"/>
    <col min="12815" max="12816" width="12.28515625" style="46" customWidth="1"/>
    <col min="12817" max="12817" width="12.7109375" style="46" customWidth="1"/>
    <col min="12818" max="12820" width="12.28515625" style="46" customWidth="1"/>
    <col min="12821" max="12821" width="12.85546875" style="46" customWidth="1"/>
    <col min="12822" max="12824" width="12.28515625" style="46" customWidth="1"/>
    <col min="12825" max="12825" width="10.7109375" style="46" customWidth="1"/>
    <col min="12826" max="12826" width="7.85546875" style="46" customWidth="1"/>
    <col min="12827" max="12827" width="5.7109375" style="46" customWidth="1"/>
    <col min="12828" max="12828" width="3.28515625" style="46" customWidth="1"/>
    <col min="12829" max="12830" width="0" style="46" hidden="1" customWidth="1"/>
    <col min="12831" max="13057" width="9.140625" style="46"/>
    <col min="13058" max="13066" width="0" style="46" hidden="1" customWidth="1"/>
    <col min="13067" max="13067" width="18.85546875" style="46" customWidth="1"/>
    <col min="13068" max="13069" width="12.28515625" style="46" customWidth="1"/>
    <col min="13070" max="13070" width="13.28515625" style="46" customWidth="1"/>
    <col min="13071" max="13072" width="12.28515625" style="46" customWidth="1"/>
    <col min="13073" max="13073" width="12.7109375" style="46" customWidth="1"/>
    <col min="13074" max="13076" width="12.28515625" style="46" customWidth="1"/>
    <col min="13077" max="13077" width="12.85546875" style="46" customWidth="1"/>
    <col min="13078" max="13080" width="12.28515625" style="46" customWidth="1"/>
    <col min="13081" max="13081" width="10.7109375" style="46" customWidth="1"/>
    <col min="13082" max="13082" width="7.85546875" style="46" customWidth="1"/>
    <col min="13083" max="13083" width="5.7109375" style="46" customWidth="1"/>
    <col min="13084" max="13084" width="3.28515625" style="46" customWidth="1"/>
    <col min="13085" max="13086" width="0" style="46" hidden="1" customWidth="1"/>
    <col min="13087" max="13313" width="9.140625" style="46"/>
    <col min="13314" max="13322" width="0" style="46" hidden="1" customWidth="1"/>
    <col min="13323" max="13323" width="18.85546875" style="46" customWidth="1"/>
    <col min="13324" max="13325" width="12.28515625" style="46" customWidth="1"/>
    <col min="13326" max="13326" width="13.28515625" style="46" customWidth="1"/>
    <col min="13327" max="13328" width="12.28515625" style="46" customWidth="1"/>
    <col min="13329" max="13329" width="12.7109375" style="46" customWidth="1"/>
    <col min="13330" max="13332" width="12.28515625" style="46" customWidth="1"/>
    <col min="13333" max="13333" width="12.85546875" style="46" customWidth="1"/>
    <col min="13334" max="13336" width="12.28515625" style="46" customWidth="1"/>
    <col min="13337" max="13337" width="10.7109375" style="46" customWidth="1"/>
    <col min="13338" max="13338" width="7.85546875" style="46" customWidth="1"/>
    <col min="13339" max="13339" width="5.7109375" style="46" customWidth="1"/>
    <col min="13340" max="13340" width="3.28515625" style="46" customWidth="1"/>
    <col min="13341" max="13342" width="0" style="46" hidden="1" customWidth="1"/>
    <col min="13343" max="13569" width="9.140625" style="46"/>
    <col min="13570" max="13578" width="0" style="46" hidden="1" customWidth="1"/>
    <col min="13579" max="13579" width="18.85546875" style="46" customWidth="1"/>
    <col min="13580" max="13581" width="12.28515625" style="46" customWidth="1"/>
    <col min="13582" max="13582" width="13.28515625" style="46" customWidth="1"/>
    <col min="13583" max="13584" width="12.28515625" style="46" customWidth="1"/>
    <col min="13585" max="13585" width="12.7109375" style="46" customWidth="1"/>
    <col min="13586" max="13588" width="12.28515625" style="46" customWidth="1"/>
    <col min="13589" max="13589" width="12.85546875" style="46" customWidth="1"/>
    <col min="13590" max="13592" width="12.28515625" style="46" customWidth="1"/>
    <col min="13593" max="13593" width="10.7109375" style="46" customWidth="1"/>
    <col min="13594" max="13594" width="7.85546875" style="46" customWidth="1"/>
    <col min="13595" max="13595" width="5.7109375" style="46" customWidth="1"/>
    <col min="13596" max="13596" width="3.28515625" style="46" customWidth="1"/>
    <col min="13597" max="13598" width="0" style="46" hidden="1" customWidth="1"/>
    <col min="13599" max="13825" width="9.140625" style="46"/>
    <col min="13826" max="13834" width="0" style="46" hidden="1" customWidth="1"/>
    <col min="13835" max="13835" width="18.85546875" style="46" customWidth="1"/>
    <col min="13836" max="13837" width="12.28515625" style="46" customWidth="1"/>
    <col min="13838" max="13838" width="13.28515625" style="46" customWidth="1"/>
    <col min="13839" max="13840" width="12.28515625" style="46" customWidth="1"/>
    <col min="13841" max="13841" width="12.7109375" style="46" customWidth="1"/>
    <col min="13842" max="13844" width="12.28515625" style="46" customWidth="1"/>
    <col min="13845" max="13845" width="12.85546875" style="46" customWidth="1"/>
    <col min="13846" max="13848" width="12.28515625" style="46" customWidth="1"/>
    <col min="13849" max="13849" width="10.7109375" style="46" customWidth="1"/>
    <col min="13850" max="13850" width="7.85546875" style="46" customWidth="1"/>
    <col min="13851" max="13851" width="5.7109375" style="46" customWidth="1"/>
    <col min="13852" max="13852" width="3.28515625" style="46" customWidth="1"/>
    <col min="13853" max="13854" width="0" style="46" hidden="1" customWidth="1"/>
    <col min="13855" max="14081" width="9.140625" style="46"/>
    <col min="14082" max="14090" width="0" style="46" hidden="1" customWidth="1"/>
    <col min="14091" max="14091" width="18.85546875" style="46" customWidth="1"/>
    <col min="14092" max="14093" width="12.28515625" style="46" customWidth="1"/>
    <col min="14094" max="14094" width="13.28515625" style="46" customWidth="1"/>
    <col min="14095" max="14096" width="12.28515625" style="46" customWidth="1"/>
    <col min="14097" max="14097" width="12.7109375" style="46" customWidth="1"/>
    <col min="14098" max="14100" width="12.28515625" style="46" customWidth="1"/>
    <col min="14101" max="14101" width="12.85546875" style="46" customWidth="1"/>
    <col min="14102" max="14104" width="12.28515625" style="46" customWidth="1"/>
    <col min="14105" max="14105" width="10.7109375" style="46" customWidth="1"/>
    <col min="14106" max="14106" width="7.85546875" style="46" customWidth="1"/>
    <col min="14107" max="14107" width="5.7109375" style="46" customWidth="1"/>
    <col min="14108" max="14108" width="3.28515625" style="46" customWidth="1"/>
    <col min="14109" max="14110" width="0" style="46" hidden="1" customWidth="1"/>
    <col min="14111" max="14337" width="9.140625" style="46"/>
    <col min="14338" max="14346" width="0" style="46" hidden="1" customWidth="1"/>
    <col min="14347" max="14347" width="18.85546875" style="46" customWidth="1"/>
    <col min="14348" max="14349" width="12.28515625" style="46" customWidth="1"/>
    <col min="14350" max="14350" width="13.28515625" style="46" customWidth="1"/>
    <col min="14351" max="14352" width="12.28515625" style="46" customWidth="1"/>
    <col min="14353" max="14353" width="12.7109375" style="46" customWidth="1"/>
    <col min="14354" max="14356" width="12.28515625" style="46" customWidth="1"/>
    <col min="14357" max="14357" width="12.85546875" style="46" customWidth="1"/>
    <col min="14358" max="14360" width="12.28515625" style="46" customWidth="1"/>
    <col min="14361" max="14361" width="10.7109375" style="46" customWidth="1"/>
    <col min="14362" max="14362" width="7.85546875" style="46" customWidth="1"/>
    <col min="14363" max="14363" width="5.7109375" style="46" customWidth="1"/>
    <col min="14364" max="14364" width="3.28515625" style="46" customWidth="1"/>
    <col min="14365" max="14366" width="0" style="46" hidden="1" customWidth="1"/>
    <col min="14367" max="14593" width="9.140625" style="46"/>
    <col min="14594" max="14602" width="0" style="46" hidden="1" customWidth="1"/>
    <col min="14603" max="14603" width="18.85546875" style="46" customWidth="1"/>
    <col min="14604" max="14605" width="12.28515625" style="46" customWidth="1"/>
    <col min="14606" max="14606" width="13.28515625" style="46" customWidth="1"/>
    <col min="14607" max="14608" width="12.28515625" style="46" customWidth="1"/>
    <col min="14609" max="14609" width="12.7109375" style="46" customWidth="1"/>
    <col min="14610" max="14612" width="12.28515625" style="46" customWidth="1"/>
    <col min="14613" max="14613" width="12.85546875" style="46" customWidth="1"/>
    <col min="14614" max="14616" width="12.28515625" style="46" customWidth="1"/>
    <col min="14617" max="14617" width="10.7109375" style="46" customWidth="1"/>
    <col min="14618" max="14618" width="7.85546875" style="46" customWidth="1"/>
    <col min="14619" max="14619" width="5.7109375" style="46" customWidth="1"/>
    <col min="14620" max="14620" width="3.28515625" style="46" customWidth="1"/>
    <col min="14621" max="14622" width="0" style="46" hidden="1" customWidth="1"/>
    <col min="14623" max="14849" width="9.140625" style="46"/>
    <col min="14850" max="14858" width="0" style="46" hidden="1" customWidth="1"/>
    <col min="14859" max="14859" width="18.85546875" style="46" customWidth="1"/>
    <col min="14860" max="14861" width="12.28515625" style="46" customWidth="1"/>
    <col min="14862" max="14862" width="13.28515625" style="46" customWidth="1"/>
    <col min="14863" max="14864" width="12.28515625" style="46" customWidth="1"/>
    <col min="14865" max="14865" width="12.7109375" style="46" customWidth="1"/>
    <col min="14866" max="14868" width="12.28515625" style="46" customWidth="1"/>
    <col min="14869" max="14869" width="12.85546875" style="46" customWidth="1"/>
    <col min="14870" max="14872" width="12.28515625" style="46" customWidth="1"/>
    <col min="14873" max="14873" width="10.7109375" style="46" customWidth="1"/>
    <col min="14874" max="14874" width="7.85546875" style="46" customWidth="1"/>
    <col min="14875" max="14875" width="5.7109375" style="46" customWidth="1"/>
    <col min="14876" max="14876" width="3.28515625" style="46" customWidth="1"/>
    <col min="14877" max="14878" width="0" style="46" hidden="1" customWidth="1"/>
    <col min="14879" max="15105" width="9.140625" style="46"/>
    <col min="15106" max="15114" width="0" style="46" hidden="1" customWidth="1"/>
    <col min="15115" max="15115" width="18.85546875" style="46" customWidth="1"/>
    <col min="15116" max="15117" width="12.28515625" style="46" customWidth="1"/>
    <col min="15118" max="15118" width="13.28515625" style="46" customWidth="1"/>
    <col min="15119" max="15120" width="12.28515625" style="46" customWidth="1"/>
    <col min="15121" max="15121" width="12.7109375" style="46" customWidth="1"/>
    <col min="15122" max="15124" width="12.28515625" style="46" customWidth="1"/>
    <col min="15125" max="15125" width="12.85546875" style="46" customWidth="1"/>
    <col min="15126" max="15128" width="12.28515625" style="46" customWidth="1"/>
    <col min="15129" max="15129" width="10.7109375" style="46" customWidth="1"/>
    <col min="15130" max="15130" width="7.85546875" style="46" customWidth="1"/>
    <col min="15131" max="15131" width="5.7109375" style="46" customWidth="1"/>
    <col min="15132" max="15132" width="3.28515625" style="46" customWidth="1"/>
    <col min="15133" max="15134" width="0" style="46" hidden="1" customWidth="1"/>
    <col min="15135" max="15361" width="9.140625" style="46"/>
    <col min="15362" max="15370" width="0" style="46" hidden="1" customWidth="1"/>
    <col min="15371" max="15371" width="18.85546875" style="46" customWidth="1"/>
    <col min="15372" max="15373" width="12.28515625" style="46" customWidth="1"/>
    <col min="15374" max="15374" width="13.28515625" style="46" customWidth="1"/>
    <col min="15375" max="15376" width="12.28515625" style="46" customWidth="1"/>
    <col min="15377" max="15377" width="12.7109375" style="46" customWidth="1"/>
    <col min="15378" max="15380" width="12.28515625" style="46" customWidth="1"/>
    <col min="15381" max="15381" width="12.85546875" style="46" customWidth="1"/>
    <col min="15382" max="15384" width="12.28515625" style="46" customWidth="1"/>
    <col min="15385" max="15385" width="10.7109375" style="46" customWidth="1"/>
    <col min="15386" max="15386" width="7.85546875" style="46" customWidth="1"/>
    <col min="15387" max="15387" width="5.7109375" style="46" customWidth="1"/>
    <col min="15388" max="15388" width="3.28515625" style="46" customWidth="1"/>
    <col min="15389" max="15390" width="0" style="46" hidden="1" customWidth="1"/>
    <col min="15391" max="15617" width="9.140625" style="46"/>
    <col min="15618" max="15626" width="0" style="46" hidden="1" customWidth="1"/>
    <col min="15627" max="15627" width="18.85546875" style="46" customWidth="1"/>
    <col min="15628" max="15629" width="12.28515625" style="46" customWidth="1"/>
    <col min="15630" max="15630" width="13.28515625" style="46" customWidth="1"/>
    <col min="15631" max="15632" width="12.28515625" style="46" customWidth="1"/>
    <col min="15633" max="15633" width="12.7109375" style="46" customWidth="1"/>
    <col min="15634" max="15636" width="12.28515625" style="46" customWidth="1"/>
    <col min="15637" max="15637" width="12.85546875" style="46" customWidth="1"/>
    <col min="15638" max="15640" width="12.28515625" style="46" customWidth="1"/>
    <col min="15641" max="15641" width="10.7109375" style="46" customWidth="1"/>
    <col min="15642" max="15642" width="7.85546875" style="46" customWidth="1"/>
    <col min="15643" max="15643" width="5.7109375" style="46" customWidth="1"/>
    <col min="15644" max="15644" width="3.28515625" style="46" customWidth="1"/>
    <col min="15645" max="15646" width="0" style="46" hidden="1" customWidth="1"/>
    <col min="15647" max="15873" width="9.140625" style="46"/>
    <col min="15874" max="15882" width="0" style="46" hidden="1" customWidth="1"/>
    <col min="15883" max="15883" width="18.85546875" style="46" customWidth="1"/>
    <col min="15884" max="15885" width="12.28515625" style="46" customWidth="1"/>
    <col min="15886" max="15886" width="13.28515625" style="46" customWidth="1"/>
    <col min="15887" max="15888" width="12.28515625" style="46" customWidth="1"/>
    <col min="15889" max="15889" width="12.7109375" style="46" customWidth="1"/>
    <col min="15890" max="15892" width="12.28515625" style="46" customWidth="1"/>
    <col min="15893" max="15893" width="12.85546875" style="46" customWidth="1"/>
    <col min="15894" max="15896" width="12.28515625" style="46" customWidth="1"/>
    <col min="15897" max="15897" width="10.7109375" style="46" customWidth="1"/>
    <col min="15898" max="15898" width="7.85546875" style="46" customWidth="1"/>
    <col min="15899" max="15899" width="5.7109375" style="46" customWidth="1"/>
    <col min="15900" max="15900" width="3.28515625" style="46" customWidth="1"/>
    <col min="15901" max="15902" width="0" style="46" hidden="1" customWidth="1"/>
    <col min="15903" max="16129" width="9.140625" style="46"/>
    <col min="16130" max="16138" width="0" style="46" hidden="1" customWidth="1"/>
    <col min="16139" max="16139" width="18.85546875" style="46" customWidth="1"/>
    <col min="16140" max="16141" width="12.28515625" style="46" customWidth="1"/>
    <col min="16142" max="16142" width="13.28515625" style="46" customWidth="1"/>
    <col min="16143" max="16144" width="12.28515625" style="46" customWidth="1"/>
    <col min="16145" max="16145" width="12.7109375" style="46" customWidth="1"/>
    <col min="16146" max="16148" width="12.28515625" style="46" customWidth="1"/>
    <col min="16149" max="16149" width="12.85546875" style="46" customWidth="1"/>
    <col min="16150" max="16152" width="12.28515625" style="46" customWidth="1"/>
    <col min="16153" max="16153" width="10.7109375" style="46" customWidth="1"/>
    <col min="16154" max="16154" width="7.85546875" style="46" customWidth="1"/>
    <col min="16155" max="16155" width="5.7109375" style="46" customWidth="1"/>
    <col min="16156" max="16156" width="3.28515625" style="46" customWidth="1"/>
    <col min="16157" max="16158" width="0" style="46" hidden="1" customWidth="1"/>
    <col min="16159" max="16384" width="9.140625" style="46"/>
  </cols>
  <sheetData>
    <row r="1" spans="1:31" ht="15" customHeight="1" x14ac:dyDescent="0.25">
      <c r="A1" s="46" t="s">
        <v>123</v>
      </c>
      <c r="J1" s="116" t="s">
        <v>100</v>
      </c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47"/>
    </row>
    <row r="2" spans="1:31" ht="15" customHeight="1" x14ac:dyDescent="0.25">
      <c r="J2" s="116" t="s">
        <v>145</v>
      </c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47"/>
    </row>
    <row r="3" spans="1:31" x14ac:dyDescent="0.2"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9"/>
      <c r="Z3" s="49"/>
    </row>
    <row r="4" spans="1:31" ht="13.5" customHeight="1" x14ac:dyDescent="0.2">
      <c r="J4" s="117"/>
      <c r="K4" s="115" t="s">
        <v>105</v>
      </c>
      <c r="L4" s="115"/>
      <c r="M4" s="114" t="s">
        <v>102</v>
      </c>
      <c r="N4" s="114" t="s">
        <v>103</v>
      </c>
      <c r="O4" s="114" t="s">
        <v>104</v>
      </c>
      <c r="P4" s="114" t="s">
        <v>115</v>
      </c>
      <c r="Q4" s="114" t="s">
        <v>122</v>
      </c>
      <c r="R4" s="114" t="s">
        <v>124</v>
      </c>
      <c r="S4" s="114" t="s">
        <v>133</v>
      </c>
      <c r="T4" s="114" t="s">
        <v>135</v>
      </c>
      <c r="U4" s="114" t="s">
        <v>137</v>
      </c>
      <c r="V4" s="114" t="s">
        <v>142</v>
      </c>
      <c r="W4" s="114" t="s">
        <v>143</v>
      </c>
      <c r="X4" s="114" t="s">
        <v>146</v>
      </c>
      <c r="Y4" s="113" t="s">
        <v>107</v>
      </c>
      <c r="Z4" s="113"/>
      <c r="AA4" s="113"/>
      <c r="AB4" s="50"/>
      <c r="AC4" s="111" t="s">
        <v>134</v>
      </c>
      <c r="AD4" s="112" t="s">
        <v>136</v>
      </c>
    </row>
    <row r="5" spans="1:31" x14ac:dyDescent="0.2">
      <c r="C5" s="46" t="s">
        <v>128</v>
      </c>
      <c r="D5" s="46" t="s">
        <v>127</v>
      </c>
      <c r="J5" s="117"/>
      <c r="K5" s="113" t="s">
        <v>5</v>
      </c>
      <c r="L5" s="114" t="s">
        <v>106</v>
      </c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3" t="s">
        <v>147</v>
      </c>
      <c r="Z5" s="113"/>
      <c r="AA5" s="113"/>
      <c r="AB5" s="50"/>
      <c r="AC5" s="111"/>
      <c r="AD5" s="112"/>
    </row>
    <row r="6" spans="1:31" x14ac:dyDescent="0.2">
      <c r="A6" s="46" t="s">
        <v>0</v>
      </c>
      <c r="C6" s="46" t="s">
        <v>126</v>
      </c>
      <c r="D6" s="46" t="s">
        <v>126</v>
      </c>
      <c r="E6" s="46" t="s">
        <v>1</v>
      </c>
      <c r="F6" s="46" t="s">
        <v>2</v>
      </c>
      <c r="H6" s="46" t="s">
        <v>3</v>
      </c>
      <c r="I6" s="46" t="s">
        <v>4</v>
      </c>
      <c r="J6" s="117"/>
      <c r="K6" s="113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51" t="s">
        <v>6</v>
      </c>
      <c r="Z6" s="51" t="s">
        <v>7</v>
      </c>
      <c r="AA6" s="51" t="s">
        <v>8</v>
      </c>
      <c r="AB6" s="50"/>
      <c r="AC6" s="111"/>
      <c r="AD6" s="112"/>
    </row>
    <row r="7" spans="1:31" x14ac:dyDescent="0.2">
      <c r="J7" s="52"/>
      <c r="AA7" s="53"/>
      <c r="AB7" s="54"/>
    </row>
    <row r="8" spans="1:31" x14ac:dyDescent="0.2">
      <c r="J8" s="55" t="s">
        <v>9</v>
      </c>
      <c r="K8" s="56">
        <v>281424600</v>
      </c>
      <c r="L8" s="56">
        <v>281424600</v>
      </c>
      <c r="M8" s="56">
        <v>284968955</v>
      </c>
      <c r="N8" s="56">
        <v>287625193</v>
      </c>
      <c r="O8" s="56">
        <v>290107933</v>
      </c>
      <c r="P8" s="56">
        <v>292805298</v>
      </c>
      <c r="Q8" s="56">
        <v>295516599</v>
      </c>
      <c r="R8" s="56">
        <v>298379912</v>
      </c>
      <c r="S8" s="56">
        <v>301231207</v>
      </c>
      <c r="T8" s="56">
        <v>304093966</v>
      </c>
      <c r="U8" s="56">
        <v>306771529</v>
      </c>
      <c r="V8" s="56">
        <v>309326295</v>
      </c>
      <c r="W8" s="56">
        <v>311582564</v>
      </c>
      <c r="X8" s="56">
        <v>313873685</v>
      </c>
      <c r="Y8" s="57">
        <v>32449085</v>
      </c>
      <c r="Z8" s="58">
        <v>11.530294437657547</v>
      </c>
      <c r="AA8" s="53"/>
      <c r="AB8" s="54"/>
    </row>
    <row r="9" spans="1:31" x14ac:dyDescent="0.2">
      <c r="J9" s="55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56"/>
      <c r="Z9" s="49"/>
      <c r="AA9" s="53"/>
      <c r="AB9" s="54"/>
    </row>
    <row r="10" spans="1:31" x14ac:dyDescent="0.2">
      <c r="J10" s="55" t="s">
        <v>110</v>
      </c>
      <c r="K10" s="57">
        <v>19001780</v>
      </c>
      <c r="L10" s="57">
        <v>18977026</v>
      </c>
      <c r="M10" s="57">
        <v>19082838</v>
      </c>
      <c r="N10" s="57">
        <v>19137800</v>
      </c>
      <c r="O10" s="57">
        <v>19175939</v>
      </c>
      <c r="P10" s="57">
        <v>19171567</v>
      </c>
      <c r="Q10" s="57">
        <v>19132610</v>
      </c>
      <c r="R10" s="57">
        <v>19104631</v>
      </c>
      <c r="S10" s="57">
        <v>19132335</v>
      </c>
      <c r="T10" s="57">
        <v>19212436</v>
      </c>
      <c r="U10" s="57">
        <v>19307066</v>
      </c>
      <c r="V10" s="57">
        <v>19398228</v>
      </c>
      <c r="W10" s="57">
        <v>19502728</v>
      </c>
      <c r="X10" s="57">
        <v>19576125</v>
      </c>
      <c r="Y10" s="57">
        <v>599099</v>
      </c>
      <c r="Z10" s="58">
        <v>3.1569699066650379</v>
      </c>
      <c r="AA10" s="53"/>
      <c r="AB10" s="54"/>
    </row>
    <row r="11" spans="1:31" x14ac:dyDescent="0.2">
      <c r="J11" s="59"/>
      <c r="AA11" s="53"/>
    </row>
    <row r="12" spans="1:31" x14ac:dyDescent="0.2">
      <c r="J12" s="60" t="s">
        <v>111</v>
      </c>
      <c r="K12" s="61"/>
      <c r="L12" s="54"/>
      <c r="U12" s="54"/>
      <c r="V12" s="54"/>
      <c r="W12" s="54"/>
      <c r="X12" s="54"/>
      <c r="Y12" s="62"/>
      <c r="AA12" s="53"/>
      <c r="AB12" s="54"/>
      <c r="AC12" s="63">
        <v>338.23613507089607</v>
      </c>
      <c r="AD12" s="64">
        <f>+T12/AC12</f>
        <v>0</v>
      </c>
    </row>
    <row r="13" spans="1:31" x14ac:dyDescent="0.2">
      <c r="B13" s="65">
        <v>1</v>
      </c>
      <c r="C13" s="65">
        <v>1</v>
      </c>
      <c r="D13" s="65">
        <v>2</v>
      </c>
      <c r="E13" s="65">
        <v>36001</v>
      </c>
      <c r="F13" s="65">
        <v>99</v>
      </c>
      <c r="H13" s="46" t="s">
        <v>10</v>
      </c>
      <c r="I13" s="46">
        <v>1</v>
      </c>
      <c r="J13" s="59" t="s">
        <v>11</v>
      </c>
      <c r="K13" s="66">
        <v>295106</v>
      </c>
      <c r="L13" s="67">
        <v>294601</v>
      </c>
      <c r="M13" s="67">
        <v>296232</v>
      </c>
      <c r="N13" s="67">
        <v>298283</v>
      </c>
      <c r="O13" s="67">
        <v>301085</v>
      </c>
      <c r="P13" s="67">
        <v>302173</v>
      </c>
      <c r="Q13" s="67">
        <v>302791</v>
      </c>
      <c r="R13" s="67">
        <v>303997</v>
      </c>
      <c r="S13" s="67">
        <v>303858</v>
      </c>
      <c r="T13" s="67">
        <v>303739</v>
      </c>
      <c r="U13" s="67">
        <v>304733</v>
      </c>
      <c r="V13" s="68">
        <v>303991</v>
      </c>
      <c r="W13" s="68">
        <v>304712</v>
      </c>
      <c r="X13" s="68">
        <v>306012</v>
      </c>
      <c r="Y13" s="69">
        <v>11411</v>
      </c>
      <c r="Z13" s="70">
        <v>3.8733744963526942</v>
      </c>
      <c r="AA13" s="53">
        <v>23</v>
      </c>
      <c r="AB13" s="54"/>
    </row>
    <row r="14" spans="1:31" x14ac:dyDescent="0.2">
      <c r="B14" s="65">
        <v>1</v>
      </c>
      <c r="C14" s="65">
        <v>1</v>
      </c>
      <c r="D14" s="65">
        <v>1</v>
      </c>
      <c r="E14" s="65">
        <v>36003</v>
      </c>
      <c r="F14" s="65">
        <v>99</v>
      </c>
      <c r="H14" s="65" t="s">
        <v>12</v>
      </c>
      <c r="I14" s="46">
        <v>10</v>
      </c>
      <c r="J14" s="59" t="s">
        <v>13</v>
      </c>
      <c r="K14" s="66">
        <v>49819</v>
      </c>
      <c r="L14" s="67">
        <v>49881</v>
      </c>
      <c r="M14" s="67">
        <v>50079</v>
      </c>
      <c r="N14" s="67">
        <v>50014</v>
      </c>
      <c r="O14" s="67">
        <v>50165</v>
      </c>
      <c r="P14" s="67">
        <v>50311</v>
      </c>
      <c r="Q14" s="67">
        <v>49768</v>
      </c>
      <c r="R14" s="67">
        <v>49359</v>
      </c>
      <c r="S14" s="67">
        <v>49079</v>
      </c>
      <c r="T14" s="67">
        <v>49177</v>
      </c>
      <c r="U14" s="67">
        <v>48969</v>
      </c>
      <c r="V14" s="68">
        <v>48964</v>
      </c>
      <c r="W14" s="68">
        <v>48804</v>
      </c>
      <c r="X14" s="68">
        <v>48243</v>
      </c>
      <c r="Y14" s="69">
        <v>-1638</v>
      </c>
      <c r="Z14" s="70">
        <v>-3.2838154808444098</v>
      </c>
      <c r="AA14" s="53">
        <v>52</v>
      </c>
      <c r="AB14" s="54"/>
      <c r="AC14" s="63">
        <v>523.44549202544567</v>
      </c>
      <c r="AD14" s="64">
        <f t="shared" ref="AD14:AD74" si="0">+T14/AC14</f>
        <v>93.948655111561095</v>
      </c>
    </row>
    <row r="15" spans="1:31" x14ac:dyDescent="0.2">
      <c r="B15" s="65">
        <v>1</v>
      </c>
      <c r="C15" s="65">
        <v>2</v>
      </c>
      <c r="D15" s="65">
        <v>2</v>
      </c>
      <c r="E15" s="65">
        <v>36005</v>
      </c>
      <c r="F15" s="65">
        <v>70</v>
      </c>
      <c r="G15" s="65">
        <v>5600</v>
      </c>
      <c r="H15" s="65" t="s">
        <v>14</v>
      </c>
      <c r="I15" s="46">
        <v>7</v>
      </c>
      <c r="J15" s="59" t="s">
        <v>15</v>
      </c>
      <c r="K15" s="66">
        <v>1334319</v>
      </c>
      <c r="L15" s="67">
        <v>1332244</v>
      </c>
      <c r="M15" s="67">
        <v>1346555</v>
      </c>
      <c r="N15" s="67">
        <v>1358739</v>
      </c>
      <c r="O15" s="67">
        <v>1362373</v>
      </c>
      <c r="P15" s="67">
        <v>1358963</v>
      </c>
      <c r="Q15" s="67">
        <v>1351736</v>
      </c>
      <c r="R15" s="67">
        <v>1348164</v>
      </c>
      <c r="S15" s="67">
        <v>1354056</v>
      </c>
      <c r="T15" s="67">
        <v>1363488</v>
      </c>
      <c r="U15" s="67">
        <v>1376261</v>
      </c>
      <c r="V15" s="68">
        <v>1387709</v>
      </c>
      <c r="W15" s="68">
        <v>1395933</v>
      </c>
      <c r="X15" s="68">
        <v>1407939</v>
      </c>
      <c r="Y15" s="69">
        <v>75695</v>
      </c>
      <c r="Z15" s="70">
        <v>5.6817670036419754</v>
      </c>
      <c r="AA15" s="53">
        <v>13</v>
      </c>
      <c r="AB15" s="54"/>
      <c r="AC15" s="63">
        <v>1030.2196380832652</v>
      </c>
      <c r="AD15" s="64">
        <f t="shared" si="0"/>
        <v>1323.4925345985291</v>
      </c>
    </row>
    <row r="16" spans="1:31" x14ac:dyDescent="0.2">
      <c r="B16" s="65">
        <v>1</v>
      </c>
      <c r="C16" s="65">
        <v>1</v>
      </c>
      <c r="D16" s="65">
        <v>1</v>
      </c>
      <c r="E16" s="65">
        <v>36007</v>
      </c>
      <c r="F16" s="65">
        <v>99</v>
      </c>
      <c r="H16" s="46" t="s">
        <v>16</v>
      </c>
      <c r="I16" s="46">
        <v>9</v>
      </c>
      <c r="J16" s="59" t="s">
        <v>17</v>
      </c>
      <c r="K16" s="66">
        <v>200351</v>
      </c>
      <c r="L16" s="67">
        <v>200415</v>
      </c>
      <c r="M16" s="67">
        <v>200868</v>
      </c>
      <c r="N16" s="67">
        <v>201438</v>
      </c>
      <c r="O16" s="67">
        <v>201037</v>
      </c>
      <c r="P16" s="67">
        <v>200974</v>
      </c>
      <c r="Q16" s="67">
        <v>200477</v>
      </c>
      <c r="R16" s="67">
        <v>200905</v>
      </c>
      <c r="S16" s="67">
        <v>200877</v>
      </c>
      <c r="T16" s="67">
        <v>201029</v>
      </c>
      <c r="U16" s="67">
        <v>200935</v>
      </c>
      <c r="V16" s="68">
        <v>200419</v>
      </c>
      <c r="W16" s="68">
        <v>199245</v>
      </c>
      <c r="X16" s="68">
        <v>198359</v>
      </c>
      <c r="Y16" s="69">
        <v>-2056</v>
      </c>
      <c r="Z16" s="70">
        <v>-1.0258713170171894</v>
      </c>
      <c r="AA16" s="53">
        <v>46</v>
      </c>
      <c r="AB16" s="54"/>
      <c r="AC16" s="63">
        <v>42.027050704482029</v>
      </c>
      <c r="AD16" s="64">
        <f t="shared" si="0"/>
        <v>4783.3239932432616</v>
      </c>
      <c r="AE16" s="62"/>
    </row>
    <row r="17" spans="2:31" x14ac:dyDescent="0.2">
      <c r="B17" s="65">
        <v>1</v>
      </c>
      <c r="C17" s="65">
        <v>1</v>
      </c>
      <c r="D17" s="65">
        <v>1</v>
      </c>
      <c r="E17" s="65">
        <v>36009</v>
      </c>
      <c r="F17" s="65">
        <v>99</v>
      </c>
      <c r="H17" s="65" t="s">
        <v>12</v>
      </c>
      <c r="I17" s="46">
        <v>10</v>
      </c>
      <c r="J17" s="59" t="s">
        <v>18</v>
      </c>
      <c r="K17" s="66">
        <v>83927</v>
      </c>
      <c r="L17" s="67">
        <v>83874</v>
      </c>
      <c r="M17" s="67">
        <v>83346</v>
      </c>
      <c r="N17" s="67">
        <v>83301</v>
      </c>
      <c r="O17" s="67">
        <v>83335</v>
      </c>
      <c r="P17" s="67">
        <v>82864</v>
      </c>
      <c r="Q17" s="67">
        <v>82039</v>
      </c>
      <c r="R17" s="67">
        <v>81342</v>
      </c>
      <c r="S17" s="67">
        <v>81056</v>
      </c>
      <c r="T17" s="67">
        <v>80761</v>
      </c>
      <c r="U17" s="67">
        <v>80491</v>
      </c>
      <c r="V17" s="68">
        <v>80221</v>
      </c>
      <c r="W17" s="68">
        <v>79793</v>
      </c>
      <c r="X17" s="68">
        <v>79278</v>
      </c>
      <c r="Y17" s="69">
        <v>-4596</v>
      </c>
      <c r="Z17" s="70">
        <v>-5.4796480434938122</v>
      </c>
      <c r="AA17" s="53">
        <v>61</v>
      </c>
      <c r="AB17" s="54"/>
      <c r="AC17" s="63">
        <v>706.82282234512286</v>
      </c>
      <c r="AD17" s="64">
        <f t="shared" si="0"/>
        <v>114.25918553683393</v>
      </c>
      <c r="AE17" s="62"/>
    </row>
    <row r="18" spans="2:31" x14ac:dyDescent="0.2">
      <c r="B18" s="65">
        <v>1</v>
      </c>
      <c r="C18" s="65">
        <v>1</v>
      </c>
      <c r="D18" s="65">
        <v>1</v>
      </c>
      <c r="E18" s="65">
        <v>36011</v>
      </c>
      <c r="F18" s="65">
        <v>99</v>
      </c>
      <c r="H18" s="65" t="s">
        <v>19</v>
      </c>
      <c r="I18" s="46">
        <v>2</v>
      </c>
      <c r="J18" s="59" t="s">
        <v>20</v>
      </c>
      <c r="K18" s="66">
        <v>81871</v>
      </c>
      <c r="L18" s="67">
        <v>81910</v>
      </c>
      <c r="M18" s="67">
        <v>81313</v>
      </c>
      <c r="N18" s="67">
        <v>81401</v>
      </c>
      <c r="O18" s="67">
        <v>81395</v>
      </c>
      <c r="P18" s="67">
        <v>81284</v>
      </c>
      <c r="Q18" s="67">
        <v>81104</v>
      </c>
      <c r="R18" s="67">
        <v>80892</v>
      </c>
      <c r="S18" s="67">
        <v>80629</v>
      </c>
      <c r="T18" s="67">
        <v>80482</v>
      </c>
      <c r="U18" s="67">
        <v>80172</v>
      </c>
      <c r="V18" s="68">
        <v>79831</v>
      </c>
      <c r="W18" s="68">
        <v>79767</v>
      </c>
      <c r="X18" s="68">
        <v>79587</v>
      </c>
      <c r="Y18" s="69">
        <v>-2323</v>
      </c>
      <c r="Z18" s="70">
        <v>-2.8360395556098159</v>
      </c>
      <c r="AA18" s="53">
        <v>55</v>
      </c>
      <c r="AB18" s="54"/>
      <c r="AC18" s="63">
        <v>1309.8523105126355</v>
      </c>
      <c r="AD18" s="64">
        <f t="shared" si="0"/>
        <v>61.443568373370155</v>
      </c>
      <c r="AE18" s="62"/>
    </row>
    <row r="19" spans="2:31" x14ac:dyDescent="0.2">
      <c r="B19" s="65">
        <v>1</v>
      </c>
      <c r="C19" s="65">
        <v>1</v>
      </c>
      <c r="D19" s="65">
        <v>1</v>
      </c>
      <c r="E19" s="65">
        <v>36013</v>
      </c>
      <c r="F19" s="65">
        <v>99</v>
      </c>
      <c r="H19" s="65" t="s">
        <v>21</v>
      </c>
      <c r="I19" s="46">
        <v>10</v>
      </c>
      <c r="J19" s="59" t="s">
        <v>22</v>
      </c>
      <c r="K19" s="66">
        <v>139593</v>
      </c>
      <c r="L19" s="67">
        <v>139698</v>
      </c>
      <c r="M19" s="67">
        <v>138730</v>
      </c>
      <c r="N19" s="67">
        <v>138346</v>
      </c>
      <c r="O19" s="67">
        <v>137587</v>
      </c>
      <c r="P19" s="67">
        <v>137174</v>
      </c>
      <c r="Q19" s="67">
        <v>136139</v>
      </c>
      <c r="R19" s="67">
        <v>135640</v>
      </c>
      <c r="S19" s="67">
        <v>135481</v>
      </c>
      <c r="T19" s="67">
        <v>135229</v>
      </c>
      <c r="U19" s="67">
        <v>135197</v>
      </c>
      <c r="V19" s="68">
        <v>134830</v>
      </c>
      <c r="W19" s="68">
        <v>134270</v>
      </c>
      <c r="X19" s="68">
        <v>133403</v>
      </c>
      <c r="Y19" s="69">
        <v>-6295</v>
      </c>
      <c r="Z19" s="70">
        <v>-4.5061489785107876</v>
      </c>
      <c r="AA19" s="53">
        <v>59</v>
      </c>
      <c r="AB19" s="54"/>
      <c r="AC19" s="63">
        <v>693.18487305732685</v>
      </c>
      <c r="AD19" s="64">
        <f t="shared" si="0"/>
        <v>195.0835992764321</v>
      </c>
      <c r="AE19" s="62"/>
    </row>
    <row r="20" spans="2:31" x14ac:dyDescent="0.2">
      <c r="B20" s="65">
        <v>1</v>
      </c>
      <c r="C20" s="65">
        <v>1</v>
      </c>
      <c r="D20" s="65">
        <v>1</v>
      </c>
      <c r="E20" s="65">
        <v>36015</v>
      </c>
      <c r="F20" s="65">
        <v>99</v>
      </c>
      <c r="H20" s="65" t="s">
        <v>23</v>
      </c>
      <c r="I20" s="46">
        <v>9</v>
      </c>
      <c r="J20" s="59" t="s">
        <v>24</v>
      </c>
      <c r="K20" s="66">
        <v>91094</v>
      </c>
      <c r="L20" s="67">
        <v>91119</v>
      </c>
      <c r="M20" s="67">
        <v>90780</v>
      </c>
      <c r="N20" s="67">
        <v>90613</v>
      </c>
      <c r="O20" s="67">
        <v>90154</v>
      </c>
      <c r="P20" s="67">
        <v>89777</v>
      </c>
      <c r="Q20" s="67">
        <v>88860</v>
      </c>
      <c r="R20" s="67">
        <v>88732</v>
      </c>
      <c r="S20" s="67">
        <v>88634</v>
      </c>
      <c r="T20" s="67">
        <v>88503</v>
      </c>
      <c r="U20" s="67">
        <v>88849</v>
      </c>
      <c r="V20" s="68">
        <v>88940</v>
      </c>
      <c r="W20" s="68">
        <v>88939</v>
      </c>
      <c r="X20" s="68">
        <v>89147</v>
      </c>
      <c r="Y20" s="69">
        <v>-1972</v>
      </c>
      <c r="Z20" s="70">
        <v>-2.1642028556064048</v>
      </c>
      <c r="AA20" s="53">
        <v>54</v>
      </c>
      <c r="AB20" s="54"/>
      <c r="AC20" s="63">
        <v>1062.0475592937109</v>
      </c>
      <c r="AD20" s="64">
        <f t="shared" si="0"/>
        <v>83.332426335838278</v>
      </c>
      <c r="AE20" s="62"/>
    </row>
    <row r="21" spans="2:31" x14ac:dyDescent="0.2">
      <c r="B21" s="65">
        <v>1</v>
      </c>
      <c r="C21" s="65">
        <v>1</v>
      </c>
      <c r="D21" s="65">
        <v>1</v>
      </c>
      <c r="E21" s="65">
        <v>36017</v>
      </c>
      <c r="F21" s="65">
        <v>99</v>
      </c>
      <c r="H21" s="65" t="s">
        <v>12</v>
      </c>
      <c r="I21" s="46">
        <v>9</v>
      </c>
      <c r="J21" s="59" t="s">
        <v>25</v>
      </c>
      <c r="K21" s="66">
        <v>51325</v>
      </c>
      <c r="L21" s="67">
        <v>51356</v>
      </c>
      <c r="M21" s="67">
        <v>51109</v>
      </c>
      <c r="N21" s="67">
        <v>51205</v>
      </c>
      <c r="O21" s="67">
        <v>51393</v>
      </c>
      <c r="P21" s="67">
        <v>51297</v>
      </c>
      <c r="Q21" s="67">
        <v>51154</v>
      </c>
      <c r="R21" s="67">
        <v>51391</v>
      </c>
      <c r="S21" s="67">
        <v>51463</v>
      </c>
      <c r="T21" s="67">
        <v>51326</v>
      </c>
      <c r="U21" s="67">
        <v>50639</v>
      </c>
      <c r="V21" s="68">
        <v>50333</v>
      </c>
      <c r="W21" s="68">
        <v>50228</v>
      </c>
      <c r="X21" s="68">
        <v>49904</v>
      </c>
      <c r="Y21" s="69">
        <v>-1452</v>
      </c>
      <c r="Z21" s="70">
        <v>-2.8273230002336631</v>
      </c>
      <c r="AA21" s="53">
        <v>53</v>
      </c>
      <c r="AB21" s="54"/>
      <c r="AC21" s="63">
        <v>408.16985522712844</v>
      </c>
      <c r="AD21" s="64">
        <f t="shared" si="0"/>
        <v>125.74666978147947</v>
      </c>
    </row>
    <row r="22" spans="2:31" x14ac:dyDescent="0.2">
      <c r="B22" s="65">
        <v>1</v>
      </c>
      <c r="C22" s="65">
        <v>1</v>
      </c>
      <c r="D22" s="65">
        <v>1</v>
      </c>
      <c r="E22" s="65">
        <v>36019</v>
      </c>
      <c r="F22" s="65">
        <v>99</v>
      </c>
      <c r="H22" s="65" t="s">
        <v>12</v>
      </c>
      <c r="I22" s="46">
        <v>8</v>
      </c>
      <c r="J22" s="59" t="s">
        <v>26</v>
      </c>
      <c r="K22" s="66">
        <v>79891</v>
      </c>
      <c r="L22" s="67">
        <v>79882</v>
      </c>
      <c r="M22" s="67">
        <v>80320</v>
      </c>
      <c r="N22" s="67">
        <v>80707</v>
      </c>
      <c r="O22" s="67">
        <v>81396</v>
      </c>
      <c r="P22" s="67">
        <v>81803</v>
      </c>
      <c r="Q22" s="67">
        <v>82233</v>
      </c>
      <c r="R22" s="67">
        <v>82547</v>
      </c>
      <c r="S22" s="67">
        <v>82556</v>
      </c>
      <c r="T22" s="67">
        <v>82401</v>
      </c>
      <c r="U22" s="67">
        <v>82280</v>
      </c>
      <c r="V22" s="68">
        <v>82048</v>
      </c>
      <c r="W22" s="68">
        <v>81765</v>
      </c>
      <c r="X22" s="68">
        <v>81643</v>
      </c>
      <c r="Y22" s="69">
        <v>1761</v>
      </c>
      <c r="Z22" s="70">
        <v>2.2045016399188806</v>
      </c>
      <c r="AA22" s="53">
        <v>26</v>
      </c>
      <c r="AB22" s="54"/>
      <c r="AC22" s="63">
        <v>894.35753833608499</v>
      </c>
      <c r="AD22" s="64">
        <f t="shared" si="0"/>
        <v>92.134293577156669</v>
      </c>
    </row>
    <row r="23" spans="2:31" x14ac:dyDescent="0.2">
      <c r="B23" s="65">
        <v>1</v>
      </c>
      <c r="C23" s="65">
        <v>1</v>
      </c>
      <c r="D23" s="65">
        <v>2</v>
      </c>
      <c r="E23" s="65">
        <v>36021</v>
      </c>
      <c r="F23" s="65">
        <v>99</v>
      </c>
      <c r="H23" s="65" t="s">
        <v>12</v>
      </c>
      <c r="I23" s="46">
        <v>1</v>
      </c>
      <c r="J23" s="59" t="s">
        <v>27</v>
      </c>
      <c r="K23" s="66">
        <v>63046</v>
      </c>
      <c r="L23" s="67">
        <v>63074</v>
      </c>
      <c r="M23" s="67">
        <v>62953</v>
      </c>
      <c r="N23" s="67">
        <v>63182</v>
      </c>
      <c r="O23" s="67">
        <v>63304</v>
      </c>
      <c r="P23" s="67">
        <v>63646</v>
      </c>
      <c r="Q23" s="67">
        <v>63717</v>
      </c>
      <c r="R23" s="67">
        <v>63427</v>
      </c>
      <c r="S23" s="67">
        <v>63430</v>
      </c>
      <c r="T23" s="67">
        <v>63253</v>
      </c>
      <c r="U23" s="67">
        <v>63023</v>
      </c>
      <c r="V23" s="68">
        <v>63015</v>
      </c>
      <c r="W23" s="68">
        <v>62606</v>
      </c>
      <c r="X23" s="68">
        <v>62485</v>
      </c>
      <c r="Y23" s="69">
        <v>-589</v>
      </c>
      <c r="Z23" s="70">
        <v>-0.93382376256460675</v>
      </c>
      <c r="AA23" s="53">
        <v>48</v>
      </c>
      <c r="AB23" s="54"/>
      <c r="AC23" s="63">
        <v>1038.9494847080373</v>
      </c>
      <c r="AD23" s="64">
        <f t="shared" si="0"/>
        <v>60.881689563352722</v>
      </c>
    </row>
    <row r="24" spans="2:31" x14ac:dyDescent="0.2">
      <c r="B24" s="65">
        <v>1</v>
      </c>
      <c r="C24" s="65">
        <v>1</v>
      </c>
      <c r="D24" s="65">
        <v>1</v>
      </c>
      <c r="E24" s="65">
        <v>36023</v>
      </c>
      <c r="F24" s="65">
        <v>99</v>
      </c>
      <c r="H24" s="65" t="s">
        <v>12</v>
      </c>
      <c r="I24" s="46">
        <v>2</v>
      </c>
      <c r="J24" s="59" t="s">
        <v>28</v>
      </c>
      <c r="K24" s="66">
        <v>48693</v>
      </c>
      <c r="L24" s="67">
        <v>48704</v>
      </c>
      <c r="M24" s="67">
        <v>48903</v>
      </c>
      <c r="N24" s="67">
        <v>48891</v>
      </c>
      <c r="O24" s="67">
        <v>49475</v>
      </c>
      <c r="P24" s="67">
        <v>49628</v>
      </c>
      <c r="Q24" s="67">
        <v>49330</v>
      </c>
      <c r="R24" s="67">
        <v>49449</v>
      </c>
      <c r="S24" s="67">
        <v>49624</v>
      </c>
      <c r="T24" s="67">
        <v>49537</v>
      </c>
      <c r="U24" s="67">
        <v>49358</v>
      </c>
      <c r="V24" s="68">
        <v>49254</v>
      </c>
      <c r="W24" s="68">
        <v>49544</v>
      </c>
      <c r="X24" s="68">
        <v>49222</v>
      </c>
      <c r="Y24" s="69">
        <v>518</v>
      </c>
      <c r="Z24" s="70">
        <v>1.0635676741130091</v>
      </c>
      <c r="AA24" s="53">
        <v>30</v>
      </c>
      <c r="AB24" s="54"/>
      <c r="AC24" s="63">
        <v>635.73402077538583</v>
      </c>
      <c r="AD24" s="64">
        <f t="shared" si="0"/>
        <v>77.920951815007783</v>
      </c>
    </row>
    <row r="25" spans="2:31" x14ac:dyDescent="0.2">
      <c r="B25" s="65">
        <v>1</v>
      </c>
      <c r="C25" s="65">
        <v>1</v>
      </c>
      <c r="D25" s="65">
        <v>1</v>
      </c>
      <c r="E25" s="65">
        <v>36025</v>
      </c>
      <c r="F25" s="65">
        <v>99</v>
      </c>
      <c r="H25" s="65" t="s">
        <v>12</v>
      </c>
      <c r="I25" s="46">
        <v>9</v>
      </c>
      <c r="J25" s="59" t="s">
        <v>29</v>
      </c>
      <c r="K25" s="66">
        <v>47864</v>
      </c>
      <c r="L25" s="67">
        <v>47894</v>
      </c>
      <c r="M25" s="67">
        <v>47771</v>
      </c>
      <c r="N25" s="67">
        <v>47666</v>
      </c>
      <c r="O25" s="67">
        <v>47930</v>
      </c>
      <c r="P25" s="67">
        <v>48283</v>
      </c>
      <c r="Q25" s="67">
        <v>48377</v>
      </c>
      <c r="R25" s="67">
        <v>48271</v>
      </c>
      <c r="S25" s="67">
        <v>48450</v>
      </c>
      <c r="T25" s="67">
        <v>48363</v>
      </c>
      <c r="U25" s="67">
        <v>48182</v>
      </c>
      <c r="V25" s="68">
        <v>47840</v>
      </c>
      <c r="W25" s="68">
        <v>47621</v>
      </c>
      <c r="X25" s="68">
        <v>47091</v>
      </c>
      <c r="Y25" s="69">
        <v>-803</v>
      </c>
      <c r="Z25" s="70">
        <v>-1.6766192007349565</v>
      </c>
      <c r="AA25" s="53">
        <v>47</v>
      </c>
      <c r="AB25" s="54"/>
      <c r="AC25" s="63">
        <v>499.65153236231208</v>
      </c>
      <c r="AD25" s="64">
        <f t="shared" si="0"/>
        <v>96.793458775846531</v>
      </c>
    </row>
    <row r="26" spans="2:31" x14ac:dyDescent="0.2">
      <c r="B26" s="65">
        <v>1</v>
      </c>
      <c r="C26" s="65">
        <v>1</v>
      </c>
      <c r="D26" s="65">
        <v>2</v>
      </c>
      <c r="E26" s="65">
        <v>36027</v>
      </c>
      <c r="F26" s="65">
        <v>70</v>
      </c>
      <c r="G26" s="65">
        <v>2281</v>
      </c>
      <c r="H26" s="65" t="s">
        <v>14</v>
      </c>
      <c r="I26" s="46">
        <v>5</v>
      </c>
      <c r="J26" s="59" t="s">
        <v>30</v>
      </c>
      <c r="K26" s="66">
        <v>280914</v>
      </c>
      <c r="L26" s="67">
        <v>280032</v>
      </c>
      <c r="M26" s="67">
        <v>284712</v>
      </c>
      <c r="N26" s="67">
        <v>287700</v>
      </c>
      <c r="O26" s="67">
        <v>290781</v>
      </c>
      <c r="P26" s="67">
        <v>292859</v>
      </c>
      <c r="Q26" s="67">
        <v>294362</v>
      </c>
      <c r="R26" s="67">
        <v>294712</v>
      </c>
      <c r="S26" s="67">
        <v>295319</v>
      </c>
      <c r="T26" s="67">
        <v>296267</v>
      </c>
      <c r="U26" s="67">
        <v>296887</v>
      </c>
      <c r="V26" s="68">
        <v>297735</v>
      </c>
      <c r="W26" s="68">
        <v>298227</v>
      </c>
      <c r="X26" s="68">
        <v>297162</v>
      </c>
      <c r="Y26" s="69">
        <v>17130</v>
      </c>
      <c r="Z26" s="70">
        <v>6.1171580390812474</v>
      </c>
      <c r="AA26" s="53">
        <v>5</v>
      </c>
      <c r="AB26" s="54"/>
      <c r="AC26" s="63">
        <v>1446.3726279812879</v>
      </c>
      <c r="AD26" s="64">
        <f t="shared" si="0"/>
        <v>204.83449027482072</v>
      </c>
    </row>
    <row r="27" spans="2:31" x14ac:dyDescent="0.2">
      <c r="B27" s="65">
        <v>1</v>
      </c>
      <c r="C27" s="65">
        <v>1</v>
      </c>
      <c r="D27" s="65">
        <v>1</v>
      </c>
      <c r="E27" s="65">
        <v>36029</v>
      </c>
      <c r="F27" s="65">
        <v>99</v>
      </c>
      <c r="H27" s="65" t="s">
        <v>31</v>
      </c>
      <c r="I27" s="46">
        <v>10</v>
      </c>
      <c r="J27" s="59" t="s">
        <v>32</v>
      </c>
      <c r="K27" s="66">
        <v>949440</v>
      </c>
      <c r="L27" s="67">
        <v>950227</v>
      </c>
      <c r="M27" s="67">
        <v>946515</v>
      </c>
      <c r="N27" s="67">
        <v>943551</v>
      </c>
      <c r="O27" s="67">
        <v>941846</v>
      </c>
      <c r="P27" s="67">
        <v>938333</v>
      </c>
      <c r="Q27" s="67">
        <v>931745</v>
      </c>
      <c r="R27" s="67">
        <v>925564</v>
      </c>
      <c r="S27" s="67">
        <v>921887</v>
      </c>
      <c r="T27" s="67">
        <v>920571</v>
      </c>
      <c r="U27" s="67">
        <v>919334</v>
      </c>
      <c r="V27" s="68">
        <v>918817</v>
      </c>
      <c r="W27" s="68">
        <v>919209</v>
      </c>
      <c r="X27" s="68">
        <v>918922</v>
      </c>
      <c r="Y27" s="69">
        <v>-31305</v>
      </c>
      <c r="Z27" s="70">
        <v>-3.2944759515357904</v>
      </c>
      <c r="AA27" s="53">
        <v>56</v>
      </c>
      <c r="AB27" s="54"/>
      <c r="AC27" s="63">
        <v>801.59468576688391</v>
      </c>
      <c r="AD27" s="64">
        <f t="shared" si="0"/>
        <v>1148.4245296852132</v>
      </c>
    </row>
    <row r="28" spans="2:31" x14ac:dyDescent="0.2">
      <c r="B28" s="65">
        <v>1</v>
      </c>
      <c r="C28" s="65">
        <v>1</v>
      </c>
      <c r="D28" s="65">
        <v>1</v>
      </c>
      <c r="E28" s="65">
        <v>36031</v>
      </c>
      <c r="F28" s="65">
        <v>99</v>
      </c>
      <c r="H28" s="65" t="s">
        <v>12</v>
      </c>
      <c r="I28" s="46">
        <v>8</v>
      </c>
      <c r="J28" s="59" t="s">
        <v>33</v>
      </c>
      <c r="K28" s="66">
        <v>38911</v>
      </c>
      <c r="L28" s="67">
        <v>38893</v>
      </c>
      <c r="M28" s="67">
        <v>38893</v>
      </c>
      <c r="N28" s="67">
        <v>39195</v>
      </c>
      <c r="O28" s="67">
        <v>39334</v>
      </c>
      <c r="P28" s="67">
        <v>39295</v>
      </c>
      <c r="Q28" s="67">
        <v>39321</v>
      </c>
      <c r="R28" s="67">
        <v>39490</v>
      </c>
      <c r="S28" s="67">
        <v>39373</v>
      </c>
      <c r="T28" s="67">
        <v>39435</v>
      </c>
      <c r="U28" s="67">
        <v>39478</v>
      </c>
      <c r="V28" s="68">
        <v>39288</v>
      </c>
      <c r="W28" s="68">
        <v>39404</v>
      </c>
      <c r="X28" s="68">
        <v>38971</v>
      </c>
      <c r="Y28" s="69">
        <v>78</v>
      </c>
      <c r="Z28" s="70">
        <v>0.20055022754737356</v>
      </c>
      <c r="AA28" s="53">
        <v>33</v>
      </c>
      <c r="AB28" s="54"/>
      <c r="AC28" s="63">
        <v>1044.2102473061652</v>
      </c>
      <c r="AD28" s="64">
        <f t="shared" si="0"/>
        <v>37.765383074657336</v>
      </c>
    </row>
    <row r="29" spans="2:31" x14ac:dyDescent="0.2">
      <c r="B29" s="65">
        <v>1</v>
      </c>
      <c r="C29" s="65">
        <v>1</v>
      </c>
      <c r="D29" s="65">
        <v>1</v>
      </c>
      <c r="E29" s="65">
        <v>36033</v>
      </c>
      <c r="F29" s="65">
        <v>99</v>
      </c>
      <c r="H29" s="65" t="s">
        <v>12</v>
      </c>
      <c r="I29" s="46">
        <v>8</v>
      </c>
      <c r="J29" s="59" t="s">
        <v>34</v>
      </c>
      <c r="K29" s="66">
        <v>51044</v>
      </c>
      <c r="L29" s="67">
        <v>51110</v>
      </c>
      <c r="M29" s="67">
        <v>50925</v>
      </c>
      <c r="N29" s="67">
        <v>50924</v>
      </c>
      <c r="O29" s="67">
        <v>51228</v>
      </c>
      <c r="P29" s="67">
        <v>51197</v>
      </c>
      <c r="Q29" s="67">
        <v>51257</v>
      </c>
      <c r="R29" s="67">
        <v>51511</v>
      </c>
      <c r="S29" s="67">
        <v>51782</v>
      </c>
      <c r="T29" s="67">
        <v>51907</v>
      </c>
      <c r="U29" s="67">
        <v>51706</v>
      </c>
      <c r="V29" s="68">
        <v>51579</v>
      </c>
      <c r="W29" s="68">
        <v>51561</v>
      </c>
      <c r="X29" s="68">
        <v>51848</v>
      </c>
      <c r="Y29" s="69">
        <v>738</v>
      </c>
      <c r="Z29" s="70">
        <v>1.443944433574643</v>
      </c>
      <c r="AA29" s="53">
        <v>31</v>
      </c>
      <c r="AB29" s="54"/>
      <c r="AC29" s="63">
        <v>1796.8013264926324</v>
      </c>
      <c r="AD29" s="64">
        <f t="shared" si="0"/>
        <v>28.888558370180412</v>
      </c>
    </row>
    <row r="30" spans="2:31" x14ac:dyDescent="0.2">
      <c r="B30" s="65">
        <v>1</v>
      </c>
      <c r="C30" s="65">
        <v>1</v>
      </c>
      <c r="D30" s="65">
        <v>1</v>
      </c>
      <c r="E30" s="65">
        <v>36035</v>
      </c>
      <c r="F30" s="65">
        <v>99</v>
      </c>
      <c r="H30" s="65" t="s">
        <v>12</v>
      </c>
      <c r="I30" s="46">
        <v>6</v>
      </c>
      <c r="J30" s="59" t="s">
        <v>35</v>
      </c>
      <c r="K30" s="66">
        <v>54976</v>
      </c>
      <c r="L30" s="67">
        <v>55053</v>
      </c>
      <c r="M30" s="67">
        <v>54904</v>
      </c>
      <c r="N30" s="67">
        <v>54988</v>
      </c>
      <c r="O30" s="67">
        <v>55081</v>
      </c>
      <c r="P30" s="67">
        <v>55233</v>
      </c>
      <c r="Q30" s="67">
        <v>55301</v>
      </c>
      <c r="R30" s="67">
        <v>55328</v>
      </c>
      <c r="S30" s="67">
        <v>55489</v>
      </c>
      <c r="T30" s="67">
        <v>55584</v>
      </c>
      <c r="U30" s="67">
        <v>55558</v>
      </c>
      <c r="V30" s="68">
        <v>55445</v>
      </c>
      <c r="W30" s="68">
        <v>55234</v>
      </c>
      <c r="X30" s="68">
        <v>55002</v>
      </c>
      <c r="Y30" s="69">
        <v>-51</v>
      </c>
      <c r="Z30" s="70">
        <v>-9.2638003378562483E-2</v>
      </c>
      <c r="AA30" s="53">
        <v>40</v>
      </c>
      <c r="AB30" s="54"/>
      <c r="AC30" s="63">
        <v>1631.4871439558792</v>
      </c>
      <c r="AD30" s="64">
        <f t="shared" si="0"/>
        <v>34.069529880097647</v>
      </c>
    </row>
    <row r="31" spans="2:31" x14ac:dyDescent="0.2">
      <c r="B31" s="65">
        <v>1</v>
      </c>
      <c r="C31" s="65">
        <v>1</v>
      </c>
      <c r="D31" s="65">
        <v>1</v>
      </c>
      <c r="E31" s="65">
        <v>36037</v>
      </c>
      <c r="F31" s="65">
        <v>99</v>
      </c>
      <c r="H31" s="65" t="s">
        <v>36</v>
      </c>
      <c r="I31" s="46">
        <v>3</v>
      </c>
      <c r="J31" s="59" t="s">
        <v>37</v>
      </c>
      <c r="K31" s="66">
        <v>60539</v>
      </c>
      <c r="L31" s="67">
        <v>60548</v>
      </c>
      <c r="M31" s="67">
        <v>60321</v>
      </c>
      <c r="N31" s="67">
        <v>60289</v>
      </c>
      <c r="O31" s="67">
        <v>60412</v>
      </c>
      <c r="P31" s="67">
        <v>60224</v>
      </c>
      <c r="Q31" s="67">
        <v>60068</v>
      </c>
      <c r="R31" s="67">
        <v>59919</v>
      </c>
      <c r="S31" s="67">
        <v>59930</v>
      </c>
      <c r="T31" s="67">
        <v>59895</v>
      </c>
      <c r="U31" s="67">
        <v>59932</v>
      </c>
      <c r="V31" s="68">
        <v>60040</v>
      </c>
      <c r="W31" s="68">
        <v>60037</v>
      </c>
      <c r="X31" s="68">
        <v>59896</v>
      </c>
      <c r="Y31" s="69">
        <v>-652</v>
      </c>
      <c r="Z31" s="70">
        <v>-1.0768316046772808</v>
      </c>
      <c r="AA31" s="53">
        <v>49</v>
      </c>
      <c r="AB31" s="54"/>
      <c r="AC31" s="63">
        <v>496.16627567386411</v>
      </c>
      <c r="AD31" s="64">
        <f t="shared" si="0"/>
        <v>120.71558051512893</v>
      </c>
    </row>
    <row r="32" spans="2:31" x14ac:dyDescent="0.2">
      <c r="B32" s="65">
        <v>1</v>
      </c>
      <c r="C32" s="65">
        <v>1</v>
      </c>
      <c r="D32" s="65">
        <v>2</v>
      </c>
      <c r="E32" s="65">
        <v>36039</v>
      </c>
      <c r="F32" s="65">
        <v>99</v>
      </c>
      <c r="H32" s="65" t="s">
        <v>12</v>
      </c>
      <c r="I32" s="46">
        <v>1</v>
      </c>
      <c r="J32" s="59" t="s">
        <v>38</v>
      </c>
      <c r="K32" s="66">
        <v>47986</v>
      </c>
      <c r="L32" s="67">
        <v>48021</v>
      </c>
      <c r="M32" s="67">
        <v>47976</v>
      </c>
      <c r="N32" s="67">
        <v>48177</v>
      </c>
      <c r="O32" s="67">
        <v>48416</v>
      </c>
      <c r="P32" s="67">
        <v>48755</v>
      </c>
      <c r="Q32" s="67">
        <v>49142</v>
      </c>
      <c r="R32" s="67">
        <v>49513</v>
      </c>
      <c r="S32" s="67">
        <v>49537</v>
      </c>
      <c r="T32" s="67">
        <v>49467</v>
      </c>
      <c r="U32" s="67">
        <v>49372</v>
      </c>
      <c r="V32" s="68">
        <v>49124</v>
      </c>
      <c r="W32" s="68">
        <v>49003</v>
      </c>
      <c r="X32" s="68">
        <v>48685</v>
      </c>
      <c r="Y32" s="69">
        <v>664</v>
      </c>
      <c r="Z32" s="70">
        <v>1.3827283896628559</v>
      </c>
      <c r="AA32" s="53">
        <v>27</v>
      </c>
      <c r="AB32" s="54"/>
      <c r="AC32" s="63">
        <v>494.1090703895153</v>
      </c>
      <c r="AD32" s="64">
        <f t="shared" si="0"/>
        <v>100.11352343927678</v>
      </c>
    </row>
    <row r="33" spans="2:30" x14ac:dyDescent="0.2">
      <c r="B33" s="65">
        <v>1</v>
      </c>
      <c r="C33" s="65">
        <v>1</v>
      </c>
      <c r="D33" s="65">
        <v>1</v>
      </c>
      <c r="E33" s="65">
        <v>36041</v>
      </c>
      <c r="F33" s="65">
        <v>99</v>
      </c>
      <c r="H33" s="65" t="s">
        <v>12</v>
      </c>
      <c r="I33" s="46">
        <v>6</v>
      </c>
      <c r="J33" s="59" t="s">
        <v>39</v>
      </c>
      <c r="K33" s="66">
        <v>5377</v>
      </c>
      <c r="L33" s="67">
        <v>5376</v>
      </c>
      <c r="M33" s="67">
        <v>5312</v>
      </c>
      <c r="N33" s="67">
        <v>5232</v>
      </c>
      <c r="O33" s="67">
        <v>5181</v>
      </c>
      <c r="P33" s="67">
        <v>5158</v>
      </c>
      <c r="Q33" s="67">
        <v>5093</v>
      </c>
      <c r="R33" s="67">
        <v>4987</v>
      </c>
      <c r="S33" s="67">
        <v>4969</v>
      </c>
      <c r="T33" s="67">
        <v>4893</v>
      </c>
      <c r="U33" s="67">
        <v>4858</v>
      </c>
      <c r="V33" s="68">
        <v>4828</v>
      </c>
      <c r="W33" s="68">
        <v>4819</v>
      </c>
      <c r="X33" s="68">
        <v>4787</v>
      </c>
      <c r="Y33" s="69">
        <v>-589</v>
      </c>
      <c r="Z33" s="70">
        <v>-10.95610119047619</v>
      </c>
      <c r="AA33" s="53">
        <v>62</v>
      </c>
      <c r="AB33" s="54"/>
      <c r="AC33" s="63">
        <v>647.74601310894104</v>
      </c>
      <c r="AD33" s="64">
        <f t="shared" si="0"/>
        <v>7.5538867101866236</v>
      </c>
    </row>
    <row r="34" spans="2:30" x14ac:dyDescent="0.2">
      <c r="B34" s="65">
        <v>1</v>
      </c>
      <c r="C34" s="65">
        <v>1</v>
      </c>
      <c r="D34" s="65">
        <v>1</v>
      </c>
      <c r="E34" s="65">
        <v>36043</v>
      </c>
      <c r="F34" s="65">
        <v>99</v>
      </c>
      <c r="H34" s="65" t="s">
        <v>40</v>
      </c>
      <c r="I34" s="46">
        <v>6</v>
      </c>
      <c r="J34" s="59" t="s">
        <v>41</v>
      </c>
      <c r="K34" s="66">
        <v>64451</v>
      </c>
      <c r="L34" s="67">
        <v>64502</v>
      </c>
      <c r="M34" s="67">
        <v>64274</v>
      </c>
      <c r="N34" s="67">
        <v>63971</v>
      </c>
      <c r="O34" s="67">
        <v>64080</v>
      </c>
      <c r="P34" s="67">
        <v>64332</v>
      </c>
      <c r="Q34" s="67">
        <v>64292</v>
      </c>
      <c r="R34" s="67">
        <v>64029</v>
      </c>
      <c r="S34" s="67">
        <v>64343</v>
      </c>
      <c r="T34" s="67">
        <v>64404</v>
      </c>
      <c r="U34" s="67">
        <v>64381</v>
      </c>
      <c r="V34" s="68">
        <v>64434</v>
      </c>
      <c r="W34" s="68">
        <v>64616</v>
      </c>
      <c r="X34" s="68">
        <v>64528</v>
      </c>
      <c r="Y34" s="69">
        <v>26</v>
      </c>
      <c r="Z34" s="70">
        <v>4.0308827633251686E-2</v>
      </c>
      <c r="AA34" s="53">
        <v>45</v>
      </c>
      <c r="AB34" s="54"/>
      <c r="AC34" s="63">
        <v>1720.3933404324653</v>
      </c>
      <c r="AD34" s="64">
        <f t="shared" si="0"/>
        <v>37.435625032011799</v>
      </c>
    </row>
    <row r="35" spans="2:30" x14ac:dyDescent="0.2">
      <c r="B35" s="65">
        <v>1</v>
      </c>
      <c r="C35" s="65">
        <v>1</v>
      </c>
      <c r="D35" s="65">
        <v>1</v>
      </c>
      <c r="E35" s="65">
        <v>36045</v>
      </c>
      <c r="F35" s="65">
        <v>99</v>
      </c>
      <c r="H35" s="65" t="s">
        <v>12</v>
      </c>
      <c r="I35" s="46">
        <v>8</v>
      </c>
      <c r="J35" s="59" t="s">
        <v>42</v>
      </c>
      <c r="K35" s="66">
        <v>111790</v>
      </c>
      <c r="L35" s="67">
        <v>111716</v>
      </c>
      <c r="M35" s="67">
        <v>111422</v>
      </c>
      <c r="N35" s="67">
        <v>111112</v>
      </c>
      <c r="O35" s="67">
        <v>110246</v>
      </c>
      <c r="P35" s="67">
        <v>109924</v>
      </c>
      <c r="Q35" s="67">
        <v>113486</v>
      </c>
      <c r="R35" s="67">
        <v>113650</v>
      </c>
      <c r="S35" s="67">
        <v>115059</v>
      </c>
      <c r="T35" s="67">
        <v>115033</v>
      </c>
      <c r="U35" s="67">
        <v>115023</v>
      </c>
      <c r="V35" s="68">
        <v>116605</v>
      </c>
      <c r="W35" s="68">
        <v>118294</v>
      </c>
      <c r="X35" s="68">
        <v>120941</v>
      </c>
      <c r="Y35" s="69">
        <v>9225</v>
      </c>
      <c r="Z35" s="70">
        <v>8.2575459200114576</v>
      </c>
      <c r="AA35" s="53">
        <v>11</v>
      </c>
      <c r="AB35" s="54"/>
      <c r="AC35" s="63">
        <v>1411.2498915052888</v>
      </c>
      <c r="AD35" s="64">
        <f t="shared" si="0"/>
        <v>81.511432307216509</v>
      </c>
    </row>
    <row r="36" spans="2:30" x14ac:dyDescent="0.2">
      <c r="B36" s="65">
        <v>1</v>
      </c>
      <c r="C36" s="65">
        <v>2</v>
      </c>
      <c r="D36" s="65">
        <v>2</v>
      </c>
      <c r="E36" s="65">
        <v>36047</v>
      </c>
      <c r="F36" s="65">
        <v>70</v>
      </c>
      <c r="G36" s="65">
        <v>5600</v>
      </c>
      <c r="H36" s="65" t="s">
        <v>14</v>
      </c>
      <c r="I36" s="46">
        <v>7</v>
      </c>
      <c r="J36" s="59" t="s">
        <v>43</v>
      </c>
      <c r="K36" s="66">
        <v>2467006</v>
      </c>
      <c r="L36" s="67">
        <v>2465689</v>
      </c>
      <c r="M36" s="67">
        <v>2477252</v>
      </c>
      <c r="N36" s="67">
        <v>2480559</v>
      </c>
      <c r="O36" s="67">
        <v>2472999</v>
      </c>
      <c r="P36" s="67">
        <v>2459094</v>
      </c>
      <c r="Q36" s="67">
        <v>2445809</v>
      </c>
      <c r="R36" s="67">
        <v>2436132</v>
      </c>
      <c r="S36" s="67">
        <v>2441324</v>
      </c>
      <c r="T36" s="67">
        <v>2460361</v>
      </c>
      <c r="U36" s="67">
        <v>2487751</v>
      </c>
      <c r="V36" s="68">
        <v>2509591</v>
      </c>
      <c r="W36" s="68">
        <v>2541018</v>
      </c>
      <c r="X36" s="68">
        <v>2568435</v>
      </c>
      <c r="Y36" s="69">
        <v>102746</v>
      </c>
      <c r="Z36" s="70">
        <v>4.1670299863445877</v>
      </c>
      <c r="AA36" s="53">
        <v>24</v>
      </c>
      <c r="AB36" s="54"/>
      <c r="AC36" s="63">
        <v>1272.2017580776435</v>
      </c>
      <c r="AD36" s="64">
        <f t="shared" si="0"/>
        <v>1933.9393177051734</v>
      </c>
    </row>
    <row r="37" spans="2:30" x14ac:dyDescent="0.2">
      <c r="B37" s="65">
        <v>1</v>
      </c>
      <c r="C37" s="65">
        <v>1</v>
      </c>
      <c r="D37" s="65">
        <v>1</v>
      </c>
      <c r="E37" s="65">
        <v>36049</v>
      </c>
      <c r="F37" s="65">
        <v>99</v>
      </c>
      <c r="H37" s="65" t="s">
        <v>12</v>
      </c>
      <c r="I37" s="46">
        <v>8</v>
      </c>
      <c r="J37" s="59" t="s">
        <v>44</v>
      </c>
      <c r="K37" s="66">
        <v>26989</v>
      </c>
      <c r="L37" s="67">
        <v>26946</v>
      </c>
      <c r="M37" s="67">
        <v>26951</v>
      </c>
      <c r="N37" s="67">
        <v>26618</v>
      </c>
      <c r="O37" s="67">
        <v>26692</v>
      </c>
      <c r="P37" s="67">
        <v>26661</v>
      </c>
      <c r="Q37" s="67">
        <v>26773</v>
      </c>
      <c r="R37" s="67">
        <v>27001</v>
      </c>
      <c r="S37" s="67">
        <v>27086</v>
      </c>
      <c r="T37" s="67">
        <v>26878</v>
      </c>
      <c r="U37" s="67">
        <v>27047</v>
      </c>
      <c r="V37" s="68">
        <v>27069</v>
      </c>
      <c r="W37" s="68">
        <v>27051</v>
      </c>
      <c r="X37" s="68">
        <v>27222</v>
      </c>
      <c r="Y37" s="69">
        <v>276</v>
      </c>
      <c r="Z37" s="70">
        <v>1.0242707637497217</v>
      </c>
      <c r="AA37" s="53">
        <v>37</v>
      </c>
      <c r="AB37" s="54"/>
      <c r="AC37" s="63">
        <v>70.606049912200362</v>
      </c>
      <c r="AD37" s="64">
        <f t="shared" si="0"/>
        <v>380.67559413709137</v>
      </c>
    </row>
    <row r="38" spans="2:30" x14ac:dyDescent="0.2">
      <c r="B38" s="65">
        <v>1</v>
      </c>
      <c r="C38" s="65">
        <v>1</v>
      </c>
      <c r="D38" s="65">
        <v>1</v>
      </c>
      <c r="E38" s="65">
        <v>36051</v>
      </c>
      <c r="F38" s="65">
        <v>99</v>
      </c>
      <c r="H38" s="65" t="s">
        <v>36</v>
      </c>
      <c r="I38" s="46">
        <v>3</v>
      </c>
      <c r="J38" s="59" t="s">
        <v>45</v>
      </c>
      <c r="K38" s="66">
        <v>64705</v>
      </c>
      <c r="L38" s="67">
        <v>64631</v>
      </c>
      <c r="M38" s="67">
        <v>65088</v>
      </c>
      <c r="N38" s="67">
        <v>65118</v>
      </c>
      <c r="O38" s="67">
        <v>65130</v>
      </c>
      <c r="P38" s="67">
        <v>65484</v>
      </c>
      <c r="Q38" s="67">
        <v>65322</v>
      </c>
      <c r="R38" s="67">
        <v>65357</v>
      </c>
      <c r="S38" s="67">
        <v>65460</v>
      </c>
      <c r="T38" s="67">
        <v>65637</v>
      </c>
      <c r="U38" s="67">
        <v>65420</v>
      </c>
      <c r="V38" s="68">
        <v>65387</v>
      </c>
      <c r="W38" s="68">
        <v>64982</v>
      </c>
      <c r="X38" s="68">
        <v>64939</v>
      </c>
      <c r="Y38" s="69">
        <v>308</v>
      </c>
      <c r="Z38" s="70">
        <v>0.47655150005415359</v>
      </c>
      <c r="AA38" s="53">
        <v>35</v>
      </c>
      <c r="AB38" s="54"/>
      <c r="AC38" s="63">
        <v>1275.4233706874318</v>
      </c>
      <c r="AD38" s="64">
        <f t="shared" si="0"/>
        <v>51.462911460233599</v>
      </c>
    </row>
    <row r="39" spans="2:30" x14ac:dyDescent="0.2">
      <c r="B39" s="65">
        <v>1</v>
      </c>
      <c r="C39" s="65">
        <v>1</v>
      </c>
      <c r="D39" s="65">
        <v>1</v>
      </c>
      <c r="E39" s="65">
        <v>36053</v>
      </c>
      <c r="F39" s="65">
        <v>99</v>
      </c>
      <c r="H39" s="65" t="s">
        <v>19</v>
      </c>
      <c r="I39" s="46">
        <v>2</v>
      </c>
      <c r="J39" s="59" t="s">
        <v>46</v>
      </c>
      <c r="K39" s="66">
        <v>69450</v>
      </c>
      <c r="L39" s="67">
        <v>69420</v>
      </c>
      <c r="M39" s="67">
        <v>69852</v>
      </c>
      <c r="N39" s="67">
        <v>70261</v>
      </c>
      <c r="O39" s="67">
        <v>71010</v>
      </c>
      <c r="P39" s="67">
        <v>71397</v>
      </c>
      <c r="Q39" s="67">
        <v>71471</v>
      </c>
      <c r="R39" s="67">
        <v>72042</v>
      </c>
      <c r="S39" s="67">
        <v>72709</v>
      </c>
      <c r="T39" s="67">
        <v>73075</v>
      </c>
      <c r="U39" s="67">
        <v>73169</v>
      </c>
      <c r="V39" s="68">
        <v>73396</v>
      </c>
      <c r="W39" s="68">
        <v>72906</v>
      </c>
      <c r="X39" s="68">
        <v>72342</v>
      </c>
      <c r="Y39" s="69">
        <v>2922</v>
      </c>
      <c r="Z39" s="70">
        <v>4.2091616248919621</v>
      </c>
      <c r="AA39" s="53">
        <v>8</v>
      </c>
      <c r="AB39" s="54"/>
      <c r="AC39" s="63">
        <v>632.12799016829422</v>
      </c>
      <c r="AD39" s="64">
        <f t="shared" si="0"/>
        <v>115.60158881834187</v>
      </c>
    </row>
    <row r="40" spans="2:30" x14ac:dyDescent="0.2">
      <c r="B40" s="65">
        <v>1</v>
      </c>
      <c r="C40" s="65">
        <v>1</v>
      </c>
      <c r="D40" s="65">
        <v>1</v>
      </c>
      <c r="E40" s="65">
        <v>36055</v>
      </c>
      <c r="F40" s="65">
        <v>99</v>
      </c>
      <c r="H40" s="65" t="s">
        <v>36</v>
      </c>
      <c r="I40" s="46">
        <v>3</v>
      </c>
      <c r="J40" s="59" t="s">
        <v>47</v>
      </c>
      <c r="K40" s="66">
        <v>738979</v>
      </c>
      <c r="L40" s="67">
        <v>735328</v>
      </c>
      <c r="M40" s="67">
        <v>739891</v>
      </c>
      <c r="N40" s="67">
        <v>741391</v>
      </c>
      <c r="O40" s="67">
        <v>741671</v>
      </c>
      <c r="P40" s="67">
        <v>741075</v>
      </c>
      <c r="Q40" s="67">
        <v>738506</v>
      </c>
      <c r="R40" s="67">
        <v>738329</v>
      </c>
      <c r="S40" s="67">
        <v>739249</v>
      </c>
      <c r="T40" s="67">
        <v>741018</v>
      </c>
      <c r="U40" s="67">
        <v>743386</v>
      </c>
      <c r="V40" s="68">
        <v>744690</v>
      </c>
      <c r="W40" s="68">
        <v>747000</v>
      </c>
      <c r="X40" s="68">
        <v>748057</v>
      </c>
      <c r="Y40" s="69">
        <v>12729</v>
      </c>
      <c r="Z40" s="70">
        <v>1.7310642325601637</v>
      </c>
      <c r="AA40" s="53">
        <v>29</v>
      </c>
      <c r="AB40" s="54"/>
      <c r="AC40" s="63">
        <v>655.85591902356305</v>
      </c>
      <c r="AD40" s="64">
        <f t="shared" si="0"/>
        <v>1129.848764806798</v>
      </c>
    </row>
    <row r="41" spans="2:30" x14ac:dyDescent="0.2">
      <c r="B41" s="65">
        <v>1</v>
      </c>
      <c r="C41" s="65">
        <v>1</v>
      </c>
      <c r="D41" s="65">
        <v>1</v>
      </c>
      <c r="E41" s="65">
        <v>36057</v>
      </c>
      <c r="F41" s="65">
        <v>99</v>
      </c>
      <c r="H41" s="46" t="s">
        <v>10</v>
      </c>
      <c r="I41" s="46">
        <v>6</v>
      </c>
      <c r="J41" s="59" t="s">
        <v>48</v>
      </c>
      <c r="K41" s="66">
        <v>49605</v>
      </c>
      <c r="L41" s="67">
        <v>49637</v>
      </c>
      <c r="M41" s="67">
        <v>49472</v>
      </c>
      <c r="N41" s="67">
        <v>49298</v>
      </c>
      <c r="O41" s="67">
        <v>49449</v>
      </c>
      <c r="P41" s="67">
        <v>49460</v>
      </c>
      <c r="Q41" s="67">
        <v>49505</v>
      </c>
      <c r="R41" s="67">
        <v>49724</v>
      </c>
      <c r="S41" s="67">
        <v>49798</v>
      </c>
      <c r="T41" s="67">
        <v>49951</v>
      </c>
      <c r="U41" s="67">
        <v>50001</v>
      </c>
      <c r="V41" s="68">
        <v>50299</v>
      </c>
      <c r="W41" s="68">
        <v>49982</v>
      </c>
      <c r="X41" s="68">
        <v>49916</v>
      </c>
      <c r="Y41" s="69">
        <v>279</v>
      </c>
      <c r="Z41" s="70">
        <v>0.56208070592501558</v>
      </c>
      <c r="AA41" s="53">
        <v>36</v>
      </c>
      <c r="AB41" s="54"/>
      <c r="AC41" s="63">
        <v>659.2939785821402</v>
      </c>
      <c r="AD41" s="64">
        <f t="shared" si="0"/>
        <v>75.764380720453829</v>
      </c>
    </row>
    <row r="42" spans="2:30" x14ac:dyDescent="0.2">
      <c r="B42" s="65">
        <v>1</v>
      </c>
      <c r="C42" s="65">
        <v>2</v>
      </c>
      <c r="D42" s="65">
        <v>2</v>
      </c>
      <c r="E42" s="65">
        <v>36059</v>
      </c>
      <c r="F42" s="65">
        <v>70</v>
      </c>
      <c r="G42" s="65">
        <v>5380</v>
      </c>
      <c r="H42" s="65" t="s">
        <v>14</v>
      </c>
      <c r="I42" s="46">
        <v>4</v>
      </c>
      <c r="J42" s="59" t="s">
        <v>49</v>
      </c>
      <c r="K42" s="66">
        <v>1336713</v>
      </c>
      <c r="L42" s="67">
        <v>1334625</v>
      </c>
      <c r="M42" s="67">
        <v>1337086</v>
      </c>
      <c r="N42" s="67">
        <v>1339572</v>
      </c>
      <c r="O42" s="67">
        <v>1339761</v>
      </c>
      <c r="P42" s="67">
        <v>1337964</v>
      </c>
      <c r="Q42" s="67">
        <v>1332318</v>
      </c>
      <c r="R42" s="67">
        <v>1324905</v>
      </c>
      <c r="S42" s="67">
        <v>1322048</v>
      </c>
      <c r="T42" s="67">
        <v>1325129</v>
      </c>
      <c r="U42" s="67">
        <v>1332088</v>
      </c>
      <c r="V42" s="68">
        <v>1341048</v>
      </c>
      <c r="W42" s="68">
        <v>1345260</v>
      </c>
      <c r="X42" s="68">
        <v>1348283</v>
      </c>
      <c r="Y42" s="69">
        <v>13658</v>
      </c>
      <c r="Z42" s="70">
        <v>1.0233586213355812</v>
      </c>
      <c r="AA42" s="53">
        <v>34</v>
      </c>
      <c r="AB42" s="54"/>
      <c r="AC42" s="63">
        <v>404.81536478161291</v>
      </c>
      <c r="AD42" s="64">
        <f t="shared" si="0"/>
        <v>3273.4157724346055</v>
      </c>
    </row>
    <row r="43" spans="2:30" x14ac:dyDescent="0.2">
      <c r="B43" s="65">
        <v>1</v>
      </c>
      <c r="C43" s="65">
        <v>2</v>
      </c>
      <c r="D43" s="65">
        <v>2</v>
      </c>
      <c r="E43" s="65">
        <v>36061</v>
      </c>
      <c r="F43" s="65">
        <v>70</v>
      </c>
      <c r="G43" s="65">
        <v>5600</v>
      </c>
      <c r="H43" s="65" t="s">
        <v>14</v>
      </c>
      <c r="I43" s="46">
        <v>7</v>
      </c>
      <c r="J43" s="59" t="s">
        <v>50</v>
      </c>
      <c r="K43" s="66">
        <v>1540547</v>
      </c>
      <c r="L43" s="67">
        <v>1538096</v>
      </c>
      <c r="M43" s="67">
        <v>1555729</v>
      </c>
      <c r="N43" s="67">
        <v>1555382</v>
      </c>
      <c r="O43" s="67">
        <v>1562154</v>
      </c>
      <c r="P43" s="67">
        <v>1569947</v>
      </c>
      <c r="Q43" s="67">
        <v>1573573</v>
      </c>
      <c r="R43" s="67">
        <v>1578171</v>
      </c>
      <c r="S43" s="67">
        <v>1581402</v>
      </c>
      <c r="T43" s="67">
        <v>1587022</v>
      </c>
      <c r="U43" s="67">
        <v>1583431</v>
      </c>
      <c r="V43" s="68">
        <v>1588129</v>
      </c>
      <c r="W43" s="68">
        <v>1607316</v>
      </c>
      <c r="X43" s="68">
        <v>1621323</v>
      </c>
      <c r="Y43" s="69">
        <v>83227</v>
      </c>
      <c r="Z43" s="70">
        <v>5.4110406632615913</v>
      </c>
      <c r="AA43" s="53">
        <v>16</v>
      </c>
      <c r="AB43" s="54"/>
      <c r="AC43" s="63">
        <v>286.69220938475388</v>
      </c>
      <c r="AD43" s="64">
        <f t="shared" si="0"/>
        <v>5535.6300173129048</v>
      </c>
    </row>
    <row r="44" spans="2:30" x14ac:dyDescent="0.2">
      <c r="B44" s="65">
        <v>1</v>
      </c>
      <c r="C44" s="65">
        <v>1</v>
      </c>
      <c r="D44" s="65">
        <v>1</v>
      </c>
      <c r="E44" s="65">
        <v>36063</v>
      </c>
      <c r="F44" s="65">
        <v>99</v>
      </c>
      <c r="H44" s="65" t="s">
        <v>31</v>
      </c>
      <c r="I44" s="46">
        <v>10</v>
      </c>
      <c r="J44" s="59" t="s">
        <v>51</v>
      </c>
      <c r="K44" s="66">
        <v>219620</v>
      </c>
      <c r="L44" s="67">
        <v>219795</v>
      </c>
      <c r="M44" s="67">
        <v>218552</v>
      </c>
      <c r="N44" s="67">
        <v>218127</v>
      </c>
      <c r="O44" s="67">
        <v>218072</v>
      </c>
      <c r="P44" s="67">
        <v>217737</v>
      </c>
      <c r="Q44" s="67">
        <v>216818</v>
      </c>
      <c r="R44" s="67">
        <v>216148</v>
      </c>
      <c r="S44" s="67">
        <v>215791</v>
      </c>
      <c r="T44" s="67">
        <v>215793</v>
      </c>
      <c r="U44" s="67">
        <v>216043</v>
      </c>
      <c r="V44" s="68">
        <v>216497</v>
      </c>
      <c r="W44" s="68">
        <v>215691</v>
      </c>
      <c r="X44" s="68">
        <v>214845</v>
      </c>
      <c r="Y44" s="69">
        <v>-4950</v>
      </c>
      <c r="Z44" s="70">
        <v>-2.2520985463727565</v>
      </c>
      <c r="AA44" s="53">
        <v>51</v>
      </c>
      <c r="AB44" s="54"/>
      <c r="AC44" s="63">
        <v>22.963748866790116</v>
      </c>
      <c r="AD44" s="64">
        <f t="shared" si="0"/>
        <v>9397.1154819619678</v>
      </c>
    </row>
    <row r="45" spans="2:30" x14ac:dyDescent="0.2">
      <c r="B45" s="65">
        <v>1</v>
      </c>
      <c r="C45" s="65">
        <v>1</v>
      </c>
      <c r="D45" s="65">
        <v>1</v>
      </c>
      <c r="E45" s="65">
        <v>36065</v>
      </c>
      <c r="F45" s="65">
        <v>99</v>
      </c>
      <c r="H45" s="65" t="s">
        <v>40</v>
      </c>
      <c r="I45" s="46">
        <v>6</v>
      </c>
      <c r="J45" s="59" t="s">
        <v>52</v>
      </c>
      <c r="K45" s="66">
        <v>235146</v>
      </c>
      <c r="L45" s="67">
        <v>235516</v>
      </c>
      <c r="M45" s="67">
        <v>234247</v>
      </c>
      <c r="N45" s="67">
        <v>234078</v>
      </c>
      <c r="O45" s="67">
        <v>234243</v>
      </c>
      <c r="P45" s="67">
        <v>234654</v>
      </c>
      <c r="Q45" s="67">
        <v>234282</v>
      </c>
      <c r="R45" s="67">
        <v>234229</v>
      </c>
      <c r="S45" s="67">
        <v>234488</v>
      </c>
      <c r="T45" s="67">
        <v>234482</v>
      </c>
      <c r="U45" s="67">
        <v>234619</v>
      </c>
      <c r="V45" s="68">
        <v>234842</v>
      </c>
      <c r="W45" s="68">
        <v>234137</v>
      </c>
      <c r="X45" s="68">
        <v>233847</v>
      </c>
      <c r="Y45" s="69">
        <v>-1669</v>
      </c>
      <c r="Z45" s="70">
        <v>-0.70865673669729445</v>
      </c>
      <c r="AA45" s="53">
        <v>44</v>
      </c>
      <c r="AB45" s="54"/>
      <c r="AC45" s="63">
        <v>522.94765303931911</v>
      </c>
      <c r="AD45" s="64">
        <f t="shared" si="0"/>
        <v>448.38522295150239</v>
      </c>
    </row>
    <row r="46" spans="2:30" x14ac:dyDescent="0.2">
      <c r="B46" s="65">
        <v>1</v>
      </c>
      <c r="C46" s="65">
        <v>1</v>
      </c>
      <c r="D46" s="65">
        <v>1</v>
      </c>
      <c r="E46" s="65">
        <v>36067</v>
      </c>
      <c r="F46" s="65">
        <v>99</v>
      </c>
      <c r="H46" s="65" t="s">
        <v>19</v>
      </c>
      <c r="I46" s="46">
        <v>2</v>
      </c>
      <c r="J46" s="59" t="s">
        <v>53</v>
      </c>
      <c r="K46" s="66">
        <v>458034</v>
      </c>
      <c r="L46" s="67">
        <v>458326</v>
      </c>
      <c r="M46" s="67">
        <v>458576</v>
      </c>
      <c r="N46" s="67">
        <v>459484</v>
      </c>
      <c r="O46" s="67">
        <v>460961</v>
      </c>
      <c r="P46" s="67">
        <v>461412</v>
      </c>
      <c r="Q46" s="67">
        <v>460910</v>
      </c>
      <c r="R46" s="67">
        <v>460925</v>
      </c>
      <c r="S46" s="67">
        <v>461287</v>
      </c>
      <c r="T46" s="67">
        <v>463472</v>
      </c>
      <c r="U46" s="67">
        <v>465633</v>
      </c>
      <c r="V46" s="68">
        <v>467429</v>
      </c>
      <c r="W46" s="68">
        <v>467525</v>
      </c>
      <c r="X46" s="68">
        <v>467038</v>
      </c>
      <c r="Y46" s="69">
        <v>8712</v>
      </c>
      <c r="Z46" s="70">
        <v>1.9008304132866125</v>
      </c>
      <c r="AA46" s="53">
        <v>28</v>
      </c>
      <c r="AB46" s="54"/>
      <c r="AC46" s="63">
        <v>1212.7028105921727</v>
      </c>
      <c r="AD46" s="64">
        <f t="shared" si="0"/>
        <v>382.18102238394488</v>
      </c>
    </row>
    <row r="47" spans="2:30" x14ac:dyDescent="0.2">
      <c r="B47" s="65">
        <v>1</v>
      </c>
      <c r="C47" s="65">
        <v>1</v>
      </c>
      <c r="D47" s="65">
        <v>1</v>
      </c>
      <c r="E47" s="65">
        <v>36069</v>
      </c>
      <c r="F47" s="65">
        <v>99</v>
      </c>
      <c r="H47" s="65" t="s">
        <v>36</v>
      </c>
      <c r="I47" s="46">
        <v>3</v>
      </c>
      <c r="J47" s="59" t="s">
        <v>54</v>
      </c>
      <c r="K47" s="66">
        <v>100106</v>
      </c>
      <c r="L47" s="67">
        <v>100009</v>
      </c>
      <c r="M47" s="67">
        <v>100819</v>
      </c>
      <c r="N47" s="67">
        <v>101763</v>
      </c>
      <c r="O47" s="67">
        <v>102625</v>
      </c>
      <c r="P47" s="67">
        <v>103385</v>
      </c>
      <c r="Q47" s="67">
        <v>104259</v>
      </c>
      <c r="R47" s="67">
        <v>104644</v>
      </c>
      <c r="S47" s="67">
        <v>105216</v>
      </c>
      <c r="T47" s="67">
        <v>106302</v>
      </c>
      <c r="U47" s="67">
        <v>107214</v>
      </c>
      <c r="V47" s="68">
        <v>108063</v>
      </c>
      <c r="W47" s="68">
        <v>108569</v>
      </c>
      <c r="X47" s="68">
        <v>108607</v>
      </c>
      <c r="Y47" s="69">
        <v>8598</v>
      </c>
      <c r="Z47" s="70">
        <v>8.5972262496375329</v>
      </c>
      <c r="AA47" s="53">
        <v>4</v>
      </c>
      <c r="AB47" s="54"/>
      <c r="AC47" s="63">
        <v>780.29344498893431</v>
      </c>
      <c r="AD47" s="64">
        <f t="shared" si="0"/>
        <v>136.23336282353046</v>
      </c>
    </row>
    <row r="48" spans="2:30" x14ac:dyDescent="0.2">
      <c r="B48" s="65">
        <v>1</v>
      </c>
      <c r="C48" s="65">
        <v>1</v>
      </c>
      <c r="D48" s="65">
        <v>2</v>
      </c>
      <c r="E48" s="65">
        <v>36071</v>
      </c>
      <c r="F48" s="65">
        <v>70</v>
      </c>
      <c r="G48" s="65">
        <v>5660</v>
      </c>
      <c r="H48" s="65" t="s">
        <v>14</v>
      </c>
      <c r="I48" s="46">
        <v>5</v>
      </c>
      <c r="J48" s="71" t="s">
        <v>55</v>
      </c>
      <c r="K48" s="66">
        <v>342892</v>
      </c>
      <c r="L48" s="67">
        <v>341397</v>
      </c>
      <c r="M48" s="67">
        <v>347674</v>
      </c>
      <c r="N48" s="67">
        <v>352975</v>
      </c>
      <c r="O48" s="67">
        <v>358727</v>
      </c>
      <c r="P48" s="67">
        <v>362934</v>
      </c>
      <c r="Q48" s="67">
        <v>364522</v>
      </c>
      <c r="R48" s="67">
        <v>366908</v>
      </c>
      <c r="S48" s="67">
        <v>368464</v>
      </c>
      <c r="T48" s="67">
        <v>370201</v>
      </c>
      <c r="U48" s="67">
        <v>372079</v>
      </c>
      <c r="V48" s="68">
        <v>373443</v>
      </c>
      <c r="W48" s="68">
        <v>374259</v>
      </c>
      <c r="X48" s="68">
        <v>374135</v>
      </c>
      <c r="Y48" s="69">
        <v>32738</v>
      </c>
      <c r="Z48" s="70">
        <v>9.5894222854916702</v>
      </c>
      <c r="AA48" s="53">
        <v>3</v>
      </c>
      <c r="AB48" s="54"/>
      <c r="AC48" s="63">
        <v>644.38212532258842</v>
      </c>
      <c r="AD48" s="64">
        <f t="shared" si="0"/>
        <v>574.50538345499763</v>
      </c>
    </row>
    <row r="49" spans="2:30" x14ac:dyDescent="0.2">
      <c r="B49" s="65">
        <v>1</v>
      </c>
      <c r="C49" s="65">
        <v>1</v>
      </c>
      <c r="D49" s="65">
        <v>1</v>
      </c>
      <c r="E49" s="65">
        <v>36073</v>
      </c>
      <c r="F49" s="65">
        <v>99</v>
      </c>
      <c r="H49" s="65" t="s">
        <v>36</v>
      </c>
      <c r="I49" s="46">
        <v>3</v>
      </c>
      <c r="J49" s="71" t="s">
        <v>56</v>
      </c>
      <c r="K49" s="66">
        <v>44178</v>
      </c>
      <c r="L49" s="67">
        <v>44184</v>
      </c>
      <c r="M49" s="67">
        <v>43898</v>
      </c>
      <c r="N49" s="67">
        <v>43660</v>
      </c>
      <c r="O49" s="67">
        <v>43593</v>
      </c>
      <c r="P49" s="67">
        <v>43682</v>
      </c>
      <c r="Q49" s="67">
        <v>43475</v>
      </c>
      <c r="R49" s="67">
        <v>43420</v>
      </c>
      <c r="S49" s="67">
        <v>43342</v>
      </c>
      <c r="T49" s="67">
        <v>43254</v>
      </c>
      <c r="U49" s="67">
        <v>42975</v>
      </c>
      <c r="V49" s="68">
        <v>42847</v>
      </c>
      <c r="W49" s="68">
        <v>42736</v>
      </c>
      <c r="X49" s="68">
        <v>42524</v>
      </c>
      <c r="Y49" s="69">
        <v>-1660</v>
      </c>
      <c r="Z49" s="70">
        <v>-3.7570161144305629</v>
      </c>
      <c r="AA49" s="53">
        <v>58</v>
      </c>
      <c r="AB49" s="54"/>
      <c r="AC49" s="63">
        <v>816.33764094659898</v>
      </c>
      <c r="AD49" s="64">
        <f t="shared" si="0"/>
        <v>52.985428859857606</v>
      </c>
    </row>
    <row r="50" spans="2:30" x14ac:dyDescent="0.2">
      <c r="B50" s="65">
        <v>1</v>
      </c>
      <c r="C50" s="65">
        <v>1</v>
      </c>
      <c r="D50" s="65">
        <v>1</v>
      </c>
      <c r="E50" s="65">
        <v>36075</v>
      </c>
      <c r="F50" s="65">
        <v>99</v>
      </c>
      <c r="H50" s="65" t="s">
        <v>19</v>
      </c>
      <c r="I50" s="46">
        <v>2</v>
      </c>
      <c r="J50" s="71" t="s">
        <v>57</v>
      </c>
      <c r="K50" s="66">
        <v>122477</v>
      </c>
      <c r="L50" s="67">
        <v>122387</v>
      </c>
      <c r="M50" s="67">
        <v>122269</v>
      </c>
      <c r="N50" s="67">
        <v>122496</v>
      </c>
      <c r="O50" s="67">
        <v>123120</v>
      </c>
      <c r="P50" s="67">
        <v>123340</v>
      </c>
      <c r="Q50" s="67">
        <v>122640</v>
      </c>
      <c r="R50" s="67">
        <v>122354</v>
      </c>
      <c r="S50" s="67">
        <v>122213</v>
      </c>
      <c r="T50" s="67">
        <v>122366</v>
      </c>
      <c r="U50" s="67">
        <v>122055</v>
      </c>
      <c r="V50" s="68">
        <v>122147</v>
      </c>
      <c r="W50" s="68">
        <v>122050</v>
      </c>
      <c r="X50" s="68">
        <v>121566</v>
      </c>
      <c r="Y50" s="69">
        <v>-821</v>
      </c>
      <c r="Z50" s="70">
        <v>-0.67082288151519354</v>
      </c>
      <c r="AA50" s="53">
        <v>41</v>
      </c>
      <c r="AB50" s="54"/>
      <c r="AC50" s="63">
        <v>391.39551380160833</v>
      </c>
      <c r="AD50" s="64">
        <f t="shared" si="0"/>
        <v>312.64027226951106</v>
      </c>
    </row>
    <row r="51" spans="2:30" x14ac:dyDescent="0.2">
      <c r="B51" s="65">
        <v>1</v>
      </c>
      <c r="C51" s="65">
        <v>1</v>
      </c>
      <c r="D51" s="65">
        <v>1</v>
      </c>
      <c r="E51" s="65">
        <v>36077</v>
      </c>
      <c r="F51" s="65">
        <v>99</v>
      </c>
      <c r="H51" s="65" t="s">
        <v>12</v>
      </c>
      <c r="I51" s="46">
        <v>9</v>
      </c>
      <c r="J51" s="59" t="s">
        <v>58</v>
      </c>
      <c r="K51" s="66">
        <v>61860</v>
      </c>
      <c r="L51" s="67">
        <v>61692</v>
      </c>
      <c r="M51" s="67">
        <v>61924</v>
      </c>
      <c r="N51" s="67">
        <v>62093</v>
      </c>
      <c r="O51" s="67">
        <v>62567</v>
      </c>
      <c r="P51" s="67">
        <v>62934</v>
      </c>
      <c r="Q51" s="67">
        <v>63069</v>
      </c>
      <c r="R51" s="67">
        <v>63032</v>
      </c>
      <c r="S51" s="67">
        <v>62914</v>
      </c>
      <c r="T51" s="67">
        <v>62561</v>
      </c>
      <c r="U51" s="67">
        <v>62280</v>
      </c>
      <c r="V51" s="68">
        <v>62228</v>
      </c>
      <c r="W51" s="68">
        <v>62030</v>
      </c>
      <c r="X51" s="68">
        <v>61924</v>
      </c>
      <c r="Y51" s="69">
        <v>232</v>
      </c>
      <c r="Z51" s="70">
        <v>0.37606172599364585</v>
      </c>
      <c r="AA51" s="53">
        <v>38</v>
      </c>
      <c r="AB51" s="54"/>
      <c r="AC51" s="63">
        <v>953.30195738358634</v>
      </c>
      <c r="AD51" s="64">
        <f t="shared" si="0"/>
        <v>65.625586431925186</v>
      </c>
    </row>
    <row r="52" spans="2:30" x14ac:dyDescent="0.2">
      <c r="B52" s="65">
        <v>1</v>
      </c>
      <c r="C52" s="65">
        <v>2</v>
      </c>
      <c r="D52" s="65">
        <v>2</v>
      </c>
      <c r="E52" s="65">
        <v>36079</v>
      </c>
      <c r="F52" s="65">
        <v>70</v>
      </c>
      <c r="G52" s="65">
        <v>5600</v>
      </c>
      <c r="H52" s="65" t="s">
        <v>14</v>
      </c>
      <c r="I52" s="46">
        <v>5</v>
      </c>
      <c r="J52" s="59" t="s">
        <v>59</v>
      </c>
      <c r="K52" s="66">
        <v>96049</v>
      </c>
      <c r="L52" s="67">
        <v>95731</v>
      </c>
      <c r="M52" s="67">
        <v>97055</v>
      </c>
      <c r="N52" s="67">
        <v>98263</v>
      </c>
      <c r="O52" s="67">
        <v>98964</v>
      </c>
      <c r="P52" s="67">
        <v>99468</v>
      </c>
      <c r="Q52" s="67">
        <v>99575</v>
      </c>
      <c r="R52" s="67">
        <v>99357</v>
      </c>
      <c r="S52" s="67">
        <v>99454</v>
      </c>
      <c r="T52" s="67">
        <v>99537</v>
      </c>
      <c r="U52" s="67">
        <v>99666</v>
      </c>
      <c r="V52" s="68">
        <v>99733</v>
      </c>
      <c r="W52" s="68">
        <v>99911</v>
      </c>
      <c r="X52" s="68">
        <v>99636</v>
      </c>
      <c r="Y52" s="69">
        <v>3905</v>
      </c>
      <c r="Z52" s="70">
        <v>4.079138419111886</v>
      </c>
      <c r="AA52" s="53">
        <v>15</v>
      </c>
      <c r="AB52" s="54"/>
      <c r="AC52" s="63">
        <v>1002.7950893980976</v>
      </c>
      <c r="AD52" s="64">
        <f t="shared" si="0"/>
        <v>99.259560654355184</v>
      </c>
    </row>
    <row r="53" spans="2:30" x14ac:dyDescent="0.2">
      <c r="B53" s="65">
        <v>1</v>
      </c>
      <c r="C53" s="65">
        <v>2</v>
      </c>
      <c r="D53" s="65">
        <v>2</v>
      </c>
      <c r="E53" s="65">
        <v>36081</v>
      </c>
      <c r="F53" s="65">
        <v>70</v>
      </c>
      <c r="G53" s="65">
        <v>5600</v>
      </c>
      <c r="H53" s="65" t="s">
        <v>14</v>
      </c>
      <c r="I53" s="46">
        <v>7</v>
      </c>
      <c r="J53" s="59" t="s">
        <v>60</v>
      </c>
      <c r="K53" s="66">
        <v>2230501</v>
      </c>
      <c r="L53" s="67">
        <v>2229394</v>
      </c>
      <c r="M53" s="67">
        <v>2231316</v>
      </c>
      <c r="N53" s="67">
        <v>2224507</v>
      </c>
      <c r="O53" s="67">
        <v>2214608</v>
      </c>
      <c r="P53" s="67">
        <v>2198516</v>
      </c>
      <c r="Q53" s="67">
        <v>2185222</v>
      </c>
      <c r="R53" s="67">
        <v>2173862</v>
      </c>
      <c r="S53" s="67">
        <v>2177351</v>
      </c>
      <c r="T53" s="67">
        <v>2193623</v>
      </c>
      <c r="U53" s="67">
        <v>2217166</v>
      </c>
      <c r="V53" s="68">
        <v>2234935</v>
      </c>
      <c r="W53" s="68">
        <v>2257837</v>
      </c>
      <c r="X53" s="68">
        <v>2275889</v>
      </c>
      <c r="Y53" s="69">
        <v>46495</v>
      </c>
      <c r="Z53" s="70">
        <v>2.0855443228070052</v>
      </c>
      <c r="AA53" s="53">
        <v>32</v>
      </c>
      <c r="AB53" s="54"/>
      <c r="AC53" s="63">
        <v>231.28290941888534</v>
      </c>
      <c r="AD53" s="64">
        <f t="shared" si="0"/>
        <v>9484.5875361548879</v>
      </c>
    </row>
    <row r="54" spans="2:30" x14ac:dyDescent="0.2">
      <c r="B54" s="65">
        <v>1</v>
      </c>
      <c r="C54" s="65">
        <v>1</v>
      </c>
      <c r="D54" s="65">
        <v>2</v>
      </c>
      <c r="E54" s="65">
        <v>36083</v>
      </c>
      <c r="F54" s="65">
        <v>99</v>
      </c>
      <c r="H54" s="46" t="s">
        <v>10</v>
      </c>
      <c r="I54" s="46">
        <v>1</v>
      </c>
      <c r="J54" s="59" t="s">
        <v>61</v>
      </c>
      <c r="K54" s="66">
        <v>152684</v>
      </c>
      <c r="L54" s="67">
        <v>152553</v>
      </c>
      <c r="M54" s="67">
        <v>152700</v>
      </c>
      <c r="N54" s="67">
        <v>153040</v>
      </c>
      <c r="O54" s="67">
        <v>154201</v>
      </c>
      <c r="P54" s="67">
        <v>155523</v>
      </c>
      <c r="Q54" s="67">
        <v>156104</v>
      </c>
      <c r="R54" s="67">
        <v>157312</v>
      </c>
      <c r="S54" s="67">
        <v>158243</v>
      </c>
      <c r="T54" s="67">
        <v>159011</v>
      </c>
      <c r="U54" s="67">
        <v>159150</v>
      </c>
      <c r="V54" s="68">
        <v>159374</v>
      </c>
      <c r="W54" s="68">
        <v>159707</v>
      </c>
      <c r="X54" s="68">
        <v>159677</v>
      </c>
      <c r="Y54" s="69">
        <v>7124</v>
      </c>
      <c r="Z54" s="70">
        <v>4.6698524447241283</v>
      </c>
      <c r="AA54" s="53">
        <v>14</v>
      </c>
      <c r="AB54" s="54"/>
      <c r="AC54" s="63">
        <v>109.2352053368587</v>
      </c>
      <c r="AD54" s="64">
        <f t="shared" si="0"/>
        <v>1455.6753888056794</v>
      </c>
    </row>
    <row r="55" spans="2:30" x14ac:dyDescent="0.2">
      <c r="B55" s="65">
        <v>1</v>
      </c>
      <c r="C55" s="65">
        <v>2</v>
      </c>
      <c r="D55" s="65">
        <v>2</v>
      </c>
      <c r="E55" s="65">
        <v>36085</v>
      </c>
      <c r="F55" s="65">
        <v>70</v>
      </c>
      <c r="G55" s="65">
        <v>5600</v>
      </c>
      <c r="H55" s="65" t="s">
        <v>14</v>
      </c>
      <c r="I55" s="46">
        <v>7</v>
      </c>
      <c r="J55" s="59" t="s">
        <v>62</v>
      </c>
      <c r="K55" s="66">
        <v>445235</v>
      </c>
      <c r="L55" s="67">
        <v>443762</v>
      </c>
      <c r="M55" s="67">
        <v>448961</v>
      </c>
      <c r="N55" s="67">
        <v>452813</v>
      </c>
      <c r="O55" s="67">
        <v>455939</v>
      </c>
      <c r="P55" s="67">
        <v>456846</v>
      </c>
      <c r="Q55" s="67">
        <v>457028</v>
      </c>
      <c r="R55" s="67">
        <v>457577</v>
      </c>
      <c r="S55" s="67">
        <v>459642</v>
      </c>
      <c r="T55" s="67">
        <v>463701</v>
      </c>
      <c r="U55" s="67">
        <v>466965</v>
      </c>
      <c r="V55" s="68">
        <v>469691</v>
      </c>
      <c r="W55" s="68">
        <v>471026</v>
      </c>
      <c r="X55" s="68">
        <v>470811</v>
      </c>
      <c r="Y55" s="69">
        <v>27049</v>
      </c>
      <c r="Z55" s="70">
        <v>6.095384462842695</v>
      </c>
      <c r="AA55" s="53">
        <v>6</v>
      </c>
      <c r="AB55" s="54"/>
      <c r="AC55" s="63">
        <v>653.96422068364791</v>
      </c>
      <c r="AD55" s="64">
        <f t="shared" si="0"/>
        <v>709.06172743709351</v>
      </c>
    </row>
    <row r="56" spans="2:30" x14ac:dyDescent="0.2">
      <c r="B56" s="65">
        <v>1</v>
      </c>
      <c r="C56" s="65">
        <v>2</v>
      </c>
      <c r="D56" s="65">
        <v>2</v>
      </c>
      <c r="E56" s="65">
        <v>36087</v>
      </c>
      <c r="F56" s="65">
        <v>70</v>
      </c>
      <c r="G56" s="65">
        <v>5600</v>
      </c>
      <c r="H56" s="65" t="s">
        <v>14</v>
      </c>
      <c r="I56" s="46">
        <v>5</v>
      </c>
      <c r="J56" s="59" t="s">
        <v>63</v>
      </c>
      <c r="K56" s="66">
        <v>287720</v>
      </c>
      <c r="L56" s="67">
        <v>286794</v>
      </c>
      <c r="M56" s="67">
        <v>290613</v>
      </c>
      <c r="N56" s="67">
        <v>293728</v>
      </c>
      <c r="O56" s="67">
        <v>296224</v>
      </c>
      <c r="P56" s="67">
        <v>297562</v>
      </c>
      <c r="Q56" s="67">
        <v>298737</v>
      </c>
      <c r="R56" s="67">
        <v>299390</v>
      </c>
      <c r="S56" s="67">
        <v>301668</v>
      </c>
      <c r="T56" s="67">
        <v>305413</v>
      </c>
      <c r="U56" s="67">
        <v>308652</v>
      </c>
      <c r="V56" s="68">
        <v>312502</v>
      </c>
      <c r="W56" s="68">
        <v>315588</v>
      </c>
      <c r="X56" s="68">
        <v>317702</v>
      </c>
      <c r="Y56" s="69">
        <v>30908</v>
      </c>
      <c r="Z56" s="70">
        <v>10.777073439472234</v>
      </c>
      <c r="AA56" s="53">
        <v>2</v>
      </c>
      <c r="AB56" s="54"/>
      <c r="AC56" s="63">
        <v>58.478676735181786</v>
      </c>
      <c r="AD56" s="64">
        <f t="shared" si="0"/>
        <v>5222.6386958625935</v>
      </c>
    </row>
    <row r="57" spans="2:30" x14ac:dyDescent="0.2">
      <c r="B57" s="65">
        <v>1</v>
      </c>
      <c r="C57" s="65">
        <v>1</v>
      </c>
      <c r="D57" s="65">
        <v>1</v>
      </c>
      <c r="E57" s="46">
        <v>36089</v>
      </c>
      <c r="F57" s="65">
        <v>99</v>
      </c>
      <c r="H57" s="46" t="s">
        <v>12</v>
      </c>
      <c r="I57" s="46">
        <v>8</v>
      </c>
      <c r="J57" s="59" t="s">
        <v>101</v>
      </c>
      <c r="K57" s="66">
        <v>111864</v>
      </c>
      <c r="L57" s="67">
        <v>111922</v>
      </c>
      <c r="M57" s="67">
        <v>111497</v>
      </c>
      <c r="N57" s="67">
        <v>111292</v>
      </c>
      <c r="O57" s="67">
        <v>111329</v>
      </c>
      <c r="P57" s="67">
        <v>111468</v>
      </c>
      <c r="Q57" s="67">
        <v>111606</v>
      </c>
      <c r="R57" s="67">
        <v>111556</v>
      </c>
      <c r="S57" s="67">
        <v>111586</v>
      </c>
      <c r="T57" s="67">
        <v>111684</v>
      </c>
      <c r="U57" s="67">
        <v>112169</v>
      </c>
      <c r="V57" s="68">
        <v>111778</v>
      </c>
      <c r="W57" s="68">
        <v>112273</v>
      </c>
      <c r="X57" s="68">
        <v>112303</v>
      </c>
      <c r="Y57" s="69">
        <v>381</v>
      </c>
      <c r="Z57" s="70">
        <v>0.34041564661103269</v>
      </c>
      <c r="AA57" s="53">
        <v>42</v>
      </c>
      <c r="AB57" s="54"/>
      <c r="AC57" s="63">
        <v>174.21853653376002</v>
      </c>
      <c r="AD57" s="64">
        <f t="shared" si="0"/>
        <v>641.05692897011511</v>
      </c>
    </row>
    <row r="58" spans="2:30" x14ac:dyDescent="0.2">
      <c r="B58" s="65">
        <v>1</v>
      </c>
      <c r="C58" s="65">
        <v>1</v>
      </c>
      <c r="D58" s="65">
        <v>1</v>
      </c>
      <c r="E58" s="65">
        <v>36091</v>
      </c>
      <c r="F58" s="65">
        <v>99</v>
      </c>
      <c r="H58" s="46" t="s">
        <v>10</v>
      </c>
      <c r="I58" s="46">
        <v>1</v>
      </c>
      <c r="J58" s="59" t="s">
        <v>64</v>
      </c>
      <c r="K58" s="66">
        <v>201514</v>
      </c>
      <c r="L58" s="67">
        <v>200626</v>
      </c>
      <c r="M58" s="67">
        <v>203974</v>
      </c>
      <c r="N58" s="67">
        <v>206446</v>
      </c>
      <c r="O58" s="67">
        <v>209410</v>
      </c>
      <c r="P58" s="67">
        <v>211478</v>
      </c>
      <c r="Q58" s="67">
        <v>212975</v>
      </c>
      <c r="R58" s="67">
        <v>214627</v>
      </c>
      <c r="S58" s="67">
        <v>215798</v>
      </c>
      <c r="T58" s="67">
        <v>217282</v>
      </c>
      <c r="U58" s="67">
        <v>218652</v>
      </c>
      <c r="V58" s="68">
        <v>219962</v>
      </c>
      <c r="W58" s="68">
        <v>221041</v>
      </c>
      <c r="X58" s="68">
        <v>222327</v>
      </c>
      <c r="Y58" s="69">
        <v>21701</v>
      </c>
      <c r="Z58" s="70">
        <v>10.816643904578669</v>
      </c>
      <c r="AA58" s="53">
        <v>1</v>
      </c>
      <c r="AB58" s="54"/>
      <c r="AC58" s="63">
        <v>2685.5970278626774</v>
      </c>
      <c r="AD58" s="64">
        <f t="shared" si="0"/>
        <v>80.906404700977461</v>
      </c>
    </row>
    <row r="59" spans="2:30" x14ac:dyDescent="0.2">
      <c r="B59" s="65">
        <v>1</v>
      </c>
      <c r="C59" s="65">
        <v>1</v>
      </c>
      <c r="D59" s="65">
        <v>1</v>
      </c>
      <c r="E59" s="65">
        <v>36093</v>
      </c>
      <c r="F59" s="65">
        <v>99</v>
      </c>
      <c r="H59" s="46" t="s">
        <v>10</v>
      </c>
      <c r="I59" s="46">
        <v>1</v>
      </c>
      <c r="J59" s="59" t="s">
        <v>65</v>
      </c>
      <c r="K59" s="66">
        <v>146581</v>
      </c>
      <c r="L59" s="67">
        <v>146652</v>
      </c>
      <c r="M59" s="67">
        <v>146334</v>
      </c>
      <c r="N59" s="67">
        <v>147199</v>
      </c>
      <c r="O59" s="67">
        <v>147891</v>
      </c>
      <c r="P59" s="67">
        <v>148900</v>
      </c>
      <c r="Q59" s="67">
        <v>150200</v>
      </c>
      <c r="R59" s="67">
        <v>151768</v>
      </c>
      <c r="S59" s="67">
        <v>152275</v>
      </c>
      <c r="T59" s="67">
        <v>153360</v>
      </c>
      <c r="U59" s="67">
        <v>154050</v>
      </c>
      <c r="V59" s="68">
        <v>154919</v>
      </c>
      <c r="W59" s="68">
        <v>154749</v>
      </c>
      <c r="X59" s="68">
        <v>155055</v>
      </c>
      <c r="Y59" s="69">
        <v>8403</v>
      </c>
      <c r="Z59" s="70">
        <v>5.7298911709352751</v>
      </c>
      <c r="AA59" s="53">
        <v>7</v>
      </c>
      <c r="AB59" s="54"/>
      <c r="AC59" s="63">
        <v>811.84420198085854</v>
      </c>
      <c r="AD59" s="64">
        <f t="shared" si="0"/>
        <v>188.90323984061155</v>
      </c>
    </row>
    <row r="60" spans="2:30" x14ac:dyDescent="0.2">
      <c r="B60" s="65">
        <v>1</v>
      </c>
      <c r="C60" s="65">
        <v>1</v>
      </c>
      <c r="D60" s="65">
        <v>1</v>
      </c>
      <c r="E60" s="65">
        <v>36095</v>
      </c>
      <c r="F60" s="65">
        <v>99</v>
      </c>
      <c r="H60" s="46" t="s">
        <v>10</v>
      </c>
      <c r="I60" s="46">
        <v>6</v>
      </c>
      <c r="J60" s="59" t="s">
        <v>66</v>
      </c>
      <c r="K60" s="66">
        <v>31514</v>
      </c>
      <c r="L60" s="67">
        <v>31488</v>
      </c>
      <c r="M60" s="67">
        <v>31794</v>
      </c>
      <c r="N60" s="67">
        <v>31785</v>
      </c>
      <c r="O60" s="67">
        <v>32032</v>
      </c>
      <c r="P60" s="67">
        <v>32310</v>
      </c>
      <c r="Q60" s="67">
        <v>32534</v>
      </c>
      <c r="R60" s="67">
        <v>32661</v>
      </c>
      <c r="S60" s="67">
        <v>32894</v>
      </c>
      <c r="T60" s="67">
        <v>32890</v>
      </c>
      <c r="U60" s="67">
        <v>32776</v>
      </c>
      <c r="V60" s="68">
        <v>32667</v>
      </c>
      <c r="W60" s="68">
        <v>32645</v>
      </c>
      <c r="X60" s="68">
        <v>32087</v>
      </c>
      <c r="Y60" s="69">
        <v>599</v>
      </c>
      <c r="Z60" s="70">
        <v>1.9023119918699187</v>
      </c>
      <c r="AA60" s="53">
        <v>22</v>
      </c>
      <c r="AB60" s="54"/>
      <c r="AC60" s="63">
        <v>206.10278194339125</v>
      </c>
      <c r="AD60" s="64">
        <f t="shared" si="0"/>
        <v>159.58057280873413</v>
      </c>
    </row>
    <row r="61" spans="2:30" x14ac:dyDescent="0.2">
      <c r="B61" s="65">
        <v>1</v>
      </c>
      <c r="C61" s="65">
        <v>1</v>
      </c>
      <c r="D61" s="65">
        <v>1</v>
      </c>
      <c r="E61" s="65">
        <v>36097</v>
      </c>
      <c r="F61" s="65">
        <v>99</v>
      </c>
      <c r="H61" s="65" t="s">
        <v>12</v>
      </c>
      <c r="I61" s="46">
        <v>9</v>
      </c>
      <c r="J61" s="59" t="s">
        <v>67</v>
      </c>
      <c r="K61" s="66">
        <v>19232</v>
      </c>
      <c r="L61" s="67">
        <v>19188</v>
      </c>
      <c r="M61" s="67">
        <v>19175</v>
      </c>
      <c r="N61" s="67">
        <v>19179</v>
      </c>
      <c r="O61" s="67">
        <v>19151</v>
      </c>
      <c r="P61" s="67">
        <v>19034</v>
      </c>
      <c r="Q61" s="67">
        <v>18880</v>
      </c>
      <c r="R61" s="67">
        <v>18752</v>
      </c>
      <c r="S61" s="67">
        <v>18707</v>
      </c>
      <c r="T61" s="67">
        <v>18644</v>
      </c>
      <c r="U61" s="67">
        <v>18398</v>
      </c>
      <c r="V61" s="68">
        <v>18300</v>
      </c>
      <c r="W61" s="68">
        <v>18484</v>
      </c>
      <c r="X61" s="68">
        <v>18518</v>
      </c>
      <c r="Y61" s="69">
        <v>-670</v>
      </c>
      <c r="Z61" s="70">
        <v>-3.4917656868876379</v>
      </c>
      <c r="AA61" s="53">
        <v>60</v>
      </c>
      <c r="AB61" s="54"/>
      <c r="AC61" s="63">
        <v>622.02192751472205</v>
      </c>
      <c r="AD61" s="64">
        <f t="shared" si="0"/>
        <v>29.973219874244275</v>
      </c>
    </row>
    <row r="62" spans="2:30" x14ac:dyDescent="0.2">
      <c r="B62" s="65">
        <v>1</v>
      </c>
      <c r="C62" s="65">
        <v>1</v>
      </c>
      <c r="D62" s="65">
        <v>1</v>
      </c>
      <c r="E62" s="65">
        <v>36099</v>
      </c>
      <c r="F62" s="65">
        <v>99</v>
      </c>
      <c r="H62" s="65" t="s">
        <v>12</v>
      </c>
      <c r="I62" s="46">
        <v>3</v>
      </c>
      <c r="J62" s="59" t="s">
        <v>68</v>
      </c>
      <c r="K62" s="66">
        <v>33343</v>
      </c>
      <c r="L62" s="67">
        <v>33319</v>
      </c>
      <c r="M62" s="67">
        <v>34764</v>
      </c>
      <c r="N62" s="67">
        <v>35046</v>
      </c>
      <c r="O62" s="67">
        <v>35212</v>
      </c>
      <c r="P62" s="67">
        <v>35312</v>
      </c>
      <c r="Q62" s="67">
        <v>35177</v>
      </c>
      <c r="R62" s="67">
        <v>35223</v>
      </c>
      <c r="S62" s="67">
        <v>35469</v>
      </c>
      <c r="T62" s="67">
        <v>35370</v>
      </c>
      <c r="U62" s="67">
        <v>35286</v>
      </c>
      <c r="V62" s="68">
        <v>35253</v>
      </c>
      <c r="W62" s="68">
        <v>35410</v>
      </c>
      <c r="X62" s="68">
        <v>35436</v>
      </c>
      <c r="Y62" s="69">
        <v>2117</v>
      </c>
      <c r="Z62" s="70">
        <v>6.3537321048050668</v>
      </c>
      <c r="AA62" s="53">
        <v>9</v>
      </c>
      <c r="AB62" s="54"/>
      <c r="AC62" s="63">
        <v>328.70740906907679</v>
      </c>
      <c r="AD62" s="64">
        <f t="shared" si="0"/>
        <v>107.60329406681281</v>
      </c>
    </row>
    <row r="63" spans="2:30" x14ac:dyDescent="0.2">
      <c r="B63" s="65">
        <v>1</v>
      </c>
      <c r="C63" s="65">
        <v>1</v>
      </c>
      <c r="D63" s="65">
        <v>1</v>
      </c>
      <c r="E63" s="65">
        <v>36101</v>
      </c>
      <c r="F63" s="65">
        <v>99</v>
      </c>
      <c r="H63" s="65" t="s">
        <v>12</v>
      </c>
      <c r="I63" s="46">
        <v>9</v>
      </c>
      <c r="J63" s="59" t="s">
        <v>69</v>
      </c>
      <c r="K63" s="66">
        <v>98764</v>
      </c>
      <c r="L63" s="67">
        <v>98681</v>
      </c>
      <c r="M63" s="67">
        <v>99216</v>
      </c>
      <c r="N63" s="67">
        <v>99583</v>
      </c>
      <c r="O63" s="67">
        <v>99191</v>
      </c>
      <c r="P63" s="67">
        <v>98983</v>
      </c>
      <c r="Q63" s="67">
        <v>98868</v>
      </c>
      <c r="R63" s="67">
        <v>98473</v>
      </c>
      <c r="S63" s="67">
        <v>98541</v>
      </c>
      <c r="T63" s="67">
        <v>98726</v>
      </c>
      <c r="U63" s="67">
        <v>98949</v>
      </c>
      <c r="V63" s="68">
        <v>98942</v>
      </c>
      <c r="W63" s="68">
        <v>99250</v>
      </c>
      <c r="X63" s="68">
        <v>98964</v>
      </c>
      <c r="Y63" s="69">
        <v>283</v>
      </c>
      <c r="Z63" s="70">
        <v>0.28678266332931368</v>
      </c>
      <c r="AA63" s="53">
        <v>39</v>
      </c>
      <c r="AB63" s="54"/>
      <c r="AC63" s="63">
        <v>324.91295172023962</v>
      </c>
      <c r="AD63" s="64">
        <f t="shared" si="0"/>
        <v>303.85369212676454</v>
      </c>
    </row>
    <row r="64" spans="2:30" x14ac:dyDescent="0.2">
      <c r="B64" s="65">
        <v>1</v>
      </c>
      <c r="C64" s="65">
        <v>2</v>
      </c>
      <c r="D64" s="65">
        <v>2</v>
      </c>
      <c r="E64" s="65">
        <v>36103</v>
      </c>
      <c r="F64" s="65">
        <v>70</v>
      </c>
      <c r="G64" s="65">
        <v>5380</v>
      </c>
      <c r="H64" s="65" t="s">
        <v>14</v>
      </c>
      <c r="I64" s="46">
        <v>4</v>
      </c>
      <c r="J64" s="59" t="s">
        <v>70</v>
      </c>
      <c r="K64" s="66">
        <v>1424081</v>
      </c>
      <c r="L64" s="67">
        <v>1419379</v>
      </c>
      <c r="M64" s="67">
        <v>1442488</v>
      </c>
      <c r="N64" s="67">
        <v>1456745</v>
      </c>
      <c r="O64" s="67">
        <v>1470849</v>
      </c>
      <c r="P64" s="67">
        <v>1478215</v>
      </c>
      <c r="Q64" s="67">
        <v>1477687</v>
      </c>
      <c r="R64" s="67">
        <v>1475626</v>
      </c>
      <c r="S64" s="67">
        <v>1475255</v>
      </c>
      <c r="T64" s="67">
        <v>1480218</v>
      </c>
      <c r="U64" s="67">
        <v>1487206</v>
      </c>
      <c r="V64" s="68">
        <v>1494534</v>
      </c>
      <c r="W64" s="68">
        <v>1499578</v>
      </c>
      <c r="X64" s="68">
        <v>1497958</v>
      </c>
      <c r="Y64" s="69">
        <v>78579</v>
      </c>
      <c r="Z64" s="70">
        <v>5.5361534868417808</v>
      </c>
      <c r="AA64" s="53">
        <v>10</v>
      </c>
      <c r="AB64" s="54"/>
      <c r="AC64" s="63">
        <v>1392.6424728608781</v>
      </c>
      <c r="AD64" s="64">
        <f t="shared" si="0"/>
        <v>1062.8844293102861</v>
      </c>
    </row>
    <row r="65" spans="2:30" x14ac:dyDescent="0.2">
      <c r="B65" s="65">
        <v>1</v>
      </c>
      <c r="C65" s="65">
        <v>1</v>
      </c>
      <c r="D65" s="65">
        <v>2</v>
      </c>
      <c r="E65" s="65">
        <v>36105</v>
      </c>
      <c r="F65" s="65">
        <v>99</v>
      </c>
      <c r="H65" s="65" t="s">
        <v>12</v>
      </c>
      <c r="I65" s="46">
        <v>5</v>
      </c>
      <c r="J65" s="59" t="s">
        <v>71</v>
      </c>
      <c r="K65" s="66">
        <v>74134</v>
      </c>
      <c r="L65" s="67">
        <v>73885</v>
      </c>
      <c r="M65" s="67">
        <v>74143</v>
      </c>
      <c r="N65" s="67">
        <v>74452</v>
      </c>
      <c r="O65" s="67">
        <v>75447</v>
      </c>
      <c r="P65" s="67">
        <v>76265</v>
      </c>
      <c r="Q65" s="67">
        <v>76780</v>
      </c>
      <c r="R65" s="67">
        <v>77231</v>
      </c>
      <c r="S65" s="67">
        <v>77991</v>
      </c>
      <c r="T65" s="67">
        <v>77755</v>
      </c>
      <c r="U65" s="67">
        <v>77647</v>
      </c>
      <c r="V65" s="68">
        <v>77442</v>
      </c>
      <c r="W65" s="68">
        <v>77100</v>
      </c>
      <c r="X65" s="68">
        <v>76818</v>
      </c>
      <c r="Y65" s="69">
        <v>2933</v>
      </c>
      <c r="Z65" s="70">
        <v>3.9696826148744675</v>
      </c>
      <c r="AA65" s="53">
        <v>17</v>
      </c>
      <c r="AB65" s="54"/>
      <c r="AC65" s="63">
        <v>912.1980329638593</v>
      </c>
      <c r="AD65" s="64">
        <f t="shared" si="0"/>
        <v>85.239166485991106</v>
      </c>
    </row>
    <row r="66" spans="2:30" x14ac:dyDescent="0.2">
      <c r="B66" s="65">
        <v>1</v>
      </c>
      <c r="C66" s="65">
        <v>1</v>
      </c>
      <c r="D66" s="65">
        <v>1</v>
      </c>
      <c r="E66" s="65">
        <v>36107</v>
      </c>
      <c r="F66" s="65">
        <v>99</v>
      </c>
      <c r="H66" s="46" t="s">
        <v>16</v>
      </c>
      <c r="I66" s="46">
        <v>9</v>
      </c>
      <c r="J66" s="59" t="s">
        <v>72</v>
      </c>
      <c r="K66" s="66">
        <v>51838</v>
      </c>
      <c r="L66" s="67">
        <v>51883</v>
      </c>
      <c r="M66" s="67">
        <v>51712</v>
      </c>
      <c r="N66" s="67">
        <v>51992</v>
      </c>
      <c r="O66" s="67">
        <v>51895</v>
      </c>
      <c r="P66" s="67">
        <v>51631</v>
      </c>
      <c r="Q66" s="67">
        <v>51611</v>
      </c>
      <c r="R66" s="67">
        <v>51536</v>
      </c>
      <c r="S66" s="67">
        <v>51565</v>
      </c>
      <c r="T66" s="67">
        <v>51498</v>
      </c>
      <c r="U66" s="67">
        <v>51236</v>
      </c>
      <c r="V66" s="68">
        <v>51041</v>
      </c>
      <c r="W66" s="68">
        <v>51012</v>
      </c>
      <c r="X66" s="68">
        <v>50413</v>
      </c>
      <c r="Y66" s="69">
        <v>-1470</v>
      </c>
      <c r="Z66" s="70">
        <v>-2.8332979974172656</v>
      </c>
      <c r="AA66" s="53">
        <v>50</v>
      </c>
      <c r="AB66" s="54"/>
      <c r="AC66" s="63">
        <v>969.71461373566206</v>
      </c>
      <c r="AD66" s="64">
        <f t="shared" si="0"/>
        <v>53.106346207996843</v>
      </c>
    </row>
    <row r="67" spans="2:30" x14ac:dyDescent="0.2">
      <c r="B67" s="65">
        <v>1</v>
      </c>
      <c r="C67" s="65">
        <v>1</v>
      </c>
      <c r="D67" s="65">
        <v>1</v>
      </c>
      <c r="E67" s="65">
        <v>36109</v>
      </c>
      <c r="F67" s="65">
        <v>99</v>
      </c>
      <c r="H67" s="65" t="s">
        <v>12</v>
      </c>
      <c r="I67" s="46">
        <v>9</v>
      </c>
      <c r="J67" s="59" t="s">
        <v>73</v>
      </c>
      <c r="K67" s="66">
        <v>96608</v>
      </c>
      <c r="L67" s="67">
        <v>96487</v>
      </c>
      <c r="M67" s="67">
        <v>97458</v>
      </c>
      <c r="N67" s="67">
        <v>98227</v>
      </c>
      <c r="O67" s="67">
        <v>99049</v>
      </c>
      <c r="P67" s="67">
        <v>99531</v>
      </c>
      <c r="Q67" s="67">
        <v>99433</v>
      </c>
      <c r="R67" s="67">
        <v>99651</v>
      </c>
      <c r="S67" s="67">
        <v>99910</v>
      </c>
      <c r="T67" s="67">
        <v>100383</v>
      </c>
      <c r="U67" s="67">
        <v>101497</v>
      </c>
      <c r="V67" s="68">
        <v>101677</v>
      </c>
      <c r="W67" s="68">
        <v>101847</v>
      </c>
      <c r="X67" s="68">
        <v>102713</v>
      </c>
      <c r="Y67" s="69">
        <v>6226</v>
      </c>
      <c r="Z67" s="70">
        <v>6.4526827448257276</v>
      </c>
      <c r="AA67" s="53">
        <v>12</v>
      </c>
      <c r="AB67" s="54"/>
      <c r="AC67" s="63">
        <v>518.69210513716666</v>
      </c>
      <c r="AD67" s="64">
        <f t="shared" si="0"/>
        <v>193.5309965310808</v>
      </c>
    </row>
    <row r="68" spans="2:30" x14ac:dyDescent="0.2">
      <c r="B68" s="65">
        <v>1</v>
      </c>
      <c r="C68" s="65">
        <v>1</v>
      </c>
      <c r="D68" s="65">
        <v>2</v>
      </c>
      <c r="E68" s="65">
        <v>36111</v>
      </c>
      <c r="F68" s="65">
        <v>99</v>
      </c>
      <c r="H68" s="65" t="s">
        <v>12</v>
      </c>
      <c r="I68" s="46">
        <v>5</v>
      </c>
      <c r="J68" s="59" t="s">
        <v>74</v>
      </c>
      <c r="K68" s="66">
        <v>177810</v>
      </c>
      <c r="L68" s="67">
        <v>177726</v>
      </c>
      <c r="M68" s="67">
        <v>178440</v>
      </c>
      <c r="N68" s="67">
        <v>180128</v>
      </c>
      <c r="O68" s="67">
        <v>180942</v>
      </c>
      <c r="P68" s="67">
        <v>181847</v>
      </c>
      <c r="Q68" s="67">
        <v>182438</v>
      </c>
      <c r="R68" s="67">
        <v>182845</v>
      </c>
      <c r="S68" s="67">
        <v>182818</v>
      </c>
      <c r="T68" s="67">
        <v>183174</v>
      </c>
      <c r="U68" s="67">
        <v>182638</v>
      </c>
      <c r="V68" s="68">
        <v>182374</v>
      </c>
      <c r="W68" s="68">
        <v>182666</v>
      </c>
      <c r="X68" s="68">
        <v>181753</v>
      </c>
      <c r="Y68" s="69">
        <v>4027</v>
      </c>
      <c r="Z68" s="70">
        <v>2.2658474280634238</v>
      </c>
      <c r="AA68" s="53">
        <v>25</v>
      </c>
      <c r="AB68" s="54"/>
      <c r="AC68" s="63">
        <v>476.05109483132742</v>
      </c>
      <c r="AD68" s="64">
        <f t="shared" si="0"/>
        <v>384.77802485655769</v>
      </c>
    </row>
    <row r="69" spans="2:30" x14ac:dyDescent="0.2">
      <c r="B69" s="65">
        <v>1</v>
      </c>
      <c r="C69" s="65">
        <v>1</v>
      </c>
      <c r="D69" s="65">
        <v>1</v>
      </c>
      <c r="E69" s="65">
        <v>36113</v>
      </c>
      <c r="F69" s="65">
        <v>99</v>
      </c>
      <c r="H69" s="65" t="s">
        <v>75</v>
      </c>
      <c r="I69" s="46">
        <v>1</v>
      </c>
      <c r="J69" s="59" t="s">
        <v>76</v>
      </c>
      <c r="K69" s="66">
        <v>63273</v>
      </c>
      <c r="L69" s="67">
        <v>63263</v>
      </c>
      <c r="M69" s="67">
        <v>63406</v>
      </c>
      <c r="N69" s="67">
        <v>63774</v>
      </c>
      <c r="O69" s="67">
        <v>64323</v>
      </c>
      <c r="P69" s="67">
        <v>64576</v>
      </c>
      <c r="Q69" s="67">
        <v>65206</v>
      </c>
      <c r="R69" s="67">
        <v>65554</v>
      </c>
      <c r="S69" s="67">
        <v>65740</v>
      </c>
      <c r="T69" s="67">
        <v>65848</v>
      </c>
      <c r="U69" s="67">
        <v>65694</v>
      </c>
      <c r="V69" s="68">
        <v>65677</v>
      </c>
      <c r="W69" s="68">
        <v>65709</v>
      </c>
      <c r="X69" s="68">
        <v>65501</v>
      </c>
      <c r="Y69" s="69">
        <v>2238</v>
      </c>
      <c r="Z69" s="73">
        <v>3.5376128226609551</v>
      </c>
      <c r="AA69" s="53">
        <v>18</v>
      </c>
      <c r="AB69" s="54"/>
      <c r="AC69" s="63">
        <v>1126.4772330991495</v>
      </c>
      <c r="AD69" s="64">
        <f t="shared" si="0"/>
        <v>58.454798787934521</v>
      </c>
    </row>
    <row r="70" spans="2:30" x14ac:dyDescent="0.2">
      <c r="B70" s="65">
        <v>1</v>
      </c>
      <c r="C70" s="65">
        <v>1</v>
      </c>
      <c r="D70" s="65">
        <v>1</v>
      </c>
      <c r="E70" s="65">
        <v>36115</v>
      </c>
      <c r="F70" s="65">
        <v>99</v>
      </c>
      <c r="H70" s="65" t="s">
        <v>75</v>
      </c>
      <c r="I70" s="46">
        <v>1</v>
      </c>
      <c r="J70" s="59" t="s">
        <v>77</v>
      </c>
      <c r="K70" s="66">
        <v>60977</v>
      </c>
      <c r="L70" s="67">
        <v>61032</v>
      </c>
      <c r="M70" s="67">
        <v>61142</v>
      </c>
      <c r="N70" s="67">
        <v>61152</v>
      </c>
      <c r="O70" s="67">
        <v>61621</v>
      </c>
      <c r="P70" s="67">
        <v>62278</v>
      </c>
      <c r="Q70" s="67">
        <v>62468</v>
      </c>
      <c r="R70" s="67">
        <v>62771</v>
      </c>
      <c r="S70" s="67">
        <v>63054</v>
      </c>
      <c r="T70" s="67">
        <v>63252</v>
      </c>
      <c r="U70" s="67">
        <v>63077</v>
      </c>
      <c r="V70" s="68">
        <v>63321</v>
      </c>
      <c r="W70" s="68">
        <v>63363</v>
      </c>
      <c r="X70" s="68">
        <v>63331</v>
      </c>
      <c r="Y70" s="69">
        <v>2299</v>
      </c>
      <c r="Z70" s="70">
        <v>3.7668763927120201</v>
      </c>
      <c r="AA70" s="53">
        <v>20</v>
      </c>
      <c r="AB70" s="54"/>
      <c r="AC70" s="63">
        <v>869.29171602339466</v>
      </c>
      <c r="AD70" s="64">
        <f t="shared" si="0"/>
        <v>72.762685798213383</v>
      </c>
    </row>
    <row r="71" spans="2:30" x14ac:dyDescent="0.2">
      <c r="B71" s="65">
        <v>1</v>
      </c>
      <c r="C71" s="65">
        <v>1</v>
      </c>
      <c r="D71" s="65">
        <v>1</v>
      </c>
      <c r="E71" s="65">
        <v>36117</v>
      </c>
      <c r="F71" s="65">
        <v>99</v>
      </c>
      <c r="H71" s="65" t="s">
        <v>36</v>
      </c>
      <c r="I71" s="46">
        <v>3</v>
      </c>
      <c r="J71" s="59" t="s">
        <v>78</v>
      </c>
      <c r="K71" s="66">
        <v>93791</v>
      </c>
      <c r="L71" s="67">
        <v>93779</v>
      </c>
      <c r="M71" s="67">
        <v>93794</v>
      </c>
      <c r="N71" s="67">
        <v>93735</v>
      </c>
      <c r="O71" s="67">
        <v>94001</v>
      </c>
      <c r="P71" s="67">
        <v>93860</v>
      </c>
      <c r="Q71" s="67">
        <v>93727</v>
      </c>
      <c r="R71" s="67">
        <v>93595</v>
      </c>
      <c r="S71" s="67">
        <v>93539</v>
      </c>
      <c r="T71" s="67">
        <v>93739</v>
      </c>
      <c r="U71" s="67">
        <v>93643</v>
      </c>
      <c r="V71" s="68">
        <v>93739</v>
      </c>
      <c r="W71" s="68">
        <v>93275</v>
      </c>
      <c r="X71" s="68">
        <v>92992</v>
      </c>
      <c r="Y71" s="69">
        <v>-787</v>
      </c>
      <c r="Z71" s="70">
        <v>-0.83920707194574484</v>
      </c>
      <c r="AA71" s="53">
        <v>43</v>
      </c>
      <c r="AB71" s="54"/>
      <c r="AC71" s="63">
        <v>835.43777847619367</v>
      </c>
      <c r="AD71" s="64">
        <f t="shared" si="0"/>
        <v>112.20344879660138</v>
      </c>
    </row>
    <row r="72" spans="2:30" x14ac:dyDescent="0.2">
      <c r="B72" s="65">
        <v>1</v>
      </c>
      <c r="C72" s="65">
        <v>2</v>
      </c>
      <c r="D72" s="65">
        <v>2</v>
      </c>
      <c r="E72" s="65">
        <v>36119</v>
      </c>
      <c r="F72" s="65">
        <v>70</v>
      </c>
      <c r="G72" s="65">
        <v>5600</v>
      </c>
      <c r="H72" s="65" t="s">
        <v>14</v>
      </c>
      <c r="I72" s="46">
        <v>5</v>
      </c>
      <c r="J72" s="59" t="s">
        <v>79</v>
      </c>
      <c r="K72" s="66">
        <v>925511</v>
      </c>
      <c r="L72" s="67">
        <v>923621</v>
      </c>
      <c r="M72" s="67">
        <v>931577</v>
      </c>
      <c r="N72" s="67">
        <v>935219</v>
      </c>
      <c r="O72" s="67">
        <v>935799</v>
      </c>
      <c r="P72" s="67">
        <v>935457</v>
      </c>
      <c r="Q72" s="67">
        <v>933401</v>
      </c>
      <c r="R72" s="67">
        <v>931426</v>
      </c>
      <c r="S72" s="67">
        <v>933414</v>
      </c>
      <c r="T72" s="67">
        <v>937449</v>
      </c>
      <c r="U72" s="67">
        <v>944201</v>
      </c>
      <c r="V72" s="68">
        <v>950517</v>
      </c>
      <c r="W72" s="68">
        <v>956791</v>
      </c>
      <c r="X72" s="68">
        <v>961106</v>
      </c>
      <c r="Y72" s="69">
        <v>37485</v>
      </c>
      <c r="Z72" s="70">
        <v>4.0584828625594271</v>
      </c>
      <c r="AA72" s="53">
        <v>21</v>
      </c>
      <c r="AB72" s="54"/>
      <c r="AC72" s="63">
        <v>604.21351025564593</v>
      </c>
      <c r="AD72" s="64">
        <f t="shared" si="0"/>
        <v>1551.5194282950747</v>
      </c>
    </row>
    <row r="73" spans="2:30" x14ac:dyDescent="0.2">
      <c r="B73" s="65">
        <v>1</v>
      </c>
      <c r="C73" s="65">
        <v>1</v>
      </c>
      <c r="D73" s="65">
        <v>1</v>
      </c>
      <c r="E73" s="65">
        <v>36121</v>
      </c>
      <c r="F73" s="65">
        <v>99</v>
      </c>
      <c r="H73" s="65" t="s">
        <v>12</v>
      </c>
      <c r="I73" s="46">
        <v>3</v>
      </c>
      <c r="J73" s="59" t="s">
        <v>80</v>
      </c>
      <c r="K73" s="66">
        <v>43399</v>
      </c>
      <c r="L73" s="67">
        <v>43462</v>
      </c>
      <c r="M73" s="67">
        <v>43061</v>
      </c>
      <c r="N73" s="67">
        <v>43007</v>
      </c>
      <c r="O73" s="67">
        <v>42955</v>
      </c>
      <c r="P73" s="67">
        <v>42852</v>
      </c>
      <c r="Q73" s="67">
        <v>42780</v>
      </c>
      <c r="R73" s="67">
        <v>42673</v>
      </c>
      <c r="S73" s="67">
        <v>42515</v>
      </c>
      <c r="T73" s="67">
        <v>42281</v>
      </c>
      <c r="U73" s="67">
        <v>42236</v>
      </c>
      <c r="V73" s="68">
        <v>42100</v>
      </c>
      <c r="W73" s="68">
        <v>41928</v>
      </c>
      <c r="X73" s="68">
        <v>41821</v>
      </c>
      <c r="Y73" s="69">
        <v>-1641</v>
      </c>
      <c r="Z73" s="70">
        <v>-3.7757121163315079</v>
      </c>
      <c r="AA73" s="53">
        <v>57</v>
      </c>
      <c r="AB73" s="54"/>
      <c r="AC73" s="63">
        <v>432.82442119422944</v>
      </c>
      <c r="AD73" s="64">
        <f t="shared" si="0"/>
        <v>97.686262441800736</v>
      </c>
    </row>
    <row r="74" spans="2:30" x14ac:dyDescent="0.2">
      <c r="B74" s="65">
        <v>1</v>
      </c>
      <c r="C74" s="65">
        <v>1</v>
      </c>
      <c r="D74" s="65">
        <v>1</v>
      </c>
      <c r="E74" s="65">
        <v>36123</v>
      </c>
      <c r="F74" s="65">
        <v>99</v>
      </c>
      <c r="H74" s="65" t="s">
        <v>12</v>
      </c>
      <c r="I74" s="46">
        <v>3</v>
      </c>
      <c r="J74" s="59" t="s">
        <v>81</v>
      </c>
      <c r="K74" s="66">
        <v>24723</v>
      </c>
      <c r="L74" s="67">
        <v>24591</v>
      </c>
      <c r="M74" s="67">
        <v>24725</v>
      </c>
      <c r="N74" s="67">
        <v>24688</v>
      </c>
      <c r="O74" s="67">
        <v>24898</v>
      </c>
      <c r="P74" s="67">
        <v>25008</v>
      </c>
      <c r="Q74" s="67">
        <v>25129</v>
      </c>
      <c r="R74" s="67">
        <v>25025</v>
      </c>
      <c r="S74" s="67">
        <v>25234</v>
      </c>
      <c r="T74" s="67">
        <v>25352</v>
      </c>
      <c r="U74" s="67">
        <v>25303</v>
      </c>
      <c r="V74" s="68">
        <v>25355</v>
      </c>
      <c r="W74" s="68">
        <v>25395</v>
      </c>
      <c r="X74" s="68">
        <v>25256</v>
      </c>
      <c r="Y74" s="69">
        <v>665</v>
      </c>
      <c r="Z74" s="70">
        <v>2.704241389126103</v>
      </c>
      <c r="AA74" s="53">
        <v>19</v>
      </c>
      <c r="AB74" s="54"/>
      <c r="AC74" s="63">
        <v>592.91416137835392</v>
      </c>
      <c r="AD74" s="64">
        <f t="shared" si="0"/>
        <v>42.758297324293842</v>
      </c>
    </row>
    <row r="75" spans="2:30" ht="15" x14ac:dyDescent="0.25">
      <c r="B75" s="65"/>
      <c r="C75" s="65"/>
      <c r="D75" s="65"/>
      <c r="E75" s="65"/>
      <c r="F75" s="65"/>
      <c r="H75" s="65"/>
      <c r="J75" s="59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5"/>
      <c r="V75" s="75"/>
      <c r="W75" s="75"/>
      <c r="X75" s="75"/>
      <c r="Y75" s="72"/>
      <c r="Z75" s="63"/>
      <c r="AA75" s="53"/>
      <c r="AB75" s="54"/>
    </row>
    <row r="76" spans="2:30" ht="20.25" customHeight="1" x14ac:dyDescent="0.2">
      <c r="B76" s="65"/>
      <c r="C76" s="65"/>
      <c r="D76" s="65"/>
      <c r="E76" s="65"/>
      <c r="F76" s="65"/>
      <c r="H76" s="65"/>
      <c r="J76" s="60" t="s">
        <v>112</v>
      </c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62"/>
      <c r="V76" s="62"/>
      <c r="W76" s="62"/>
      <c r="X76" s="62"/>
      <c r="Y76" s="77"/>
      <c r="AA76" s="53"/>
      <c r="AB76" s="54"/>
    </row>
    <row r="77" spans="2:30" ht="24.75" customHeight="1" x14ac:dyDescent="0.2">
      <c r="B77" s="65"/>
      <c r="C77" s="65"/>
      <c r="D77" s="65"/>
      <c r="E77" s="65"/>
      <c r="F77" s="65"/>
      <c r="H77" s="65"/>
      <c r="J77" s="59" t="s">
        <v>99</v>
      </c>
      <c r="K77" s="76">
        <v>827399</v>
      </c>
      <c r="L77" s="76">
        <v>825920</v>
      </c>
      <c r="M77" s="76">
        <v>831034</v>
      </c>
      <c r="N77" s="76">
        <v>836753</v>
      </c>
      <c r="O77" s="76">
        <v>844619</v>
      </c>
      <c r="P77" s="76">
        <v>850384</v>
      </c>
      <c r="Q77" s="76">
        <v>854604</v>
      </c>
      <c r="R77" s="76">
        <v>860365</v>
      </c>
      <c r="S77" s="76">
        <v>863068</v>
      </c>
      <c r="T77" s="76">
        <v>866282</v>
      </c>
      <c r="U77" s="76">
        <v>869361</v>
      </c>
      <c r="V77" s="76">
        <v>870913</v>
      </c>
      <c r="W77" s="76">
        <v>872854</v>
      </c>
      <c r="X77" s="76">
        <v>875158</v>
      </c>
      <c r="Y77" s="69">
        <v>49238</v>
      </c>
      <c r="Z77" s="70">
        <v>5.9615943432777989</v>
      </c>
      <c r="AA77" s="53">
        <v>2</v>
      </c>
      <c r="AB77" s="54"/>
    </row>
    <row r="78" spans="2:30" x14ac:dyDescent="0.2">
      <c r="B78" s="65"/>
      <c r="C78" s="65"/>
      <c r="D78" s="65"/>
      <c r="E78" s="65"/>
      <c r="F78" s="65"/>
      <c r="H78" s="65"/>
      <c r="J78" s="59" t="s">
        <v>82</v>
      </c>
      <c r="K78" s="76">
        <v>252189</v>
      </c>
      <c r="L78" s="76">
        <v>252298</v>
      </c>
      <c r="M78" s="76">
        <v>252580</v>
      </c>
      <c r="N78" s="76">
        <v>253430</v>
      </c>
      <c r="O78" s="76">
        <v>252932</v>
      </c>
      <c r="P78" s="76">
        <v>252605</v>
      </c>
      <c r="Q78" s="76">
        <v>252088</v>
      </c>
      <c r="R78" s="76">
        <v>252441</v>
      </c>
      <c r="S78" s="76">
        <v>252442</v>
      </c>
      <c r="T78" s="76">
        <v>252527</v>
      </c>
      <c r="U78" s="76">
        <v>252171</v>
      </c>
      <c r="V78" s="76">
        <v>251460</v>
      </c>
      <c r="W78" s="76">
        <v>250257</v>
      </c>
      <c r="X78" s="76">
        <v>248772</v>
      </c>
      <c r="Y78" s="69">
        <v>-3526</v>
      </c>
      <c r="Z78" s="70">
        <v>-1.3975536865135674</v>
      </c>
      <c r="AA78" s="53">
        <v>12</v>
      </c>
      <c r="AB78" s="54"/>
    </row>
    <row r="79" spans="2:30" x14ac:dyDescent="0.2">
      <c r="B79" s="65"/>
      <c r="C79" s="65"/>
      <c r="D79" s="65"/>
      <c r="E79" s="65"/>
      <c r="F79" s="65"/>
      <c r="H79" s="65"/>
      <c r="J79" s="59" t="s">
        <v>119</v>
      </c>
      <c r="K79" s="76">
        <v>1169060</v>
      </c>
      <c r="L79" s="76">
        <v>1170022</v>
      </c>
      <c r="M79" s="76">
        <v>1165067</v>
      </c>
      <c r="N79" s="76">
        <v>1161678</v>
      </c>
      <c r="O79" s="76">
        <v>1159918</v>
      </c>
      <c r="P79" s="76">
        <v>1156070</v>
      </c>
      <c r="Q79" s="76">
        <v>1148563</v>
      </c>
      <c r="R79" s="76">
        <v>1141712</v>
      </c>
      <c r="S79" s="76">
        <v>1137678</v>
      </c>
      <c r="T79" s="76">
        <v>1136364</v>
      </c>
      <c r="U79" s="76">
        <v>1135377</v>
      </c>
      <c r="V79" s="76">
        <v>1135314</v>
      </c>
      <c r="W79" s="76">
        <v>1134900</v>
      </c>
      <c r="X79" s="76">
        <v>1133767</v>
      </c>
      <c r="Y79" s="69">
        <v>-36255</v>
      </c>
      <c r="Z79" s="70">
        <v>-3.098659683322194</v>
      </c>
      <c r="AA79" s="53">
        <v>14</v>
      </c>
      <c r="AB79" s="54"/>
    </row>
    <row r="80" spans="2:30" x14ac:dyDescent="0.2">
      <c r="B80" s="65"/>
      <c r="C80" s="65"/>
      <c r="D80" s="65"/>
      <c r="E80" s="65"/>
      <c r="F80" s="65"/>
      <c r="H80" s="65"/>
      <c r="J80" s="59" t="s">
        <v>83</v>
      </c>
      <c r="K80" s="76">
        <v>91094</v>
      </c>
      <c r="L80" s="76">
        <v>91119</v>
      </c>
      <c r="M80" s="76">
        <v>90780</v>
      </c>
      <c r="N80" s="76">
        <v>90613</v>
      </c>
      <c r="O80" s="76">
        <v>90154</v>
      </c>
      <c r="P80" s="76">
        <v>89777</v>
      </c>
      <c r="Q80" s="76">
        <v>88860</v>
      </c>
      <c r="R80" s="76">
        <v>88732</v>
      </c>
      <c r="S80" s="76">
        <v>88634</v>
      </c>
      <c r="T80" s="76">
        <v>88503</v>
      </c>
      <c r="U80" s="76">
        <v>88849</v>
      </c>
      <c r="V80" s="76">
        <v>88940</v>
      </c>
      <c r="W80" s="76">
        <v>88939</v>
      </c>
      <c r="X80" s="76">
        <v>89147</v>
      </c>
      <c r="Y80" s="69">
        <v>-1972</v>
      </c>
      <c r="Z80" s="70">
        <v>-2.1642028556064048</v>
      </c>
      <c r="AA80" s="53">
        <v>13</v>
      </c>
      <c r="AB80" s="54"/>
    </row>
    <row r="81" spans="2:30" x14ac:dyDescent="0.2">
      <c r="B81" s="65"/>
      <c r="C81" s="65"/>
      <c r="D81" s="65"/>
      <c r="E81" s="65"/>
      <c r="F81" s="65"/>
      <c r="H81" s="65"/>
      <c r="J81" s="59" t="s">
        <v>84</v>
      </c>
      <c r="K81" s="76">
        <v>124250</v>
      </c>
      <c r="L81" s="76">
        <v>124295</v>
      </c>
      <c r="M81" s="76">
        <v>124548</v>
      </c>
      <c r="N81" s="76">
        <v>124926</v>
      </c>
      <c r="O81" s="76">
        <v>125944</v>
      </c>
      <c r="P81" s="76">
        <v>126854</v>
      </c>
      <c r="Q81" s="76">
        <v>127674</v>
      </c>
      <c r="R81" s="76">
        <v>128325</v>
      </c>
      <c r="S81" s="76">
        <v>128794</v>
      </c>
      <c r="T81" s="76">
        <v>129100</v>
      </c>
      <c r="U81" s="76">
        <v>128771</v>
      </c>
      <c r="V81" s="76">
        <v>128998</v>
      </c>
      <c r="W81" s="76">
        <v>129072</v>
      </c>
      <c r="X81" s="76">
        <v>128832</v>
      </c>
      <c r="Y81" s="69">
        <v>4537</v>
      </c>
      <c r="Z81" s="70">
        <v>3.6501870549901443</v>
      </c>
      <c r="AA81" s="53">
        <v>5</v>
      </c>
      <c r="AB81" s="54"/>
    </row>
    <row r="82" spans="2:30" x14ac:dyDescent="0.2">
      <c r="B82" s="65"/>
      <c r="C82" s="65"/>
      <c r="D82" s="65"/>
      <c r="E82" s="65"/>
      <c r="F82" s="65"/>
      <c r="H82" s="65"/>
      <c r="J82" s="59" t="s">
        <v>116</v>
      </c>
      <c r="K82" s="76">
        <v>96608</v>
      </c>
      <c r="L82" s="76">
        <v>96487</v>
      </c>
      <c r="M82" s="76">
        <v>97458</v>
      </c>
      <c r="N82" s="76">
        <v>98227</v>
      </c>
      <c r="O82" s="76">
        <v>99049</v>
      </c>
      <c r="P82" s="76">
        <v>99531</v>
      </c>
      <c r="Q82" s="76">
        <v>99433</v>
      </c>
      <c r="R82" s="76">
        <v>99651</v>
      </c>
      <c r="S82" s="76">
        <v>99910</v>
      </c>
      <c r="T82" s="76">
        <v>100383</v>
      </c>
      <c r="U82" s="76">
        <v>101497</v>
      </c>
      <c r="V82" s="76">
        <v>101677</v>
      </c>
      <c r="W82" s="76">
        <v>101847</v>
      </c>
      <c r="X82" s="76">
        <v>102713</v>
      </c>
      <c r="Y82" s="69">
        <v>6226</v>
      </c>
      <c r="Z82" s="70">
        <v>6.4526827448257276</v>
      </c>
      <c r="AA82" s="53">
        <v>3</v>
      </c>
      <c r="AB82" s="54"/>
    </row>
    <row r="83" spans="2:30" x14ac:dyDescent="0.2">
      <c r="B83" s="65"/>
      <c r="C83" s="65"/>
      <c r="D83" s="65"/>
      <c r="E83" s="65"/>
      <c r="F83" s="65"/>
      <c r="H83" s="65"/>
      <c r="J83" s="59" t="s">
        <v>117</v>
      </c>
      <c r="K83" s="76">
        <v>177810</v>
      </c>
      <c r="L83" s="76">
        <v>177726</v>
      </c>
      <c r="M83" s="76">
        <v>178440</v>
      </c>
      <c r="N83" s="76">
        <v>180128</v>
      </c>
      <c r="O83" s="76">
        <v>180942</v>
      </c>
      <c r="P83" s="76">
        <v>181847</v>
      </c>
      <c r="Q83" s="76">
        <v>182438</v>
      </c>
      <c r="R83" s="76">
        <v>182845</v>
      </c>
      <c r="S83" s="76">
        <v>182818</v>
      </c>
      <c r="T83" s="76">
        <v>183174</v>
      </c>
      <c r="U83" s="76">
        <v>182638</v>
      </c>
      <c r="V83" s="76">
        <v>182374</v>
      </c>
      <c r="W83" s="76">
        <v>182666</v>
      </c>
      <c r="X83" s="76">
        <v>181753</v>
      </c>
      <c r="Y83" s="69">
        <v>4027</v>
      </c>
      <c r="Z83" s="70">
        <v>2.2658474280634238</v>
      </c>
      <c r="AA83" s="53">
        <v>8</v>
      </c>
      <c r="AB83" s="54"/>
    </row>
    <row r="84" spans="2:30" x14ac:dyDescent="0.2">
      <c r="B84" s="65"/>
      <c r="C84" s="65"/>
      <c r="D84" s="65"/>
      <c r="E84" s="65"/>
      <c r="F84" s="65"/>
      <c r="H84" s="65"/>
      <c r="J84" s="59" t="s">
        <v>85</v>
      </c>
      <c r="K84" s="76">
        <v>2760794</v>
      </c>
      <c r="L84" s="76">
        <v>2754004</v>
      </c>
      <c r="M84" s="76">
        <v>2779574</v>
      </c>
      <c r="N84" s="76">
        <v>2796317</v>
      </c>
      <c r="O84" s="76">
        <v>2810610</v>
      </c>
      <c r="P84" s="76">
        <v>2816179</v>
      </c>
      <c r="Q84" s="76">
        <v>2810005</v>
      </c>
      <c r="R84" s="76">
        <v>2800531</v>
      </c>
      <c r="S84" s="76">
        <v>2797303</v>
      </c>
      <c r="T84" s="76">
        <v>2805347</v>
      </c>
      <c r="U84" s="76">
        <v>2819294</v>
      </c>
      <c r="V84" s="76">
        <v>2835582</v>
      </c>
      <c r="W84" s="76">
        <v>2844838</v>
      </c>
      <c r="X84" s="76">
        <v>2846241</v>
      </c>
      <c r="Y84" s="69">
        <v>92237</v>
      </c>
      <c r="Z84" s="70">
        <v>3.3491962974636205</v>
      </c>
      <c r="AA84" s="53">
        <v>6</v>
      </c>
      <c r="AB84" s="54"/>
    </row>
    <row r="85" spans="2:30" ht="14.25" x14ac:dyDescent="0.2">
      <c r="B85" s="65"/>
      <c r="C85" s="65"/>
      <c r="D85" s="65"/>
      <c r="E85" s="65"/>
      <c r="F85" s="65"/>
      <c r="H85" s="65"/>
      <c r="J85" s="71" t="s">
        <v>121</v>
      </c>
      <c r="K85" s="78">
        <v>8017608</v>
      </c>
      <c r="L85" s="78">
        <v>8009185</v>
      </c>
      <c r="M85" s="78">
        <v>8059813</v>
      </c>
      <c r="N85" s="78">
        <v>8072000</v>
      </c>
      <c r="O85" s="78">
        <v>8068073</v>
      </c>
      <c r="P85" s="78">
        <v>8043366</v>
      </c>
      <c r="Q85" s="78">
        <v>8013368</v>
      </c>
      <c r="R85" s="78">
        <v>7993906</v>
      </c>
      <c r="S85" s="78">
        <v>8013775</v>
      </c>
      <c r="T85" s="78">
        <v>8068195</v>
      </c>
      <c r="U85" s="78">
        <v>8131574</v>
      </c>
      <c r="V85" s="78">
        <v>8190055</v>
      </c>
      <c r="W85" s="78">
        <v>8273130</v>
      </c>
      <c r="X85" s="78">
        <v>8344397</v>
      </c>
      <c r="Y85" s="69">
        <v>335212</v>
      </c>
      <c r="Z85" s="70">
        <v>4.1853447011150324</v>
      </c>
      <c r="AA85" s="53">
        <v>7</v>
      </c>
      <c r="AB85" s="54"/>
    </row>
    <row r="86" spans="2:30" x14ac:dyDescent="0.2">
      <c r="B86" s="65"/>
      <c r="C86" s="65"/>
      <c r="D86" s="65"/>
      <c r="E86" s="65"/>
      <c r="F86" s="65"/>
      <c r="H86" s="65"/>
      <c r="J86" s="71" t="s">
        <v>118</v>
      </c>
      <c r="K86" s="78">
        <v>623806</v>
      </c>
      <c r="L86" s="78">
        <v>621429</v>
      </c>
      <c r="M86" s="78">
        <v>632386</v>
      </c>
      <c r="N86" s="78">
        <v>640675</v>
      </c>
      <c r="O86" s="78">
        <v>649508</v>
      </c>
      <c r="P86" s="78">
        <v>655793</v>
      </c>
      <c r="Q86" s="78">
        <v>658884</v>
      </c>
      <c r="R86" s="78">
        <v>661620</v>
      </c>
      <c r="S86" s="78">
        <v>663783</v>
      </c>
      <c r="T86" s="78">
        <v>666468</v>
      </c>
      <c r="U86" s="78">
        <v>668966</v>
      </c>
      <c r="V86" s="78">
        <v>671178</v>
      </c>
      <c r="W86" s="78">
        <v>672486</v>
      </c>
      <c r="X86" s="78">
        <v>671297</v>
      </c>
      <c r="Y86" s="69">
        <v>49868</v>
      </c>
      <c r="Z86" s="70">
        <v>8.0247300978872893</v>
      </c>
      <c r="AA86" s="53">
        <v>1</v>
      </c>
      <c r="AB86" s="54"/>
    </row>
    <row r="87" spans="2:30" ht="14.25" x14ac:dyDescent="0.2">
      <c r="B87" s="65"/>
      <c r="C87" s="65"/>
      <c r="D87" s="65"/>
      <c r="E87" s="65"/>
      <c r="F87" s="65"/>
      <c r="H87" s="65"/>
      <c r="J87" s="71" t="s">
        <v>120</v>
      </c>
      <c r="K87" s="78">
        <v>1309280</v>
      </c>
      <c r="L87" s="78">
        <v>1306146</v>
      </c>
      <c r="M87" s="78">
        <v>1319245</v>
      </c>
      <c r="N87" s="78">
        <v>1327210</v>
      </c>
      <c r="O87" s="78">
        <v>1330987</v>
      </c>
      <c r="P87" s="78">
        <v>1332487</v>
      </c>
      <c r="Q87" s="78">
        <v>1331713</v>
      </c>
      <c r="R87" s="78">
        <v>1330173</v>
      </c>
      <c r="S87" s="78">
        <v>1334536</v>
      </c>
      <c r="T87" s="78">
        <v>1342399</v>
      </c>
      <c r="U87" s="78">
        <v>1352519</v>
      </c>
      <c r="V87" s="78">
        <v>1362752</v>
      </c>
      <c r="W87" s="78">
        <v>1372290</v>
      </c>
      <c r="X87" s="78">
        <v>1378444</v>
      </c>
      <c r="Y87" s="69">
        <v>72298</v>
      </c>
      <c r="Z87" s="70">
        <v>5.535215818139779</v>
      </c>
      <c r="AA87" s="53">
        <v>4</v>
      </c>
      <c r="AB87" s="54"/>
    </row>
    <row r="88" spans="2:30" x14ac:dyDescent="0.2">
      <c r="B88" s="65"/>
      <c r="C88" s="65"/>
      <c r="D88" s="65"/>
      <c r="E88" s="65"/>
      <c r="F88" s="65"/>
      <c r="H88" s="65"/>
      <c r="J88" s="59" t="s">
        <v>86</v>
      </c>
      <c r="K88" s="76">
        <v>1041759</v>
      </c>
      <c r="L88" s="76">
        <v>1037931</v>
      </c>
      <c r="M88" s="76">
        <v>1043490</v>
      </c>
      <c r="N88" s="76">
        <v>1045667</v>
      </c>
      <c r="O88" s="76">
        <v>1047020</v>
      </c>
      <c r="P88" s="76">
        <v>1047486</v>
      </c>
      <c r="Q88" s="76">
        <v>1045289</v>
      </c>
      <c r="R88" s="76">
        <v>1045345</v>
      </c>
      <c r="S88" s="76">
        <v>1046806</v>
      </c>
      <c r="T88" s="76">
        <v>1049950</v>
      </c>
      <c r="U88" s="76">
        <v>1052638</v>
      </c>
      <c r="V88" s="76">
        <v>1054726</v>
      </c>
      <c r="W88" s="76">
        <v>1056562</v>
      </c>
      <c r="X88" s="76">
        <v>1057119</v>
      </c>
      <c r="Y88" s="69">
        <v>19188</v>
      </c>
      <c r="Z88" s="70">
        <v>1.8486778022816546</v>
      </c>
      <c r="AA88" s="53">
        <v>10</v>
      </c>
      <c r="AB88" s="54"/>
    </row>
    <row r="89" spans="2:30" x14ac:dyDescent="0.2">
      <c r="B89" s="65"/>
      <c r="C89" s="65"/>
      <c r="D89" s="65"/>
      <c r="E89" s="65"/>
      <c r="F89" s="65"/>
      <c r="H89" s="65"/>
      <c r="J89" s="59" t="s">
        <v>87</v>
      </c>
      <c r="K89" s="76">
        <v>649961</v>
      </c>
      <c r="L89" s="76">
        <v>650133</v>
      </c>
      <c r="M89" s="76">
        <v>650697</v>
      </c>
      <c r="N89" s="76">
        <v>652241</v>
      </c>
      <c r="O89" s="76">
        <v>655091</v>
      </c>
      <c r="P89" s="76">
        <v>656149</v>
      </c>
      <c r="Q89" s="76">
        <v>655021</v>
      </c>
      <c r="R89" s="76">
        <v>655321</v>
      </c>
      <c r="S89" s="76">
        <v>656209</v>
      </c>
      <c r="T89" s="76">
        <v>658913</v>
      </c>
      <c r="U89" s="76">
        <v>660857</v>
      </c>
      <c r="V89" s="76">
        <v>662972</v>
      </c>
      <c r="W89" s="76">
        <v>662481</v>
      </c>
      <c r="X89" s="76">
        <v>660946</v>
      </c>
      <c r="Y89" s="69">
        <v>10813</v>
      </c>
      <c r="Z89" s="70">
        <v>1.6631981456102058</v>
      </c>
      <c r="AA89" s="53">
        <v>9</v>
      </c>
      <c r="AB89" s="54"/>
    </row>
    <row r="90" spans="2:30" x14ac:dyDescent="0.2">
      <c r="B90" s="65"/>
      <c r="C90" s="65"/>
      <c r="D90" s="65"/>
      <c r="E90" s="65"/>
      <c r="F90" s="65"/>
      <c r="H90" s="65"/>
      <c r="J90" s="59" t="s">
        <v>88</v>
      </c>
      <c r="K90" s="76">
        <v>299597</v>
      </c>
      <c r="L90" s="76">
        <v>300018</v>
      </c>
      <c r="M90" s="76">
        <v>298521</v>
      </c>
      <c r="N90" s="76">
        <v>298049</v>
      </c>
      <c r="O90" s="76">
        <v>298323</v>
      </c>
      <c r="P90" s="76">
        <v>298986</v>
      </c>
      <c r="Q90" s="76">
        <v>298574</v>
      </c>
      <c r="R90" s="76">
        <v>298258</v>
      </c>
      <c r="S90" s="76">
        <v>298831</v>
      </c>
      <c r="T90" s="76">
        <v>298886</v>
      </c>
      <c r="U90" s="76">
        <v>299000</v>
      </c>
      <c r="V90" s="76">
        <v>299276</v>
      </c>
      <c r="W90" s="76">
        <v>298753</v>
      </c>
      <c r="X90" s="76">
        <v>298375</v>
      </c>
      <c r="Y90" s="69">
        <v>-1643</v>
      </c>
      <c r="Z90" s="70">
        <v>-0.54763380863814837</v>
      </c>
      <c r="AA90" s="53">
        <v>11</v>
      </c>
      <c r="AB90" s="54"/>
    </row>
    <row r="91" spans="2:30" ht="6.75" customHeight="1" x14ac:dyDescent="0.2">
      <c r="B91" s="65"/>
      <c r="C91" s="65"/>
      <c r="D91" s="65"/>
      <c r="E91" s="65"/>
      <c r="F91" s="65"/>
      <c r="H91" s="65"/>
      <c r="J91" s="59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69"/>
      <c r="AA91" s="53"/>
      <c r="AB91" s="54"/>
    </row>
    <row r="92" spans="2:30" ht="14.25" x14ac:dyDescent="0.2">
      <c r="B92" s="65"/>
      <c r="C92" s="65"/>
      <c r="D92" s="65"/>
      <c r="E92" s="65"/>
      <c r="F92" s="65"/>
      <c r="H92" s="65"/>
      <c r="J92" s="59" t="s">
        <v>131</v>
      </c>
      <c r="K92" s="76">
        <v>12963432</v>
      </c>
      <c r="L92" s="76">
        <v>12942375</v>
      </c>
      <c r="M92" s="76">
        <v>13043601</v>
      </c>
      <c r="N92" s="76">
        <v>13090782</v>
      </c>
      <c r="O92" s="76">
        <v>13115567</v>
      </c>
      <c r="P92" s="76">
        <v>13105937</v>
      </c>
      <c r="Q92" s="76">
        <v>13073188</v>
      </c>
      <c r="R92" s="76">
        <v>13046306</v>
      </c>
      <c r="S92" s="76">
        <v>13070206</v>
      </c>
      <c r="T92" s="76">
        <v>13143338</v>
      </c>
      <c r="U92" s="76">
        <v>13232638</v>
      </c>
      <c r="V92" s="76">
        <v>13319383</v>
      </c>
      <c r="W92" s="76">
        <v>13422510</v>
      </c>
      <c r="X92" s="76">
        <v>13498950</v>
      </c>
      <c r="Y92" s="69">
        <v>556575</v>
      </c>
      <c r="Z92" s="70">
        <v>4.3004085417089213</v>
      </c>
      <c r="AA92" s="53"/>
      <c r="AB92" s="54"/>
      <c r="AC92" s="76">
        <f>SUM(T83:T87)</f>
        <v>13065583</v>
      </c>
    </row>
    <row r="93" spans="2:30" ht="14.25" x14ac:dyDescent="0.2">
      <c r="B93" s="65"/>
      <c r="C93" s="65"/>
      <c r="D93" s="65"/>
      <c r="E93" s="65"/>
      <c r="F93" s="65"/>
      <c r="H93" s="65"/>
      <c r="J93" s="59" t="s">
        <v>132</v>
      </c>
      <c r="K93" s="76">
        <v>6038348</v>
      </c>
      <c r="L93" s="76">
        <v>6034651</v>
      </c>
      <c r="M93" s="76">
        <v>6039237</v>
      </c>
      <c r="N93" s="76">
        <v>6047018</v>
      </c>
      <c r="O93" s="76">
        <v>6060372</v>
      </c>
      <c r="P93" s="76">
        <v>6065630</v>
      </c>
      <c r="Q93" s="76">
        <v>6059422</v>
      </c>
      <c r="R93" s="76">
        <v>6058325</v>
      </c>
      <c r="S93" s="76">
        <v>6062129</v>
      </c>
      <c r="T93" s="76">
        <v>6069098</v>
      </c>
      <c r="U93" s="76">
        <v>6074428</v>
      </c>
      <c r="V93" s="76">
        <v>6078845</v>
      </c>
      <c r="W93" s="76">
        <v>6080218</v>
      </c>
      <c r="X93" s="76">
        <v>6077175</v>
      </c>
      <c r="Y93" s="69">
        <v>42524</v>
      </c>
      <c r="Z93" s="70">
        <v>0.70466378254517115</v>
      </c>
      <c r="AA93" s="53"/>
      <c r="AB93" s="54"/>
      <c r="AC93" s="76">
        <f>+T10-AC92</f>
        <v>6146853</v>
      </c>
      <c r="AD93" s="46">
        <f>+AC93/T10*100</f>
        <v>31.994136506167152</v>
      </c>
    </row>
    <row r="94" spans="2:30" ht="6.75" customHeight="1" x14ac:dyDescent="0.2">
      <c r="B94" s="65"/>
      <c r="C94" s="65"/>
      <c r="D94" s="65"/>
      <c r="E94" s="65"/>
      <c r="F94" s="65"/>
      <c r="H94" s="65"/>
      <c r="J94" s="59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69"/>
      <c r="Z94" s="63"/>
      <c r="AA94" s="53"/>
      <c r="AB94" s="54"/>
    </row>
    <row r="95" spans="2:30" x14ac:dyDescent="0.2">
      <c r="B95" s="65"/>
      <c r="C95" s="65"/>
      <c r="D95" s="65"/>
      <c r="E95" s="65"/>
      <c r="F95" s="65"/>
      <c r="H95" s="65"/>
      <c r="J95" s="60" t="s">
        <v>113</v>
      </c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69"/>
      <c r="AA95" s="53"/>
      <c r="AB95" s="54"/>
      <c r="AC95" s="76">
        <f>+T10-AC92-(T24+T33)</f>
        <v>6092423</v>
      </c>
      <c r="AD95" s="46">
        <f>+AC95/T10*100</f>
        <v>31.710830422545065</v>
      </c>
    </row>
    <row r="96" spans="2:30" x14ac:dyDescent="0.2">
      <c r="B96" s="65"/>
      <c r="C96" s="65"/>
      <c r="D96" s="65"/>
      <c r="E96" s="65"/>
      <c r="F96" s="65"/>
      <c r="H96" s="65"/>
      <c r="J96" s="59" t="s">
        <v>89</v>
      </c>
      <c r="K96" s="80">
        <v>1031167</v>
      </c>
      <c r="L96" s="76">
        <v>1029822</v>
      </c>
      <c r="M96" s="76">
        <v>1034717</v>
      </c>
      <c r="N96" s="76">
        <v>1041253</v>
      </c>
      <c r="O96" s="76">
        <v>1050251</v>
      </c>
      <c r="P96" s="76">
        <v>1057329</v>
      </c>
      <c r="Q96" s="76">
        <v>1062603</v>
      </c>
      <c r="R96" s="76">
        <v>1068969</v>
      </c>
      <c r="S96" s="76">
        <v>1071935</v>
      </c>
      <c r="T96" s="76">
        <v>1075212</v>
      </c>
      <c r="U96" s="76">
        <v>1077751</v>
      </c>
      <c r="V96" s="76">
        <v>1079383</v>
      </c>
      <c r="W96" s="76">
        <v>1080890</v>
      </c>
      <c r="X96" s="76">
        <v>1083073</v>
      </c>
      <c r="Y96" s="69">
        <v>53251</v>
      </c>
      <c r="Z96" s="70">
        <v>5.1708936107404968</v>
      </c>
      <c r="AA96" s="53">
        <v>2</v>
      </c>
      <c r="AB96" s="54"/>
    </row>
    <row r="97" spans="2:28" x14ac:dyDescent="0.2">
      <c r="B97" s="65"/>
      <c r="C97" s="65"/>
      <c r="D97" s="65"/>
      <c r="E97" s="65"/>
      <c r="F97" s="65"/>
      <c r="H97" s="65"/>
      <c r="J97" s="59" t="s">
        <v>90</v>
      </c>
      <c r="K97" s="80">
        <v>780525</v>
      </c>
      <c r="L97" s="76">
        <v>780747</v>
      </c>
      <c r="M97" s="76">
        <v>780913</v>
      </c>
      <c r="N97" s="76">
        <v>782533</v>
      </c>
      <c r="O97" s="76">
        <v>785961</v>
      </c>
      <c r="P97" s="76">
        <v>787061</v>
      </c>
      <c r="Q97" s="76">
        <v>785455</v>
      </c>
      <c r="R97" s="76">
        <v>785662</v>
      </c>
      <c r="S97" s="76">
        <v>786462</v>
      </c>
      <c r="T97" s="76">
        <v>788932</v>
      </c>
      <c r="U97" s="76">
        <v>790387</v>
      </c>
      <c r="V97" s="76">
        <v>792057</v>
      </c>
      <c r="W97" s="76">
        <v>791792</v>
      </c>
      <c r="X97" s="76">
        <v>789755</v>
      </c>
      <c r="Y97" s="69">
        <v>9008</v>
      </c>
      <c r="Z97" s="70">
        <v>1.1537668412430659</v>
      </c>
      <c r="AA97" s="53">
        <v>7</v>
      </c>
      <c r="AB97" s="54"/>
    </row>
    <row r="98" spans="2:28" x14ac:dyDescent="0.2">
      <c r="B98" s="65"/>
      <c r="C98" s="65"/>
      <c r="D98" s="65"/>
      <c r="E98" s="65"/>
      <c r="F98" s="65"/>
      <c r="H98" s="65"/>
      <c r="J98" s="59" t="s">
        <v>91</v>
      </c>
      <c r="K98" s="80">
        <v>1203763</v>
      </c>
      <c r="L98" s="76">
        <v>1199851</v>
      </c>
      <c r="M98" s="76">
        <v>1206361</v>
      </c>
      <c r="N98" s="76">
        <v>1208697</v>
      </c>
      <c r="O98" s="76">
        <v>1210497</v>
      </c>
      <c r="P98" s="76">
        <v>1210882</v>
      </c>
      <c r="Q98" s="76">
        <v>1208443</v>
      </c>
      <c r="R98" s="76">
        <v>1208185</v>
      </c>
      <c r="S98" s="76">
        <v>1209954</v>
      </c>
      <c r="T98" s="76">
        <v>1212848</v>
      </c>
      <c r="U98" s="76">
        <v>1215395</v>
      </c>
      <c r="V98" s="76">
        <v>1217474</v>
      </c>
      <c r="W98" s="76">
        <v>1219332</v>
      </c>
      <c r="X98" s="76">
        <v>1219528</v>
      </c>
      <c r="Y98" s="69">
        <v>19677</v>
      </c>
      <c r="Z98" s="70">
        <v>1.6399536275754238</v>
      </c>
      <c r="AA98" s="53">
        <v>6</v>
      </c>
      <c r="AB98" s="54"/>
    </row>
    <row r="99" spans="2:28" x14ac:dyDescent="0.2">
      <c r="B99" s="65"/>
      <c r="C99" s="65"/>
      <c r="D99" s="65"/>
      <c r="E99" s="65"/>
      <c r="F99" s="65"/>
      <c r="H99" s="65"/>
      <c r="J99" s="71" t="s">
        <v>92</v>
      </c>
      <c r="K99" s="81">
        <v>2760794</v>
      </c>
      <c r="L99" s="78">
        <v>2754004</v>
      </c>
      <c r="M99" s="78">
        <v>2779574</v>
      </c>
      <c r="N99" s="78">
        <v>2796317</v>
      </c>
      <c r="O99" s="78">
        <v>2810610</v>
      </c>
      <c r="P99" s="78">
        <v>2816179</v>
      </c>
      <c r="Q99" s="78">
        <v>2810005</v>
      </c>
      <c r="R99" s="78">
        <v>2800531</v>
      </c>
      <c r="S99" s="78">
        <v>2797303</v>
      </c>
      <c r="T99" s="78">
        <v>2805347</v>
      </c>
      <c r="U99" s="78">
        <v>2819294</v>
      </c>
      <c r="V99" s="78">
        <v>2835582</v>
      </c>
      <c r="W99" s="78">
        <v>2844838</v>
      </c>
      <c r="X99" s="78">
        <v>2846241</v>
      </c>
      <c r="Y99" s="69">
        <v>92237</v>
      </c>
      <c r="Z99" s="70">
        <v>3.3491962974636205</v>
      </c>
      <c r="AA99" s="53">
        <v>3</v>
      </c>
      <c r="AB99" s="54"/>
    </row>
    <row r="100" spans="2:28" x14ac:dyDescent="0.2">
      <c r="B100" s="65"/>
      <c r="C100" s="65"/>
      <c r="D100" s="65"/>
      <c r="E100" s="65"/>
      <c r="F100" s="65"/>
      <c r="H100" s="65"/>
      <c r="J100" s="71" t="s">
        <v>93</v>
      </c>
      <c r="K100" s="81">
        <v>2185030</v>
      </c>
      <c r="L100" s="78">
        <v>2179186</v>
      </c>
      <c r="M100" s="78">
        <v>2204214</v>
      </c>
      <c r="N100" s="78">
        <v>2222465</v>
      </c>
      <c r="O100" s="78">
        <v>2236884</v>
      </c>
      <c r="P100" s="78">
        <v>2246392</v>
      </c>
      <c r="Q100" s="78">
        <v>2249815</v>
      </c>
      <c r="R100" s="78">
        <v>2251869</v>
      </c>
      <c r="S100" s="78">
        <v>2259128</v>
      </c>
      <c r="T100" s="78">
        <v>2269796</v>
      </c>
      <c r="U100" s="78">
        <v>2281770</v>
      </c>
      <c r="V100" s="78">
        <v>2293746</v>
      </c>
      <c r="W100" s="78">
        <v>2304542</v>
      </c>
      <c r="X100" s="78">
        <v>2308312</v>
      </c>
      <c r="Y100" s="69">
        <v>129126</v>
      </c>
      <c r="Z100" s="70">
        <v>5.9254235297032931</v>
      </c>
      <c r="AA100" s="53">
        <v>1</v>
      </c>
      <c r="AB100" s="54"/>
    </row>
    <row r="101" spans="2:28" x14ac:dyDescent="0.2">
      <c r="B101" s="65"/>
      <c r="C101" s="65"/>
      <c r="D101" s="65"/>
      <c r="E101" s="65"/>
      <c r="F101" s="65"/>
      <c r="H101" s="65"/>
      <c r="J101" s="71" t="s">
        <v>94</v>
      </c>
      <c r="K101" s="82">
        <v>497552</v>
      </c>
      <c r="L101" s="83">
        <v>497888</v>
      </c>
      <c r="M101" s="83">
        <v>496615</v>
      </c>
      <c r="N101" s="83">
        <v>496213</v>
      </c>
      <c r="O101" s="83">
        <v>497452</v>
      </c>
      <c r="P101" s="83">
        <v>498923</v>
      </c>
      <c r="Q101" s="83">
        <v>498983</v>
      </c>
      <c r="R101" s="83">
        <v>499003</v>
      </c>
      <c r="S101" s="83">
        <v>499926</v>
      </c>
      <c r="T101" s="83">
        <v>499872</v>
      </c>
      <c r="U101" s="83">
        <v>499615</v>
      </c>
      <c r="V101" s="83">
        <v>499915</v>
      </c>
      <c r="W101" s="83">
        <v>498644</v>
      </c>
      <c r="X101" s="83">
        <v>497304</v>
      </c>
      <c r="Y101" s="69">
        <v>-584</v>
      </c>
      <c r="Z101" s="70">
        <v>-0.11729545600617007</v>
      </c>
      <c r="AA101" s="53">
        <v>8</v>
      </c>
      <c r="AB101" s="54"/>
    </row>
    <row r="102" spans="2:28" x14ac:dyDescent="0.2">
      <c r="B102" s="65"/>
      <c r="C102" s="65"/>
      <c r="D102" s="65"/>
      <c r="E102" s="65"/>
      <c r="F102" s="65"/>
      <c r="H102" s="65"/>
      <c r="J102" s="71" t="s">
        <v>95</v>
      </c>
      <c r="K102" s="81">
        <v>8017608</v>
      </c>
      <c r="L102" s="78">
        <v>8009185</v>
      </c>
      <c r="M102" s="78">
        <v>8059813</v>
      </c>
      <c r="N102" s="78">
        <v>8072000</v>
      </c>
      <c r="O102" s="78">
        <v>8068073</v>
      </c>
      <c r="P102" s="78">
        <v>8043366</v>
      </c>
      <c r="Q102" s="78">
        <v>8013368</v>
      </c>
      <c r="R102" s="78">
        <v>7993906</v>
      </c>
      <c r="S102" s="78">
        <v>8013775</v>
      </c>
      <c r="T102" s="78">
        <v>8068195</v>
      </c>
      <c r="U102" s="78">
        <v>8131574</v>
      </c>
      <c r="V102" s="78">
        <v>8190055</v>
      </c>
      <c r="W102" s="78">
        <v>8273130</v>
      </c>
      <c r="X102" s="78">
        <v>8344397</v>
      </c>
      <c r="Y102" s="69">
        <v>335212</v>
      </c>
      <c r="Z102" s="70">
        <v>4.1853447011150324</v>
      </c>
      <c r="AA102" s="53">
        <v>4</v>
      </c>
      <c r="AB102" s="54"/>
    </row>
    <row r="103" spans="2:28" x14ac:dyDescent="0.2">
      <c r="B103" s="65"/>
      <c r="C103" s="65"/>
      <c r="D103" s="65"/>
      <c r="E103" s="65"/>
      <c r="F103" s="65"/>
      <c r="H103" s="65"/>
      <c r="J103" s="71" t="s">
        <v>96</v>
      </c>
      <c r="K103" s="81">
        <v>425866</v>
      </c>
      <c r="L103" s="78">
        <v>425845</v>
      </c>
      <c r="M103" s="78">
        <v>425320</v>
      </c>
      <c r="N103" s="78">
        <v>425080</v>
      </c>
      <c r="O103" s="78">
        <v>425406</v>
      </c>
      <c r="P103" s="78">
        <v>425506</v>
      </c>
      <c r="Q103" s="78">
        <v>429769</v>
      </c>
      <c r="R103" s="78">
        <v>430742</v>
      </c>
      <c r="S103" s="78">
        <v>432411</v>
      </c>
      <c r="T103" s="78">
        <v>432231</v>
      </c>
      <c r="U103" s="78">
        <v>432561</v>
      </c>
      <c r="V103" s="78">
        <v>433195</v>
      </c>
      <c r="W103" s="78">
        <v>435167</v>
      </c>
      <c r="X103" s="78">
        <v>437715</v>
      </c>
      <c r="Y103" s="69">
        <v>11870</v>
      </c>
      <c r="Z103" s="70">
        <v>2.7873991710598927</v>
      </c>
      <c r="AA103" s="53">
        <v>5</v>
      </c>
      <c r="AB103" s="54"/>
    </row>
    <row r="104" spans="2:28" x14ac:dyDescent="0.2">
      <c r="B104" s="65"/>
      <c r="C104" s="65"/>
      <c r="D104" s="65"/>
      <c r="E104" s="65"/>
      <c r="F104" s="65"/>
      <c r="H104" s="65"/>
      <c r="J104" s="71" t="s">
        <v>97</v>
      </c>
      <c r="K104" s="81">
        <v>657076</v>
      </c>
      <c r="L104" s="78">
        <v>657023</v>
      </c>
      <c r="M104" s="78">
        <v>658089</v>
      </c>
      <c r="N104" s="78">
        <v>659903</v>
      </c>
      <c r="O104" s="78">
        <v>659800</v>
      </c>
      <c r="P104" s="78">
        <v>659510</v>
      </c>
      <c r="Q104" s="78">
        <v>657660</v>
      </c>
      <c r="R104" s="78">
        <v>657711</v>
      </c>
      <c r="S104" s="78">
        <v>658147</v>
      </c>
      <c r="T104" s="78">
        <v>658472</v>
      </c>
      <c r="U104" s="78">
        <v>658685</v>
      </c>
      <c r="V104" s="78">
        <v>657492</v>
      </c>
      <c r="W104" s="78">
        <v>656626</v>
      </c>
      <c r="X104" s="78">
        <v>655109</v>
      </c>
      <c r="Y104" s="69">
        <v>-1914</v>
      </c>
      <c r="Z104" s="70">
        <v>-0.29131400270614577</v>
      </c>
      <c r="AA104" s="53">
        <v>9</v>
      </c>
      <c r="AB104" s="54"/>
    </row>
    <row r="105" spans="2:28" x14ac:dyDescent="0.2">
      <c r="B105" s="65"/>
      <c r="C105" s="65"/>
      <c r="D105" s="65"/>
      <c r="E105" s="65"/>
      <c r="F105" s="65"/>
      <c r="H105" s="65"/>
      <c r="J105" s="59" t="s">
        <v>98</v>
      </c>
      <c r="K105" s="84">
        <v>1442399</v>
      </c>
      <c r="L105" s="62">
        <v>1443475</v>
      </c>
      <c r="M105" s="62">
        <v>1437222</v>
      </c>
      <c r="N105" s="62">
        <v>1433339</v>
      </c>
      <c r="O105" s="62">
        <v>1431005</v>
      </c>
      <c r="P105" s="62">
        <v>1426419</v>
      </c>
      <c r="Q105" s="62">
        <v>1416509</v>
      </c>
      <c r="R105" s="62">
        <v>1408053</v>
      </c>
      <c r="S105" s="62">
        <v>1403294</v>
      </c>
      <c r="T105" s="62">
        <v>1401531</v>
      </c>
      <c r="U105" s="62">
        <v>1400034</v>
      </c>
      <c r="V105" s="62">
        <v>1399329</v>
      </c>
      <c r="W105" s="62">
        <v>1397767</v>
      </c>
      <c r="X105" s="62">
        <v>1394691</v>
      </c>
      <c r="Y105" s="69">
        <v>-48784</v>
      </c>
      <c r="Z105" s="70">
        <v>-3.3796220925197873</v>
      </c>
      <c r="AA105" s="53">
        <v>10</v>
      </c>
      <c r="AB105" s="54"/>
    </row>
    <row r="106" spans="2:28" ht="6.75" customHeight="1" x14ac:dyDescent="0.2">
      <c r="B106" s="65"/>
      <c r="C106" s="65"/>
      <c r="D106" s="65"/>
      <c r="E106" s="65"/>
      <c r="F106" s="65"/>
      <c r="H106" s="65"/>
      <c r="J106" s="85"/>
      <c r="K106" s="86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8"/>
      <c r="Z106" s="89"/>
      <c r="AA106" s="90"/>
      <c r="AB106" s="54"/>
    </row>
    <row r="107" spans="2:28" x14ac:dyDescent="0.2">
      <c r="B107" s="65"/>
      <c r="C107" s="65"/>
      <c r="D107" s="65"/>
      <c r="E107" s="65"/>
      <c r="F107" s="65"/>
      <c r="H107" s="65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</row>
    <row r="108" spans="2:28" x14ac:dyDescent="0.2">
      <c r="B108" s="65"/>
      <c r="C108" s="65"/>
      <c r="D108" s="65"/>
      <c r="E108" s="65"/>
      <c r="F108" s="65"/>
      <c r="H108" s="65"/>
      <c r="J108" s="46" t="s">
        <v>114</v>
      </c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Z108" s="91"/>
    </row>
    <row r="109" spans="2:28" x14ac:dyDescent="0.2">
      <c r="B109" s="65"/>
      <c r="C109" s="65"/>
      <c r="D109" s="65"/>
      <c r="E109" s="65"/>
      <c r="F109" s="65"/>
      <c r="H109" s="65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</row>
    <row r="110" spans="2:28" x14ac:dyDescent="0.2">
      <c r="B110" s="65"/>
      <c r="C110" s="65"/>
      <c r="D110" s="65"/>
      <c r="E110" s="65"/>
      <c r="F110" s="65"/>
      <c r="H110" s="65"/>
      <c r="J110" s="76" t="s">
        <v>108</v>
      </c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</row>
    <row r="111" spans="2:28" x14ac:dyDescent="0.2">
      <c r="B111" s="65"/>
      <c r="C111" s="65"/>
      <c r="D111" s="65"/>
      <c r="E111" s="65"/>
      <c r="F111" s="65"/>
      <c r="H111" s="65"/>
      <c r="J111" s="46" t="s">
        <v>109</v>
      </c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</row>
    <row r="112" spans="2:28" x14ac:dyDescent="0.2">
      <c r="B112" s="65"/>
      <c r="C112" s="65"/>
      <c r="D112" s="65"/>
      <c r="E112" s="65"/>
      <c r="F112" s="65"/>
      <c r="H112" s="65"/>
      <c r="J112" s="46" t="s">
        <v>125</v>
      </c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</row>
    <row r="113" spans="2:24" x14ac:dyDescent="0.2">
      <c r="B113" s="65"/>
      <c r="C113" s="65"/>
      <c r="D113" s="65"/>
      <c r="E113" s="65"/>
      <c r="F113" s="65"/>
      <c r="H113" s="65"/>
      <c r="J113" s="46" t="s">
        <v>129</v>
      </c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</row>
    <row r="114" spans="2:24" x14ac:dyDescent="0.2">
      <c r="B114" s="65"/>
      <c r="C114" s="65"/>
      <c r="D114" s="65"/>
      <c r="E114" s="65"/>
      <c r="F114" s="65"/>
      <c r="H114" s="65"/>
      <c r="J114" s="46" t="s">
        <v>130</v>
      </c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</row>
    <row r="115" spans="2:24" x14ac:dyDescent="0.2">
      <c r="B115" s="65"/>
      <c r="C115" s="65"/>
      <c r="D115" s="65"/>
      <c r="E115" s="65"/>
      <c r="F115" s="65"/>
      <c r="H115" s="65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</row>
    <row r="116" spans="2:24" x14ac:dyDescent="0.2">
      <c r="B116" s="65"/>
      <c r="C116" s="65"/>
      <c r="D116" s="65"/>
      <c r="E116" s="65"/>
      <c r="F116" s="65"/>
      <c r="H116" s="65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</row>
    <row r="117" spans="2:24" x14ac:dyDescent="0.2">
      <c r="B117" s="65"/>
      <c r="C117" s="65"/>
      <c r="D117" s="65"/>
      <c r="E117" s="65"/>
      <c r="F117" s="65"/>
      <c r="H117" s="65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</row>
    <row r="118" spans="2:24" x14ac:dyDescent="0.2">
      <c r="B118" s="65"/>
      <c r="C118" s="65"/>
      <c r="D118" s="65"/>
      <c r="E118" s="65"/>
      <c r="F118" s="65"/>
      <c r="H118" s="65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</row>
    <row r="119" spans="2:24" x14ac:dyDescent="0.2">
      <c r="B119" s="65"/>
      <c r="C119" s="65"/>
      <c r="D119" s="65"/>
      <c r="E119" s="65"/>
      <c r="F119" s="65"/>
      <c r="H119" s="65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</row>
    <row r="120" spans="2:24" x14ac:dyDescent="0.2">
      <c r="B120" s="65"/>
      <c r="C120" s="65"/>
      <c r="D120" s="65"/>
      <c r="E120" s="65"/>
      <c r="F120" s="65"/>
      <c r="H120" s="65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</row>
    <row r="121" spans="2:24" x14ac:dyDescent="0.2">
      <c r="B121" s="65"/>
      <c r="C121" s="65"/>
      <c r="D121" s="65"/>
      <c r="E121" s="65"/>
      <c r="F121" s="65"/>
      <c r="H121" s="65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</row>
    <row r="122" spans="2:24" x14ac:dyDescent="0.2">
      <c r="B122" s="65"/>
      <c r="C122" s="65"/>
      <c r="D122" s="65"/>
      <c r="E122" s="65"/>
      <c r="F122" s="65"/>
      <c r="H122" s="65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</row>
    <row r="123" spans="2:24" x14ac:dyDescent="0.2">
      <c r="B123" s="65"/>
      <c r="C123" s="65"/>
      <c r="D123" s="65"/>
      <c r="E123" s="65"/>
      <c r="F123" s="65"/>
      <c r="H123" s="65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</row>
    <row r="124" spans="2:24" x14ac:dyDescent="0.2">
      <c r="B124" s="65"/>
      <c r="C124" s="65"/>
      <c r="D124" s="65"/>
      <c r="E124" s="65"/>
      <c r="F124" s="65"/>
      <c r="H124" s="65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</row>
    <row r="125" spans="2:24" x14ac:dyDescent="0.2">
      <c r="B125" s="65"/>
      <c r="C125" s="65"/>
      <c r="D125" s="65"/>
      <c r="E125" s="65"/>
      <c r="F125" s="65"/>
      <c r="H125" s="65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</row>
    <row r="126" spans="2:24" x14ac:dyDescent="0.2">
      <c r="B126" s="65"/>
      <c r="C126" s="65"/>
      <c r="D126" s="65"/>
      <c r="E126" s="65"/>
      <c r="F126" s="65"/>
      <c r="H126" s="65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</row>
    <row r="127" spans="2:24" x14ac:dyDescent="0.2">
      <c r="B127" s="65"/>
      <c r="C127" s="65"/>
      <c r="D127" s="65"/>
      <c r="E127" s="65"/>
      <c r="F127" s="65"/>
      <c r="H127" s="65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</row>
    <row r="128" spans="2:24" x14ac:dyDescent="0.2">
      <c r="B128" s="65"/>
      <c r="C128" s="65"/>
      <c r="D128" s="65"/>
      <c r="E128" s="65"/>
      <c r="F128" s="65"/>
      <c r="H128" s="65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</row>
    <row r="129" spans="2:24" x14ac:dyDescent="0.2">
      <c r="B129" s="65"/>
      <c r="C129" s="65"/>
      <c r="D129" s="65"/>
      <c r="E129" s="65"/>
      <c r="F129" s="65"/>
      <c r="H129" s="65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</row>
    <row r="130" spans="2:24" x14ac:dyDescent="0.2">
      <c r="B130" s="65"/>
      <c r="C130" s="65"/>
      <c r="D130" s="65"/>
      <c r="E130" s="65"/>
      <c r="F130" s="65"/>
      <c r="H130" s="65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</row>
    <row r="131" spans="2:24" x14ac:dyDescent="0.2">
      <c r="B131" s="65"/>
      <c r="C131" s="65"/>
      <c r="D131" s="65"/>
      <c r="E131" s="65"/>
      <c r="F131" s="65"/>
      <c r="H131" s="65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</row>
    <row r="132" spans="2:24" x14ac:dyDescent="0.2">
      <c r="B132" s="65"/>
      <c r="C132" s="65"/>
      <c r="D132" s="65"/>
      <c r="E132" s="65"/>
      <c r="F132" s="65"/>
      <c r="H132" s="65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</row>
    <row r="133" spans="2:24" x14ac:dyDescent="0.2">
      <c r="B133" s="65"/>
      <c r="C133" s="65"/>
      <c r="D133" s="65"/>
      <c r="E133" s="65"/>
      <c r="F133" s="65"/>
      <c r="H133" s="65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</row>
    <row r="134" spans="2:24" x14ac:dyDescent="0.2">
      <c r="B134" s="65"/>
      <c r="C134" s="65"/>
      <c r="D134" s="65"/>
      <c r="E134" s="65"/>
      <c r="F134" s="65"/>
      <c r="H134" s="65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</row>
    <row r="135" spans="2:24" x14ac:dyDescent="0.2">
      <c r="B135" s="65"/>
      <c r="C135" s="65"/>
      <c r="D135" s="65"/>
      <c r="E135" s="65"/>
      <c r="F135" s="65"/>
      <c r="H135" s="65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</row>
    <row r="136" spans="2:24" x14ac:dyDescent="0.2">
      <c r="B136" s="65"/>
      <c r="C136" s="65"/>
      <c r="D136" s="65"/>
      <c r="E136" s="65"/>
      <c r="F136" s="65"/>
      <c r="H136" s="65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</row>
    <row r="137" spans="2:24" x14ac:dyDescent="0.2">
      <c r="B137" s="65"/>
      <c r="C137" s="65"/>
      <c r="D137" s="65"/>
      <c r="E137" s="65"/>
      <c r="F137" s="65"/>
      <c r="H137" s="65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</row>
    <row r="138" spans="2:24" x14ac:dyDescent="0.2">
      <c r="B138" s="65"/>
      <c r="C138" s="65"/>
      <c r="D138" s="65"/>
      <c r="E138" s="65"/>
      <c r="F138" s="65"/>
      <c r="H138" s="65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</row>
    <row r="139" spans="2:24" x14ac:dyDescent="0.2">
      <c r="B139" s="65"/>
      <c r="C139" s="65"/>
      <c r="D139" s="65"/>
      <c r="E139" s="65"/>
      <c r="F139" s="65"/>
      <c r="H139" s="65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</row>
    <row r="140" spans="2:24" x14ac:dyDescent="0.2">
      <c r="B140" s="65"/>
      <c r="C140" s="65"/>
      <c r="D140" s="65"/>
      <c r="E140" s="65"/>
      <c r="F140" s="65"/>
      <c r="H140" s="65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</row>
    <row r="141" spans="2:24" x14ac:dyDescent="0.2">
      <c r="B141" s="65"/>
      <c r="C141" s="65"/>
      <c r="D141" s="65"/>
      <c r="E141" s="65"/>
      <c r="F141" s="65"/>
      <c r="H141" s="65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</row>
    <row r="142" spans="2:24" x14ac:dyDescent="0.2">
      <c r="B142" s="65"/>
      <c r="C142" s="65"/>
      <c r="D142" s="65"/>
      <c r="E142" s="65"/>
      <c r="F142" s="65"/>
      <c r="H142" s="65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</row>
    <row r="143" spans="2:24" x14ac:dyDescent="0.2">
      <c r="B143" s="65"/>
      <c r="C143" s="65"/>
      <c r="D143" s="65"/>
      <c r="E143" s="65"/>
      <c r="F143" s="65"/>
      <c r="H143" s="65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</row>
  </sheetData>
  <mergeCells count="22">
    <mergeCell ref="J1:AA1"/>
    <mergeCell ref="J2:AA2"/>
    <mergeCell ref="J4:J6"/>
    <mergeCell ref="K4:L4"/>
    <mergeCell ref="M4:M6"/>
    <mergeCell ref="N4:N6"/>
    <mergeCell ref="O4:O6"/>
    <mergeCell ref="P4:P6"/>
    <mergeCell ref="Q4:Q6"/>
    <mergeCell ref="R4:R6"/>
    <mergeCell ref="AC4:AC6"/>
    <mergeCell ref="AD4:AD6"/>
    <mergeCell ref="K5:K6"/>
    <mergeCell ref="L5:L6"/>
    <mergeCell ref="Y5:AA5"/>
    <mergeCell ref="X4:X6"/>
    <mergeCell ref="S4:S6"/>
    <mergeCell ref="T4:T6"/>
    <mergeCell ref="U4:U6"/>
    <mergeCell ref="V4:V6"/>
    <mergeCell ref="W4:W6"/>
    <mergeCell ref="Y4:AA4"/>
  </mergeCells>
  <printOptions horizontalCentered="1"/>
  <pageMargins left="0.25" right="0.23" top="0.28999999999999998" bottom="0.25" header="0.25" footer="0.27"/>
  <pageSetup scale="66" fitToHeight="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43"/>
  <sheetViews>
    <sheetView topLeftCell="J1" zoomScale="70" zoomScaleNormal="70" workbookViewId="0">
      <selection activeCell="R116" sqref="R116"/>
    </sheetView>
  </sheetViews>
  <sheetFormatPr defaultRowHeight="12.75" x14ac:dyDescent="0.2"/>
  <cols>
    <col min="1" max="1" width="10.28515625" style="46" hidden="1" customWidth="1"/>
    <col min="2" max="4" width="4" style="46" hidden="1" customWidth="1"/>
    <col min="5" max="5" width="9.140625" style="46" hidden="1" customWidth="1"/>
    <col min="6" max="6" width="7.85546875" style="46" hidden="1" customWidth="1"/>
    <col min="7" max="7" width="6.42578125" style="46" hidden="1" customWidth="1"/>
    <col min="8" max="8" width="7" style="46" hidden="1" customWidth="1"/>
    <col min="9" max="9" width="6.140625" style="46" hidden="1" customWidth="1"/>
    <col min="10" max="10" width="18.85546875" style="46" customWidth="1"/>
    <col min="11" max="24" width="13.7109375" style="46" customWidth="1"/>
    <col min="25" max="25" width="7.85546875" style="46" customWidth="1"/>
    <col min="26" max="26" width="5.7109375" style="46" customWidth="1"/>
    <col min="27" max="27" width="3.28515625" style="46" customWidth="1"/>
    <col min="28" max="29" width="0" style="46" hidden="1" customWidth="1"/>
    <col min="30" max="256" width="9.140625" style="46"/>
    <col min="257" max="265" width="0" style="46" hidden="1" customWidth="1"/>
    <col min="266" max="266" width="18.85546875" style="46" customWidth="1"/>
    <col min="267" max="268" width="12.28515625" style="46" customWidth="1"/>
    <col min="269" max="269" width="13.28515625" style="46" customWidth="1"/>
    <col min="270" max="271" width="12.28515625" style="46" customWidth="1"/>
    <col min="272" max="272" width="12.7109375" style="46" customWidth="1"/>
    <col min="273" max="275" width="12.28515625" style="46" customWidth="1"/>
    <col min="276" max="276" width="12.85546875" style="46" customWidth="1"/>
    <col min="277" max="279" width="12.28515625" style="46" customWidth="1"/>
    <col min="280" max="280" width="10.7109375" style="46" customWidth="1"/>
    <col min="281" max="281" width="7.85546875" style="46" customWidth="1"/>
    <col min="282" max="282" width="5.7109375" style="46" customWidth="1"/>
    <col min="283" max="283" width="3.28515625" style="46" customWidth="1"/>
    <col min="284" max="285" width="0" style="46" hidden="1" customWidth="1"/>
    <col min="286" max="512" width="9.140625" style="46"/>
    <col min="513" max="521" width="0" style="46" hidden="1" customWidth="1"/>
    <col min="522" max="522" width="18.85546875" style="46" customWidth="1"/>
    <col min="523" max="524" width="12.28515625" style="46" customWidth="1"/>
    <col min="525" max="525" width="13.28515625" style="46" customWidth="1"/>
    <col min="526" max="527" width="12.28515625" style="46" customWidth="1"/>
    <col min="528" max="528" width="12.7109375" style="46" customWidth="1"/>
    <col min="529" max="531" width="12.28515625" style="46" customWidth="1"/>
    <col min="532" max="532" width="12.85546875" style="46" customWidth="1"/>
    <col min="533" max="535" width="12.28515625" style="46" customWidth="1"/>
    <col min="536" max="536" width="10.7109375" style="46" customWidth="1"/>
    <col min="537" max="537" width="7.85546875" style="46" customWidth="1"/>
    <col min="538" max="538" width="5.7109375" style="46" customWidth="1"/>
    <col min="539" max="539" width="3.28515625" style="46" customWidth="1"/>
    <col min="540" max="541" width="0" style="46" hidden="1" customWidth="1"/>
    <col min="542" max="768" width="9.140625" style="46"/>
    <col min="769" max="777" width="0" style="46" hidden="1" customWidth="1"/>
    <col min="778" max="778" width="18.85546875" style="46" customWidth="1"/>
    <col min="779" max="780" width="12.28515625" style="46" customWidth="1"/>
    <col min="781" max="781" width="13.28515625" style="46" customWidth="1"/>
    <col min="782" max="783" width="12.28515625" style="46" customWidth="1"/>
    <col min="784" max="784" width="12.7109375" style="46" customWidth="1"/>
    <col min="785" max="787" width="12.28515625" style="46" customWidth="1"/>
    <col min="788" max="788" width="12.85546875" style="46" customWidth="1"/>
    <col min="789" max="791" width="12.28515625" style="46" customWidth="1"/>
    <col min="792" max="792" width="10.7109375" style="46" customWidth="1"/>
    <col min="793" max="793" width="7.85546875" style="46" customWidth="1"/>
    <col min="794" max="794" width="5.7109375" style="46" customWidth="1"/>
    <col min="795" max="795" width="3.28515625" style="46" customWidth="1"/>
    <col min="796" max="797" width="0" style="46" hidden="1" customWidth="1"/>
    <col min="798" max="1024" width="9.140625" style="46"/>
    <col min="1025" max="1033" width="0" style="46" hidden="1" customWidth="1"/>
    <col min="1034" max="1034" width="18.85546875" style="46" customWidth="1"/>
    <col min="1035" max="1036" width="12.28515625" style="46" customWidth="1"/>
    <col min="1037" max="1037" width="13.28515625" style="46" customWidth="1"/>
    <col min="1038" max="1039" width="12.28515625" style="46" customWidth="1"/>
    <col min="1040" max="1040" width="12.7109375" style="46" customWidth="1"/>
    <col min="1041" max="1043" width="12.28515625" style="46" customWidth="1"/>
    <col min="1044" max="1044" width="12.85546875" style="46" customWidth="1"/>
    <col min="1045" max="1047" width="12.28515625" style="46" customWidth="1"/>
    <col min="1048" max="1048" width="10.7109375" style="46" customWidth="1"/>
    <col min="1049" max="1049" width="7.85546875" style="46" customWidth="1"/>
    <col min="1050" max="1050" width="5.7109375" style="46" customWidth="1"/>
    <col min="1051" max="1051" width="3.28515625" style="46" customWidth="1"/>
    <col min="1052" max="1053" width="0" style="46" hidden="1" customWidth="1"/>
    <col min="1054" max="1280" width="9.140625" style="46"/>
    <col min="1281" max="1289" width="0" style="46" hidden="1" customWidth="1"/>
    <col min="1290" max="1290" width="18.85546875" style="46" customWidth="1"/>
    <col min="1291" max="1292" width="12.28515625" style="46" customWidth="1"/>
    <col min="1293" max="1293" width="13.28515625" style="46" customWidth="1"/>
    <col min="1294" max="1295" width="12.28515625" style="46" customWidth="1"/>
    <col min="1296" max="1296" width="12.7109375" style="46" customWidth="1"/>
    <col min="1297" max="1299" width="12.28515625" style="46" customWidth="1"/>
    <col min="1300" max="1300" width="12.85546875" style="46" customWidth="1"/>
    <col min="1301" max="1303" width="12.28515625" style="46" customWidth="1"/>
    <col min="1304" max="1304" width="10.7109375" style="46" customWidth="1"/>
    <col min="1305" max="1305" width="7.85546875" style="46" customWidth="1"/>
    <col min="1306" max="1306" width="5.7109375" style="46" customWidth="1"/>
    <col min="1307" max="1307" width="3.28515625" style="46" customWidth="1"/>
    <col min="1308" max="1309" width="0" style="46" hidden="1" customWidth="1"/>
    <col min="1310" max="1536" width="9.140625" style="46"/>
    <col min="1537" max="1545" width="0" style="46" hidden="1" customWidth="1"/>
    <col min="1546" max="1546" width="18.85546875" style="46" customWidth="1"/>
    <col min="1547" max="1548" width="12.28515625" style="46" customWidth="1"/>
    <col min="1549" max="1549" width="13.28515625" style="46" customWidth="1"/>
    <col min="1550" max="1551" width="12.28515625" style="46" customWidth="1"/>
    <col min="1552" max="1552" width="12.7109375" style="46" customWidth="1"/>
    <col min="1553" max="1555" width="12.28515625" style="46" customWidth="1"/>
    <col min="1556" max="1556" width="12.85546875" style="46" customWidth="1"/>
    <col min="1557" max="1559" width="12.28515625" style="46" customWidth="1"/>
    <col min="1560" max="1560" width="10.7109375" style="46" customWidth="1"/>
    <col min="1561" max="1561" width="7.85546875" style="46" customWidth="1"/>
    <col min="1562" max="1562" width="5.7109375" style="46" customWidth="1"/>
    <col min="1563" max="1563" width="3.28515625" style="46" customWidth="1"/>
    <col min="1564" max="1565" width="0" style="46" hidden="1" customWidth="1"/>
    <col min="1566" max="1792" width="9.140625" style="46"/>
    <col min="1793" max="1801" width="0" style="46" hidden="1" customWidth="1"/>
    <col min="1802" max="1802" width="18.85546875" style="46" customWidth="1"/>
    <col min="1803" max="1804" width="12.28515625" style="46" customWidth="1"/>
    <col min="1805" max="1805" width="13.28515625" style="46" customWidth="1"/>
    <col min="1806" max="1807" width="12.28515625" style="46" customWidth="1"/>
    <col min="1808" max="1808" width="12.7109375" style="46" customWidth="1"/>
    <col min="1809" max="1811" width="12.28515625" style="46" customWidth="1"/>
    <col min="1812" max="1812" width="12.85546875" style="46" customWidth="1"/>
    <col min="1813" max="1815" width="12.28515625" style="46" customWidth="1"/>
    <col min="1816" max="1816" width="10.7109375" style="46" customWidth="1"/>
    <col min="1817" max="1817" width="7.85546875" style="46" customWidth="1"/>
    <col min="1818" max="1818" width="5.7109375" style="46" customWidth="1"/>
    <col min="1819" max="1819" width="3.28515625" style="46" customWidth="1"/>
    <col min="1820" max="1821" width="0" style="46" hidden="1" customWidth="1"/>
    <col min="1822" max="2048" width="9.140625" style="46"/>
    <col min="2049" max="2057" width="0" style="46" hidden="1" customWidth="1"/>
    <col min="2058" max="2058" width="18.85546875" style="46" customWidth="1"/>
    <col min="2059" max="2060" width="12.28515625" style="46" customWidth="1"/>
    <col min="2061" max="2061" width="13.28515625" style="46" customWidth="1"/>
    <col min="2062" max="2063" width="12.28515625" style="46" customWidth="1"/>
    <col min="2064" max="2064" width="12.7109375" style="46" customWidth="1"/>
    <col min="2065" max="2067" width="12.28515625" style="46" customWidth="1"/>
    <col min="2068" max="2068" width="12.85546875" style="46" customWidth="1"/>
    <col min="2069" max="2071" width="12.28515625" style="46" customWidth="1"/>
    <col min="2072" max="2072" width="10.7109375" style="46" customWidth="1"/>
    <col min="2073" max="2073" width="7.85546875" style="46" customWidth="1"/>
    <col min="2074" max="2074" width="5.7109375" style="46" customWidth="1"/>
    <col min="2075" max="2075" width="3.28515625" style="46" customWidth="1"/>
    <col min="2076" max="2077" width="0" style="46" hidden="1" customWidth="1"/>
    <col min="2078" max="2304" width="9.140625" style="46"/>
    <col min="2305" max="2313" width="0" style="46" hidden="1" customWidth="1"/>
    <col min="2314" max="2314" width="18.85546875" style="46" customWidth="1"/>
    <col min="2315" max="2316" width="12.28515625" style="46" customWidth="1"/>
    <col min="2317" max="2317" width="13.28515625" style="46" customWidth="1"/>
    <col min="2318" max="2319" width="12.28515625" style="46" customWidth="1"/>
    <col min="2320" max="2320" width="12.7109375" style="46" customWidth="1"/>
    <col min="2321" max="2323" width="12.28515625" style="46" customWidth="1"/>
    <col min="2324" max="2324" width="12.85546875" style="46" customWidth="1"/>
    <col min="2325" max="2327" width="12.28515625" style="46" customWidth="1"/>
    <col min="2328" max="2328" width="10.7109375" style="46" customWidth="1"/>
    <col min="2329" max="2329" width="7.85546875" style="46" customWidth="1"/>
    <col min="2330" max="2330" width="5.7109375" style="46" customWidth="1"/>
    <col min="2331" max="2331" width="3.28515625" style="46" customWidth="1"/>
    <col min="2332" max="2333" width="0" style="46" hidden="1" customWidth="1"/>
    <col min="2334" max="2560" width="9.140625" style="46"/>
    <col min="2561" max="2569" width="0" style="46" hidden="1" customWidth="1"/>
    <col min="2570" max="2570" width="18.85546875" style="46" customWidth="1"/>
    <col min="2571" max="2572" width="12.28515625" style="46" customWidth="1"/>
    <col min="2573" max="2573" width="13.28515625" style="46" customWidth="1"/>
    <col min="2574" max="2575" width="12.28515625" style="46" customWidth="1"/>
    <col min="2576" max="2576" width="12.7109375" style="46" customWidth="1"/>
    <col min="2577" max="2579" width="12.28515625" style="46" customWidth="1"/>
    <col min="2580" max="2580" width="12.85546875" style="46" customWidth="1"/>
    <col min="2581" max="2583" width="12.28515625" style="46" customWidth="1"/>
    <col min="2584" max="2584" width="10.7109375" style="46" customWidth="1"/>
    <col min="2585" max="2585" width="7.85546875" style="46" customWidth="1"/>
    <col min="2586" max="2586" width="5.7109375" style="46" customWidth="1"/>
    <col min="2587" max="2587" width="3.28515625" style="46" customWidth="1"/>
    <col min="2588" max="2589" width="0" style="46" hidden="1" customWidth="1"/>
    <col min="2590" max="2816" width="9.140625" style="46"/>
    <col min="2817" max="2825" width="0" style="46" hidden="1" customWidth="1"/>
    <col min="2826" max="2826" width="18.85546875" style="46" customWidth="1"/>
    <col min="2827" max="2828" width="12.28515625" style="46" customWidth="1"/>
    <col min="2829" max="2829" width="13.28515625" style="46" customWidth="1"/>
    <col min="2830" max="2831" width="12.28515625" style="46" customWidth="1"/>
    <col min="2832" max="2832" width="12.7109375" style="46" customWidth="1"/>
    <col min="2833" max="2835" width="12.28515625" style="46" customWidth="1"/>
    <col min="2836" max="2836" width="12.85546875" style="46" customWidth="1"/>
    <col min="2837" max="2839" width="12.28515625" style="46" customWidth="1"/>
    <col min="2840" max="2840" width="10.7109375" style="46" customWidth="1"/>
    <col min="2841" max="2841" width="7.85546875" style="46" customWidth="1"/>
    <col min="2842" max="2842" width="5.7109375" style="46" customWidth="1"/>
    <col min="2843" max="2843" width="3.28515625" style="46" customWidth="1"/>
    <col min="2844" max="2845" width="0" style="46" hidden="1" customWidth="1"/>
    <col min="2846" max="3072" width="9.140625" style="46"/>
    <col min="3073" max="3081" width="0" style="46" hidden="1" customWidth="1"/>
    <col min="3082" max="3082" width="18.85546875" style="46" customWidth="1"/>
    <col min="3083" max="3084" width="12.28515625" style="46" customWidth="1"/>
    <col min="3085" max="3085" width="13.28515625" style="46" customWidth="1"/>
    <col min="3086" max="3087" width="12.28515625" style="46" customWidth="1"/>
    <col min="3088" max="3088" width="12.7109375" style="46" customWidth="1"/>
    <col min="3089" max="3091" width="12.28515625" style="46" customWidth="1"/>
    <col min="3092" max="3092" width="12.85546875" style="46" customWidth="1"/>
    <col min="3093" max="3095" width="12.28515625" style="46" customWidth="1"/>
    <col min="3096" max="3096" width="10.7109375" style="46" customWidth="1"/>
    <col min="3097" max="3097" width="7.85546875" style="46" customWidth="1"/>
    <col min="3098" max="3098" width="5.7109375" style="46" customWidth="1"/>
    <col min="3099" max="3099" width="3.28515625" style="46" customWidth="1"/>
    <col min="3100" max="3101" width="0" style="46" hidden="1" customWidth="1"/>
    <col min="3102" max="3328" width="9.140625" style="46"/>
    <col min="3329" max="3337" width="0" style="46" hidden="1" customWidth="1"/>
    <col min="3338" max="3338" width="18.85546875" style="46" customWidth="1"/>
    <col min="3339" max="3340" width="12.28515625" style="46" customWidth="1"/>
    <col min="3341" max="3341" width="13.28515625" style="46" customWidth="1"/>
    <col min="3342" max="3343" width="12.28515625" style="46" customWidth="1"/>
    <col min="3344" max="3344" width="12.7109375" style="46" customWidth="1"/>
    <col min="3345" max="3347" width="12.28515625" style="46" customWidth="1"/>
    <col min="3348" max="3348" width="12.85546875" style="46" customWidth="1"/>
    <col min="3349" max="3351" width="12.28515625" style="46" customWidth="1"/>
    <col min="3352" max="3352" width="10.7109375" style="46" customWidth="1"/>
    <col min="3353" max="3353" width="7.85546875" style="46" customWidth="1"/>
    <col min="3354" max="3354" width="5.7109375" style="46" customWidth="1"/>
    <col min="3355" max="3355" width="3.28515625" style="46" customWidth="1"/>
    <col min="3356" max="3357" width="0" style="46" hidden="1" customWidth="1"/>
    <col min="3358" max="3584" width="9.140625" style="46"/>
    <col min="3585" max="3593" width="0" style="46" hidden="1" customWidth="1"/>
    <col min="3594" max="3594" width="18.85546875" style="46" customWidth="1"/>
    <col min="3595" max="3596" width="12.28515625" style="46" customWidth="1"/>
    <col min="3597" max="3597" width="13.28515625" style="46" customWidth="1"/>
    <col min="3598" max="3599" width="12.28515625" style="46" customWidth="1"/>
    <col min="3600" max="3600" width="12.7109375" style="46" customWidth="1"/>
    <col min="3601" max="3603" width="12.28515625" style="46" customWidth="1"/>
    <col min="3604" max="3604" width="12.85546875" style="46" customWidth="1"/>
    <col min="3605" max="3607" width="12.28515625" style="46" customWidth="1"/>
    <col min="3608" max="3608" width="10.7109375" style="46" customWidth="1"/>
    <col min="3609" max="3609" width="7.85546875" style="46" customWidth="1"/>
    <col min="3610" max="3610" width="5.7109375" style="46" customWidth="1"/>
    <col min="3611" max="3611" width="3.28515625" style="46" customWidth="1"/>
    <col min="3612" max="3613" width="0" style="46" hidden="1" customWidth="1"/>
    <col min="3614" max="3840" width="9.140625" style="46"/>
    <col min="3841" max="3849" width="0" style="46" hidden="1" customWidth="1"/>
    <col min="3850" max="3850" width="18.85546875" style="46" customWidth="1"/>
    <col min="3851" max="3852" width="12.28515625" style="46" customWidth="1"/>
    <col min="3853" max="3853" width="13.28515625" style="46" customWidth="1"/>
    <col min="3854" max="3855" width="12.28515625" style="46" customWidth="1"/>
    <col min="3856" max="3856" width="12.7109375" style="46" customWidth="1"/>
    <col min="3857" max="3859" width="12.28515625" style="46" customWidth="1"/>
    <col min="3860" max="3860" width="12.85546875" style="46" customWidth="1"/>
    <col min="3861" max="3863" width="12.28515625" style="46" customWidth="1"/>
    <col min="3864" max="3864" width="10.7109375" style="46" customWidth="1"/>
    <col min="3865" max="3865" width="7.85546875" style="46" customWidth="1"/>
    <col min="3866" max="3866" width="5.7109375" style="46" customWidth="1"/>
    <col min="3867" max="3867" width="3.28515625" style="46" customWidth="1"/>
    <col min="3868" max="3869" width="0" style="46" hidden="1" customWidth="1"/>
    <col min="3870" max="4096" width="9.140625" style="46"/>
    <col min="4097" max="4105" width="0" style="46" hidden="1" customWidth="1"/>
    <col min="4106" max="4106" width="18.85546875" style="46" customWidth="1"/>
    <col min="4107" max="4108" width="12.28515625" style="46" customWidth="1"/>
    <col min="4109" max="4109" width="13.28515625" style="46" customWidth="1"/>
    <col min="4110" max="4111" width="12.28515625" style="46" customWidth="1"/>
    <col min="4112" max="4112" width="12.7109375" style="46" customWidth="1"/>
    <col min="4113" max="4115" width="12.28515625" style="46" customWidth="1"/>
    <col min="4116" max="4116" width="12.85546875" style="46" customWidth="1"/>
    <col min="4117" max="4119" width="12.28515625" style="46" customWidth="1"/>
    <col min="4120" max="4120" width="10.7109375" style="46" customWidth="1"/>
    <col min="4121" max="4121" width="7.85546875" style="46" customWidth="1"/>
    <col min="4122" max="4122" width="5.7109375" style="46" customWidth="1"/>
    <col min="4123" max="4123" width="3.28515625" style="46" customWidth="1"/>
    <col min="4124" max="4125" width="0" style="46" hidden="1" customWidth="1"/>
    <col min="4126" max="4352" width="9.140625" style="46"/>
    <col min="4353" max="4361" width="0" style="46" hidden="1" customWidth="1"/>
    <col min="4362" max="4362" width="18.85546875" style="46" customWidth="1"/>
    <col min="4363" max="4364" width="12.28515625" style="46" customWidth="1"/>
    <col min="4365" max="4365" width="13.28515625" style="46" customWidth="1"/>
    <col min="4366" max="4367" width="12.28515625" style="46" customWidth="1"/>
    <col min="4368" max="4368" width="12.7109375" style="46" customWidth="1"/>
    <col min="4369" max="4371" width="12.28515625" style="46" customWidth="1"/>
    <col min="4372" max="4372" width="12.85546875" style="46" customWidth="1"/>
    <col min="4373" max="4375" width="12.28515625" style="46" customWidth="1"/>
    <col min="4376" max="4376" width="10.7109375" style="46" customWidth="1"/>
    <col min="4377" max="4377" width="7.85546875" style="46" customWidth="1"/>
    <col min="4378" max="4378" width="5.7109375" style="46" customWidth="1"/>
    <col min="4379" max="4379" width="3.28515625" style="46" customWidth="1"/>
    <col min="4380" max="4381" width="0" style="46" hidden="1" customWidth="1"/>
    <col min="4382" max="4608" width="9.140625" style="46"/>
    <col min="4609" max="4617" width="0" style="46" hidden="1" customWidth="1"/>
    <col min="4618" max="4618" width="18.85546875" style="46" customWidth="1"/>
    <col min="4619" max="4620" width="12.28515625" style="46" customWidth="1"/>
    <col min="4621" max="4621" width="13.28515625" style="46" customWidth="1"/>
    <col min="4622" max="4623" width="12.28515625" style="46" customWidth="1"/>
    <col min="4624" max="4624" width="12.7109375" style="46" customWidth="1"/>
    <col min="4625" max="4627" width="12.28515625" style="46" customWidth="1"/>
    <col min="4628" max="4628" width="12.85546875" style="46" customWidth="1"/>
    <col min="4629" max="4631" width="12.28515625" style="46" customWidth="1"/>
    <col min="4632" max="4632" width="10.7109375" style="46" customWidth="1"/>
    <col min="4633" max="4633" width="7.85546875" style="46" customWidth="1"/>
    <col min="4634" max="4634" width="5.7109375" style="46" customWidth="1"/>
    <col min="4635" max="4635" width="3.28515625" style="46" customWidth="1"/>
    <col min="4636" max="4637" width="0" style="46" hidden="1" customWidth="1"/>
    <col min="4638" max="4864" width="9.140625" style="46"/>
    <col min="4865" max="4873" width="0" style="46" hidden="1" customWidth="1"/>
    <col min="4874" max="4874" width="18.85546875" style="46" customWidth="1"/>
    <col min="4875" max="4876" width="12.28515625" style="46" customWidth="1"/>
    <col min="4877" max="4877" width="13.28515625" style="46" customWidth="1"/>
    <col min="4878" max="4879" width="12.28515625" style="46" customWidth="1"/>
    <col min="4880" max="4880" width="12.7109375" style="46" customWidth="1"/>
    <col min="4881" max="4883" width="12.28515625" style="46" customWidth="1"/>
    <col min="4884" max="4884" width="12.85546875" style="46" customWidth="1"/>
    <col min="4885" max="4887" width="12.28515625" style="46" customWidth="1"/>
    <col min="4888" max="4888" width="10.7109375" style="46" customWidth="1"/>
    <col min="4889" max="4889" width="7.85546875" style="46" customWidth="1"/>
    <col min="4890" max="4890" width="5.7109375" style="46" customWidth="1"/>
    <col min="4891" max="4891" width="3.28515625" style="46" customWidth="1"/>
    <col min="4892" max="4893" width="0" style="46" hidden="1" customWidth="1"/>
    <col min="4894" max="5120" width="9.140625" style="46"/>
    <col min="5121" max="5129" width="0" style="46" hidden="1" customWidth="1"/>
    <col min="5130" max="5130" width="18.85546875" style="46" customWidth="1"/>
    <col min="5131" max="5132" width="12.28515625" style="46" customWidth="1"/>
    <col min="5133" max="5133" width="13.28515625" style="46" customWidth="1"/>
    <col min="5134" max="5135" width="12.28515625" style="46" customWidth="1"/>
    <col min="5136" max="5136" width="12.7109375" style="46" customWidth="1"/>
    <col min="5137" max="5139" width="12.28515625" style="46" customWidth="1"/>
    <col min="5140" max="5140" width="12.85546875" style="46" customWidth="1"/>
    <col min="5141" max="5143" width="12.28515625" style="46" customWidth="1"/>
    <col min="5144" max="5144" width="10.7109375" style="46" customWidth="1"/>
    <col min="5145" max="5145" width="7.85546875" style="46" customWidth="1"/>
    <col min="5146" max="5146" width="5.7109375" style="46" customWidth="1"/>
    <col min="5147" max="5147" width="3.28515625" style="46" customWidth="1"/>
    <col min="5148" max="5149" width="0" style="46" hidden="1" customWidth="1"/>
    <col min="5150" max="5376" width="9.140625" style="46"/>
    <col min="5377" max="5385" width="0" style="46" hidden="1" customWidth="1"/>
    <col min="5386" max="5386" width="18.85546875" style="46" customWidth="1"/>
    <col min="5387" max="5388" width="12.28515625" style="46" customWidth="1"/>
    <col min="5389" max="5389" width="13.28515625" style="46" customWidth="1"/>
    <col min="5390" max="5391" width="12.28515625" style="46" customWidth="1"/>
    <col min="5392" max="5392" width="12.7109375" style="46" customWidth="1"/>
    <col min="5393" max="5395" width="12.28515625" style="46" customWidth="1"/>
    <col min="5396" max="5396" width="12.85546875" style="46" customWidth="1"/>
    <col min="5397" max="5399" width="12.28515625" style="46" customWidth="1"/>
    <col min="5400" max="5400" width="10.7109375" style="46" customWidth="1"/>
    <col min="5401" max="5401" width="7.85546875" style="46" customWidth="1"/>
    <col min="5402" max="5402" width="5.7109375" style="46" customWidth="1"/>
    <col min="5403" max="5403" width="3.28515625" style="46" customWidth="1"/>
    <col min="5404" max="5405" width="0" style="46" hidden="1" customWidth="1"/>
    <col min="5406" max="5632" width="9.140625" style="46"/>
    <col min="5633" max="5641" width="0" style="46" hidden="1" customWidth="1"/>
    <col min="5642" max="5642" width="18.85546875" style="46" customWidth="1"/>
    <col min="5643" max="5644" width="12.28515625" style="46" customWidth="1"/>
    <col min="5645" max="5645" width="13.28515625" style="46" customWidth="1"/>
    <col min="5646" max="5647" width="12.28515625" style="46" customWidth="1"/>
    <col min="5648" max="5648" width="12.7109375" style="46" customWidth="1"/>
    <col min="5649" max="5651" width="12.28515625" style="46" customWidth="1"/>
    <col min="5652" max="5652" width="12.85546875" style="46" customWidth="1"/>
    <col min="5653" max="5655" width="12.28515625" style="46" customWidth="1"/>
    <col min="5656" max="5656" width="10.7109375" style="46" customWidth="1"/>
    <col min="5657" max="5657" width="7.85546875" style="46" customWidth="1"/>
    <col min="5658" max="5658" width="5.7109375" style="46" customWidth="1"/>
    <col min="5659" max="5659" width="3.28515625" style="46" customWidth="1"/>
    <col min="5660" max="5661" width="0" style="46" hidden="1" customWidth="1"/>
    <col min="5662" max="5888" width="9.140625" style="46"/>
    <col min="5889" max="5897" width="0" style="46" hidden="1" customWidth="1"/>
    <col min="5898" max="5898" width="18.85546875" style="46" customWidth="1"/>
    <col min="5899" max="5900" width="12.28515625" style="46" customWidth="1"/>
    <col min="5901" max="5901" width="13.28515625" style="46" customWidth="1"/>
    <col min="5902" max="5903" width="12.28515625" style="46" customWidth="1"/>
    <col min="5904" max="5904" width="12.7109375" style="46" customWidth="1"/>
    <col min="5905" max="5907" width="12.28515625" style="46" customWidth="1"/>
    <col min="5908" max="5908" width="12.85546875" style="46" customWidth="1"/>
    <col min="5909" max="5911" width="12.28515625" style="46" customWidth="1"/>
    <col min="5912" max="5912" width="10.7109375" style="46" customWidth="1"/>
    <col min="5913" max="5913" width="7.85546875" style="46" customWidth="1"/>
    <col min="5914" max="5914" width="5.7109375" style="46" customWidth="1"/>
    <col min="5915" max="5915" width="3.28515625" style="46" customWidth="1"/>
    <col min="5916" max="5917" width="0" style="46" hidden="1" customWidth="1"/>
    <col min="5918" max="6144" width="9.140625" style="46"/>
    <col min="6145" max="6153" width="0" style="46" hidden="1" customWidth="1"/>
    <col min="6154" max="6154" width="18.85546875" style="46" customWidth="1"/>
    <col min="6155" max="6156" width="12.28515625" style="46" customWidth="1"/>
    <col min="6157" max="6157" width="13.28515625" style="46" customWidth="1"/>
    <col min="6158" max="6159" width="12.28515625" style="46" customWidth="1"/>
    <col min="6160" max="6160" width="12.7109375" style="46" customWidth="1"/>
    <col min="6161" max="6163" width="12.28515625" style="46" customWidth="1"/>
    <col min="6164" max="6164" width="12.85546875" style="46" customWidth="1"/>
    <col min="6165" max="6167" width="12.28515625" style="46" customWidth="1"/>
    <col min="6168" max="6168" width="10.7109375" style="46" customWidth="1"/>
    <col min="6169" max="6169" width="7.85546875" style="46" customWidth="1"/>
    <col min="6170" max="6170" width="5.7109375" style="46" customWidth="1"/>
    <col min="6171" max="6171" width="3.28515625" style="46" customWidth="1"/>
    <col min="6172" max="6173" width="0" style="46" hidden="1" customWidth="1"/>
    <col min="6174" max="6400" width="9.140625" style="46"/>
    <col min="6401" max="6409" width="0" style="46" hidden="1" customWidth="1"/>
    <col min="6410" max="6410" width="18.85546875" style="46" customWidth="1"/>
    <col min="6411" max="6412" width="12.28515625" style="46" customWidth="1"/>
    <col min="6413" max="6413" width="13.28515625" style="46" customWidth="1"/>
    <col min="6414" max="6415" width="12.28515625" style="46" customWidth="1"/>
    <col min="6416" max="6416" width="12.7109375" style="46" customWidth="1"/>
    <col min="6417" max="6419" width="12.28515625" style="46" customWidth="1"/>
    <col min="6420" max="6420" width="12.85546875" style="46" customWidth="1"/>
    <col min="6421" max="6423" width="12.28515625" style="46" customWidth="1"/>
    <col min="6424" max="6424" width="10.7109375" style="46" customWidth="1"/>
    <col min="6425" max="6425" width="7.85546875" style="46" customWidth="1"/>
    <col min="6426" max="6426" width="5.7109375" style="46" customWidth="1"/>
    <col min="6427" max="6427" width="3.28515625" style="46" customWidth="1"/>
    <col min="6428" max="6429" width="0" style="46" hidden="1" customWidth="1"/>
    <col min="6430" max="6656" width="9.140625" style="46"/>
    <col min="6657" max="6665" width="0" style="46" hidden="1" customWidth="1"/>
    <col min="6666" max="6666" width="18.85546875" style="46" customWidth="1"/>
    <col min="6667" max="6668" width="12.28515625" style="46" customWidth="1"/>
    <col min="6669" max="6669" width="13.28515625" style="46" customWidth="1"/>
    <col min="6670" max="6671" width="12.28515625" style="46" customWidth="1"/>
    <col min="6672" max="6672" width="12.7109375" style="46" customWidth="1"/>
    <col min="6673" max="6675" width="12.28515625" style="46" customWidth="1"/>
    <col min="6676" max="6676" width="12.85546875" style="46" customWidth="1"/>
    <col min="6677" max="6679" width="12.28515625" style="46" customWidth="1"/>
    <col min="6680" max="6680" width="10.7109375" style="46" customWidth="1"/>
    <col min="6681" max="6681" width="7.85546875" style="46" customWidth="1"/>
    <col min="6682" max="6682" width="5.7109375" style="46" customWidth="1"/>
    <col min="6683" max="6683" width="3.28515625" style="46" customWidth="1"/>
    <col min="6684" max="6685" width="0" style="46" hidden="1" customWidth="1"/>
    <col min="6686" max="6912" width="9.140625" style="46"/>
    <col min="6913" max="6921" width="0" style="46" hidden="1" customWidth="1"/>
    <col min="6922" max="6922" width="18.85546875" style="46" customWidth="1"/>
    <col min="6923" max="6924" width="12.28515625" style="46" customWidth="1"/>
    <col min="6925" max="6925" width="13.28515625" style="46" customWidth="1"/>
    <col min="6926" max="6927" width="12.28515625" style="46" customWidth="1"/>
    <col min="6928" max="6928" width="12.7109375" style="46" customWidth="1"/>
    <col min="6929" max="6931" width="12.28515625" style="46" customWidth="1"/>
    <col min="6932" max="6932" width="12.85546875" style="46" customWidth="1"/>
    <col min="6933" max="6935" width="12.28515625" style="46" customWidth="1"/>
    <col min="6936" max="6936" width="10.7109375" style="46" customWidth="1"/>
    <col min="6937" max="6937" width="7.85546875" style="46" customWidth="1"/>
    <col min="6938" max="6938" width="5.7109375" style="46" customWidth="1"/>
    <col min="6939" max="6939" width="3.28515625" style="46" customWidth="1"/>
    <col min="6940" max="6941" width="0" style="46" hidden="1" customWidth="1"/>
    <col min="6942" max="7168" width="9.140625" style="46"/>
    <col min="7169" max="7177" width="0" style="46" hidden="1" customWidth="1"/>
    <col min="7178" max="7178" width="18.85546875" style="46" customWidth="1"/>
    <col min="7179" max="7180" width="12.28515625" style="46" customWidth="1"/>
    <col min="7181" max="7181" width="13.28515625" style="46" customWidth="1"/>
    <col min="7182" max="7183" width="12.28515625" style="46" customWidth="1"/>
    <col min="7184" max="7184" width="12.7109375" style="46" customWidth="1"/>
    <col min="7185" max="7187" width="12.28515625" style="46" customWidth="1"/>
    <col min="7188" max="7188" width="12.85546875" style="46" customWidth="1"/>
    <col min="7189" max="7191" width="12.28515625" style="46" customWidth="1"/>
    <col min="7192" max="7192" width="10.7109375" style="46" customWidth="1"/>
    <col min="7193" max="7193" width="7.85546875" style="46" customWidth="1"/>
    <col min="7194" max="7194" width="5.7109375" style="46" customWidth="1"/>
    <col min="7195" max="7195" width="3.28515625" style="46" customWidth="1"/>
    <col min="7196" max="7197" width="0" style="46" hidden="1" customWidth="1"/>
    <col min="7198" max="7424" width="9.140625" style="46"/>
    <col min="7425" max="7433" width="0" style="46" hidden="1" customWidth="1"/>
    <col min="7434" max="7434" width="18.85546875" style="46" customWidth="1"/>
    <col min="7435" max="7436" width="12.28515625" style="46" customWidth="1"/>
    <col min="7437" max="7437" width="13.28515625" style="46" customWidth="1"/>
    <col min="7438" max="7439" width="12.28515625" style="46" customWidth="1"/>
    <col min="7440" max="7440" width="12.7109375" style="46" customWidth="1"/>
    <col min="7441" max="7443" width="12.28515625" style="46" customWidth="1"/>
    <col min="7444" max="7444" width="12.85546875" style="46" customWidth="1"/>
    <col min="7445" max="7447" width="12.28515625" style="46" customWidth="1"/>
    <col min="7448" max="7448" width="10.7109375" style="46" customWidth="1"/>
    <col min="7449" max="7449" width="7.85546875" style="46" customWidth="1"/>
    <col min="7450" max="7450" width="5.7109375" style="46" customWidth="1"/>
    <col min="7451" max="7451" width="3.28515625" style="46" customWidth="1"/>
    <col min="7452" max="7453" width="0" style="46" hidden="1" customWidth="1"/>
    <col min="7454" max="7680" width="9.140625" style="46"/>
    <col min="7681" max="7689" width="0" style="46" hidden="1" customWidth="1"/>
    <col min="7690" max="7690" width="18.85546875" style="46" customWidth="1"/>
    <col min="7691" max="7692" width="12.28515625" style="46" customWidth="1"/>
    <col min="7693" max="7693" width="13.28515625" style="46" customWidth="1"/>
    <col min="7694" max="7695" width="12.28515625" style="46" customWidth="1"/>
    <col min="7696" max="7696" width="12.7109375" style="46" customWidth="1"/>
    <col min="7697" max="7699" width="12.28515625" style="46" customWidth="1"/>
    <col min="7700" max="7700" width="12.85546875" style="46" customWidth="1"/>
    <col min="7701" max="7703" width="12.28515625" style="46" customWidth="1"/>
    <col min="7704" max="7704" width="10.7109375" style="46" customWidth="1"/>
    <col min="7705" max="7705" width="7.85546875" style="46" customWidth="1"/>
    <col min="7706" max="7706" width="5.7109375" style="46" customWidth="1"/>
    <col min="7707" max="7707" width="3.28515625" style="46" customWidth="1"/>
    <col min="7708" max="7709" width="0" style="46" hidden="1" customWidth="1"/>
    <col min="7710" max="7936" width="9.140625" style="46"/>
    <col min="7937" max="7945" width="0" style="46" hidden="1" customWidth="1"/>
    <col min="7946" max="7946" width="18.85546875" style="46" customWidth="1"/>
    <col min="7947" max="7948" width="12.28515625" style="46" customWidth="1"/>
    <col min="7949" max="7949" width="13.28515625" style="46" customWidth="1"/>
    <col min="7950" max="7951" width="12.28515625" style="46" customWidth="1"/>
    <col min="7952" max="7952" width="12.7109375" style="46" customWidth="1"/>
    <col min="7953" max="7955" width="12.28515625" style="46" customWidth="1"/>
    <col min="7956" max="7956" width="12.85546875" style="46" customWidth="1"/>
    <col min="7957" max="7959" width="12.28515625" style="46" customWidth="1"/>
    <col min="7960" max="7960" width="10.7109375" style="46" customWidth="1"/>
    <col min="7961" max="7961" width="7.85546875" style="46" customWidth="1"/>
    <col min="7962" max="7962" width="5.7109375" style="46" customWidth="1"/>
    <col min="7963" max="7963" width="3.28515625" style="46" customWidth="1"/>
    <col min="7964" max="7965" width="0" style="46" hidden="1" customWidth="1"/>
    <col min="7966" max="8192" width="9.140625" style="46"/>
    <col min="8193" max="8201" width="0" style="46" hidden="1" customWidth="1"/>
    <col min="8202" max="8202" width="18.85546875" style="46" customWidth="1"/>
    <col min="8203" max="8204" width="12.28515625" style="46" customWidth="1"/>
    <col min="8205" max="8205" width="13.28515625" style="46" customWidth="1"/>
    <col min="8206" max="8207" width="12.28515625" style="46" customWidth="1"/>
    <col min="8208" max="8208" width="12.7109375" style="46" customWidth="1"/>
    <col min="8209" max="8211" width="12.28515625" style="46" customWidth="1"/>
    <col min="8212" max="8212" width="12.85546875" style="46" customWidth="1"/>
    <col min="8213" max="8215" width="12.28515625" style="46" customWidth="1"/>
    <col min="8216" max="8216" width="10.7109375" style="46" customWidth="1"/>
    <col min="8217" max="8217" width="7.85546875" style="46" customWidth="1"/>
    <col min="8218" max="8218" width="5.7109375" style="46" customWidth="1"/>
    <col min="8219" max="8219" width="3.28515625" style="46" customWidth="1"/>
    <col min="8220" max="8221" width="0" style="46" hidden="1" customWidth="1"/>
    <col min="8222" max="8448" width="9.140625" style="46"/>
    <col min="8449" max="8457" width="0" style="46" hidden="1" customWidth="1"/>
    <col min="8458" max="8458" width="18.85546875" style="46" customWidth="1"/>
    <col min="8459" max="8460" width="12.28515625" style="46" customWidth="1"/>
    <col min="8461" max="8461" width="13.28515625" style="46" customWidth="1"/>
    <col min="8462" max="8463" width="12.28515625" style="46" customWidth="1"/>
    <col min="8464" max="8464" width="12.7109375" style="46" customWidth="1"/>
    <col min="8465" max="8467" width="12.28515625" style="46" customWidth="1"/>
    <col min="8468" max="8468" width="12.85546875" style="46" customWidth="1"/>
    <col min="8469" max="8471" width="12.28515625" style="46" customWidth="1"/>
    <col min="8472" max="8472" width="10.7109375" style="46" customWidth="1"/>
    <col min="8473" max="8473" width="7.85546875" style="46" customWidth="1"/>
    <col min="8474" max="8474" width="5.7109375" style="46" customWidth="1"/>
    <col min="8475" max="8475" width="3.28515625" style="46" customWidth="1"/>
    <col min="8476" max="8477" width="0" style="46" hidden="1" customWidth="1"/>
    <col min="8478" max="8704" width="9.140625" style="46"/>
    <col min="8705" max="8713" width="0" style="46" hidden="1" customWidth="1"/>
    <col min="8714" max="8714" width="18.85546875" style="46" customWidth="1"/>
    <col min="8715" max="8716" width="12.28515625" style="46" customWidth="1"/>
    <col min="8717" max="8717" width="13.28515625" style="46" customWidth="1"/>
    <col min="8718" max="8719" width="12.28515625" style="46" customWidth="1"/>
    <col min="8720" max="8720" width="12.7109375" style="46" customWidth="1"/>
    <col min="8721" max="8723" width="12.28515625" style="46" customWidth="1"/>
    <col min="8724" max="8724" width="12.85546875" style="46" customWidth="1"/>
    <col min="8725" max="8727" width="12.28515625" style="46" customWidth="1"/>
    <col min="8728" max="8728" width="10.7109375" style="46" customWidth="1"/>
    <col min="8729" max="8729" width="7.85546875" style="46" customWidth="1"/>
    <col min="8730" max="8730" width="5.7109375" style="46" customWidth="1"/>
    <col min="8731" max="8731" width="3.28515625" style="46" customWidth="1"/>
    <col min="8732" max="8733" width="0" style="46" hidden="1" customWidth="1"/>
    <col min="8734" max="8960" width="9.140625" style="46"/>
    <col min="8961" max="8969" width="0" style="46" hidden="1" customWidth="1"/>
    <col min="8970" max="8970" width="18.85546875" style="46" customWidth="1"/>
    <col min="8971" max="8972" width="12.28515625" style="46" customWidth="1"/>
    <col min="8973" max="8973" width="13.28515625" style="46" customWidth="1"/>
    <col min="8974" max="8975" width="12.28515625" style="46" customWidth="1"/>
    <col min="8976" max="8976" width="12.7109375" style="46" customWidth="1"/>
    <col min="8977" max="8979" width="12.28515625" style="46" customWidth="1"/>
    <col min="8980" max="8980" width="12.85546875" style="46" customWidth="1"/>
    <col min="8981" max="8983" width="12.28515625" style="46" customWidth="1"/>
    <col min="8984" max="8984" width="10.7109375" style="46" customWidth="1"/>
    <col min="8985" max="8985" width="7.85546875" style="46" customWidth="1"/>
    <col min="8986" max="8986" width="5.7109375" style="46" customWidth="1"/>
    <col min="8987" max="8987" width="3.28515625" style="46" customWidth="1"/>
    <col min="8988" max="8989" width="0" style="46" hidden="1" customWidth="1"/>
    <col min="8990" max="9216" width="9.140625" style="46"/>
    <col min="9217" max="9225" width="0" style="46" hidden="1" customWidth="1"/>
    <col min="9226" max="9226" width="18.85546875" style="46" customWidth="1"/>
    <col min="9227" max="9228" width="12.28515625" style="46" customWidth="1"/>
    <col min="9229" max="9229" width="13.28515625" style="46" customWidth="1"/>
    <col min="9230" max="9231" width="12.28515625" style="46" customWidth="1"/>
    <col min="9232" max="9232" width="12.7109375" style="46" customWidth="1"/>
    <col min="9233" max="9235" width="12.28515625" style="46" customWidth="1"/>
    <col min="9236" max="9236" width="12.85546875" style="46" customWidth="1"/>
    <col min="9237" max="9239" width="12.28515625" style="46" customWidth="1"/>
    <col min="9240" max="9240" width="10.7109375" style="46" customWidth="1"/>
    <col min="9241" max="9241" width="7.85546875" style="46" customWidth="1"/>
    <col min="9242" max="9242" width="5.7109375" style="46" customWidth="1"/>
    <col min="9243" max="9243" width="3.28515625" style="46" customWidth="1"/>
    <col min="9244" max="9245" width="0" style="46" hidden="1" customWidth="1"/>
    <col min="9246" max="9472" width="9.140625" style="46"/>
    <col min="9473" max="9481" width="0" style="46" hidden="1" customWidth="1"/>
    <col min="9482" max="9482" width="18.85546875" style="46" customWidth="1"/>
    <col min="9483" max="9484" width="12.28515625" style="46" customWidth="1"/>
    <col min="9485" max="9485" width="13.28515625" style="46" customWidth="1"/>
    <col min="9486" max="9487" width="12.28515625" style="46" customWidth="1"/>
    <col min="9488" max="9488" width="12.7109375" style="46" customWidth="1"/>
    <col min="9489" max="9491" width="12.28515625" style="46" customWidth="1"/>
    <col min="9492" max="9492" width="12.85546875" style="46" customWidth="1"/>
    <col min="9493" max="9495" width="12.28515625" style="46" customWidth="1"/>
    <col min="9496" max="9496" width="10.7109375" style="46" customWidth="1"/>
    <col min="9497" max="9497" width="7.85546875" style="46" customWidth="1"/>
    <col min="9498" max="9498" width="5.7109375" style="46" customWidth="1"/>
    <col min="9499" max="9499" width="3.28515625" style="46" customWidth="1"/>
    <col min="9500" max="9501" width="0" style="46" hidden="1" customWidth="1"/>
    <col min="9502" max="9728" width="9.140625" style="46"/>
    <col min="9729" max="9737" width="0" style="46" hidden="1" customWidth="1"/>
    <col min="9738" max="9738" width="18.85546875" style="46" customWidth="1"/>
    <col min="9739" max="9740" width="12.28515625" style="46" customWidth="1"/>
    <col min="9741" max="9741" width="13.28515625" style="46" customWidth="1"/>
    <col min="9742" max="9743" width="12.28515625" style="46" customWidth="1"/>
    <col min="9744" max="9744" width="12.7109375" style="46" customWidth="1"/>
    <col min="9745" max="9747" width="12.28515625" style="46" customWidth="1"/>
    <col min="9748" max="9748" width="12.85546875" style="46" customWidth="1"/>
    <col min="9749" max="9751" width="12.28515625" style="46" customWidth="1"/>
    <col min="9752" max="9752" width="10.7109375" style="46" customWidth="1"/>
    <col min="9753" max="9753" width="7.85546875" style="46" customWidth="1"/>
    <col min="9754" max="9754" width="5.7109375" style="46" customWidth="1"/>
    <col min="9755" max="9755" width="3.28515625" style="46" customWidth="1"/>
    <col min="9756" max="9757" width="0" style="46" hidden="1" customWidth="1"/>
    <col min="9758" max="9984" width="9.140625" style="46"/>
    <col min="9985" max="9993" width="0" style="46" hidden="1" customWidth="1"/>
    <col min="9994" max="9994" width="18.85546875" style="46" customWidth="1"/>
    <col min="9995" max="9996" width="12.28515625" style="46" customWidth="1"/>
    <col min="9997" max="9997" width="13.28515625" style="46" customWidth="1"/>
    <col min="9998" max="9999" width="12.28515625" style="46" customWidth="1"/>
    <col min="10000" max="10000" width="12.7109375" style="46" customWidth="1"/>
    <col min="10001" max="10003" width="12.28515625" style="46" customWidth="1"/>
    <col min="10004" max="10004" width="12.85546875" style="46" customWidth="1"/>
    <col min="10005" max="10007" width="12.28515625" style="46" customWidth="1"/>
    <col min="10008" max="10008" width="10.7109375" style="46" customWidth="1"/>
    <col min="10009" max="10009" width="7.85546875" style="46" customWidth="1"/>
    <col min="10010" max="10010" width="5.7109375" style="46" customWidth="1"/>
    <col min="10011" max="10011" width="3.28515625" style="46" customWidth="1"/>
    <col min="10012" max="10013" width="0" style="46" hidden="1" customWidth="1"/>
    <col min="10014" max="10240" width="9.140625" style="46"/>
    <col min="10241" max="10249" width="0" style="46" hidden="1" customWidth="1"/>
    <col min="10250" max="10250" width="18.85546875" style="46" customWidth="1"/>
    <col min="10251" max="10252" width="12.28515625" style="46" customWidth="1"/>
    <col min="10253" max="10253" width="13.28515625" style="46" customWidth="1"/>
    <col min="10254" max="10255" width="12.28515625" style="46" customWidth="1"/>
    <col min="10256" max="10256" width="12.7109375" style="46" customWidth="1"/>
    <col min="10257" max="10259" width="12.28515625" style="46" customWidth="1"/>
    <col min="10260" max="10260" width="12.85546875" style="46" customWidth="1"/>
    <col min="10261" max="10263" width="12.28515625" style="46" customWidth="1"/>
    <col min="10264" max="10264" width="10.7109375" style="46" customWidth="1"/>
    <col min="10265" max="10265" width="7.85546875" style="46" customWidth="1"/>
    <col min="10266" max="10266" width="5.7109375" style="46" customWidth="1"/>
    <col min="10267" max="10267" width="3.28515625" style="46" customWidth="1"/>
    <col min="10268" max="10269" width="0" style="46" hidden="1" customWidth="1"/>
    <col min="10270" max="10496" width="9.140625" style="46"/>
    <col min="10497" max="10505" width="0" style="46" hidden="1" customWidth="1"/>
    <col min="10506" max="10506" width="18.85546875" style="46" customWidth="1"/>
    <col min="10507" max="10508" width="12.28515625" style="46" customWidth="1"/>
    <col min="10509" max="10509" width="13.28515625" style="46" customWidth="1"/>
    <col min="10510" max="10511" width="12.28515625" style="46" customWidth="1"/>
    <col min="10512" max="10512" width="12.7109375" style="46" customWidth="1"/>
    <col min="10513" max="10515" width="12.28515625" style="46" customWidth="1"/>
    <col min="10516" max="10516" width="12.85546875" style="46" customWidth="1"/>
    <col min="10517" max="10519" width="12.28515625" style="46" customWidth="1"/>
    <col min="10520" max="10520" width="10.7109375" style="46" customWidth="1"/>
    <col min="10521" max="10521" width="7.85546875" style="46" customWidth="1"/>
    <col min="10522" max="10522" width="5.7109375" style="46" customWidth="1"/>
    <col min="10523" max="10523" width="3.28515625" style="46" customWidth="1"/>
    <col min="10524" max="10525" width="0" style="46" hidden="1" customWidth="1"/>
    <col min="10526" max="10752" width="9.140625" style="46"/>
    <col min="10753" max="10761" width="0" style="46" hidden="1" customWidth="1"/>
    <col min="10762" max="10762" width="18.85546875" style="46" customWidth="1"/>
    <col min="10763" max="10764" width="12.28515625" style="46" customWidth="1"/>
    <col min="10765" max="10765" width="13.28515625" style="46" customWidth="1"/>
    <col min="10766" max="10767" width="12.28515625" style="46" customWidth="1"/>
    <col min="10768" max="10768" width="12.7109375" style="46" customWidth="1"/>
    <col min="10769" max="10771" width="12.28515625" style="46" customWidth="1"/>
    <col min="10772" max="10772" width="12.85546875" style="46" customWidth="1"/>
    <col min="10773" max="10775" width="12.28515625" style="46" customWidth="1"/>
    <col min="10776" max="10776" width="10.7109375" style="46" customWidth="1"/>
    <col min="10777" max="10777" width="7.85546875" style="46" customWidth="1"/>
    <col min="10778" max="10778" width="5.7109375" style="46" customWidth="1"/>
    <col min="10779" max="10779" width="3.28515625" style="46" customWidth="1"/>
    <col min="10780" max="10781" width="0" style="46" hidden="1" customWidth="1"/>
    <col min="10782" max="11008" width="9.140625" style="46"/>
    <col min="11009" max="11017" width="0" style="46" hidden="1" customWidth="1"/>
    <col min="11018" max="11018" width="18.85546875" style="46" customWidth="1"/>
    <col min="11019" max="11020" width="12.28515625" style="46" customWidth="1"/>
    <col min="11021" max="11021" width="13.28515625" style="46" customWidth="1"/>
    <col min="11022" max="11023" width="12.28515625" style="46" customWidth="1"/>
    <col min="11024" max="11024" width="12.7109375" style="46" customWidth="1"/>
    <col min="11025" max="11027" width="12.28515625" style="46" customWidth="1"/>
    <col min="11028" max="11028" width="12.85546875" style="46" customWidth="1"/>
    <col min="11029" max="11031" width="12.28515625" style="46" customWidth="1"/>
    <col min="11032" max="11032" width="10.7109375" style="46" customWidth="1"/>
    <col min="11033" max="11033" width="7.85546875" style="46" customWidth="1"/>
    <col min="11034" max="11034" width="5.7109375" style="46" customWidth="1"/>
    <col min="11035" max="11035" width="3.28515625" style="46" customWidth="1"/>
    <col min="11036" max="11037" width="0" style="46" hidden="1" customWidth="1"/>
    <col min="11038" max="11264" width="9.140625" style="46"/>
    <col min="11265" max="11273" width="0" style="46" hidden="1" customWidth="1"/>
    <col min="11274" max="11274" width="18.85546875" style="46" customWidth="1"/>
    <col min="11275" max="11276" width="12.28515625" style="46" customWidth="1"/>
    <col min="11277" max="11277" width="13.28515625" style="46" customWidth="1"/>
    <col min="11278" max="11279" width="12.28515625" style="46" customWidth="1"/>
    <col min="11280" max="11280" width="12.7109375" style="46" customWidth="1"/>
    <col min="11281" max="11283" width="12.28515625" style="46" customWidth="1"/>
    <col min="11284" max="11284" width="12.85546875" style="46" customWidth="1"/>
    <col min="11285" max="11287" width="12.28515625" style="46" customWidth="1"/>
    <col min="11288" max="11288" width="10.7109375" style="46" customWidth="1"/>
    <col min="11289" max="11289" width="7.85546875" style="46" customWidth="1"/>
    <col min="11290" max="11290" width="5.7109375" style="46" customWidth="1"/>
    <col min="11291" max="11291" width="3.28515625" style="46" customWidth="1"/>
    <col min="11292" max="11293" width="0" style="46" hidden="1" customWidth="1"/>
    <col min="11294" max="11520" width="9.140625" style="46"/>
    <col min="11521" max="11529" width="0" style="46" hidden="1" customWidth="1"/>
    <col min="11530" max="11530" width="18.85546875" style="46" customWidth="1"/>
    <col min="11531" max="11532" width="12.28515625" style="46" customWidth="1"/>
    <col min="11533" max="11533" width="13.28515625" style="46" customWidth="1"/>
    <col min="11534" max="11535" width="12.28515625" style="46" customWidth="1"/>
    <col min="11536" max="11536" width="12.7109375" style="46" customWidth="1"/>
    <col min="11537" max="11539" width="12.28515625" style="46" customWidth="1"/>
    <col min="11540" max="11540" width="12.85546875" style="46" customWidth="1"/>
    <col min="11541" max="11543" width="12.28515625" style="46" customWidth="1"/>
    <col min="11544" max="11544" width="10.7109375" style="46" customWidth="1"/>
    <col min="11545" max="11545" width="7.85546875" style="46" customWidth="1"/>
    <col min="11546" max="11546" width="5.7109375" style="46" customWidth="1"/>
    <col min="11547" max="11547" width="3.28515625" style="46" customWidth="1"/>
    <col min="11548" max="11549" width="0" style="46" hidden="1" customWidth="1"/>
    <col min="11550" max="11776" width="9.140625" style="46"/>
    <col min="11777" max="11785" width="0" style="46" hidden="1" customWidth="1"/>
    <col min="11786" max="11786" width="18.85546875" style="46" customWidth="1"/>
    <col min="11787" max="11788" width="12.28515625" style="46" customWidth="1"/>
    <col min="11789" max="11789" width="13.28515625" style="46" customWidth="1"/>
    <col min="11790" max="11791" width="12.28515625" style="46" customWidth="1"/>
    <col min="11792" max="11792" width="12.7109375" style="46" customWidth="1"/>
    <col min="11793" max="11795" width="12.28515625" style="46" customWidth="1"/>
    <col min="11796" max="11796" width="12.85546875" style="46" customWidth="1"/>
    <col min="11797" max="11799" width="12.28515625" style="46" customWidth="1"/>
    <col min="11800" max="11800" width="10.7109375" style="46" customWidth="1"/>
    <col min="11801" max="11801" width="7.85546875" style="46" customWidth="1"/>
    <col min="11802" max="11802" width="5.7109375" style="46" customWidth="1"/>
    <col min="11803" max="11803" width="3.28515625" style="46" customWidth="1"/>
    <col min="11804" max="11805" width="0" style="46" hidden="1" customWidth="1"/>
    <col min="11806" max="12032" width="9.140625" style="46"/>
    <col min="12033" max="12041" width="0" style="46" hidden="1" customWidth="1"/>
    <col min="12042" max="12042" width="18.85546875" style="46" customWidth="1"/>
    <col min="12043" max="12044" width="12.28515625" style="46" customWidth="1"/>
    <col min="12045" max="12045" width="13.28515625" style="46" customWidth="1"/>
    <col min="12046" max="12047" width="12.28515625" style="46" customWidth="1"/>
    <col min="12048" max="12048" width="12.7109375" style="46" customWidth="1"/>
    <col min="12049" max="12051" width="12.28515625" style="46" customWidth="1"/>
    <col min="12052" max="12052" width="12.85546875" style="46" customWidth="1"/>
    <col min="12053" max="12055" width="12.28515625" style="46" customWidth="1"/>
    <col min="12056" max="12056" width="10.7109375" style="46" customWidth="1"/>
    <col min="12057" max="12057" width="7.85546875" style="46" customWidth="1"/>
    <col min="12058" max="12058" width="5.7109375" style="46" customWidth="1"/>
    <col min="12059" max="12059" width="3.28515625" style="46" customWidth="1"/>
    <col min="12060" max="12061" width="0" style="46" hidden="1" customWidth="1"/>
    <col min="12062" max="12288" width="9.140625" style="46"/>
    <col min="12289" max="12297" width="0" style="46" hidden="1" customWidth="1"/>
    <col min="12298" max="12298" width="18.85546875" style="46" customWidth="1"/>
    <col min="12299" max="12300" width="12.28515625" style="46" customWidth="1"/>
    <col min="12301" max="12301" width="13.28515625" style="46" customWidth="1"/>
    <col min="12302" max="12303" width="12.28515625" style="46" customWidth="1"/>
    <col min="12304" max="12304" width="12.7109375" style="46" customWidth="1"/>
    <col min="12305" max="12307" width="12.28515625" style="46" customWidth="1"/>
    <col min="12308" max="12308" width="12.85546875" style="46" customWidth="1"/>
    <col min="12309" max="12311" width="12.28515625" style="46" customWidth="1"/>
    <col min="12312" max="12312" width="10.7109375" style="46" customWidth="1"/>
    <col min="12313" max="12313" width="7.85546875" style="46" customWidth="1"/>
    <col min="12314" max="12314" width="5.7109375" style="46" customWidth="1"/>
    <col min="12315" max="12315" width="3.28515625" style="46" customWidth="1"/>
    <col min="12316" max="12317" width="0" style="46" hidden="1" customWidth="1"/>
    <col min="12318" max="12544" width="9.140625" style="46"/>
    <col min="12545" max="12553" width="0" style="46" hidden="1" customWidth="1"/>
    <col min="12554" max="12554" width="18.85546875" style="46" customWidth="1"/>
    <col min="12555" max="12556" width="12.28515625" style="46" customWidth="1"/>
    <col min="12557" max="12557" width="13.28515625" style="46" customWidth="1"/>
    <col min="12558" max="12559" width="12.28515625" style="46" customWidth="1"/>
    <col min="12560" max="12560" width="12.7109375" style="46" customWidth="1"/>
    <col min="12561" max="12563" width="12.28515625" style="46" customWidth="1"/>
    <col min="12564" max="12564" width="12.85546875" style="46" customWidth="1"/>
    <col min="12565" max="12567" width="12.28515625" style="46" customWidth="1"/>
    <col min="12568" max="12568" width="10.7109375" style="46" customWidth="1"/>
    <col min="12569" max="12569" width="7.85546875" style="46" customWidth="1"/>
    <col min="12570" max="12570" width="5.7109375" style="46" customWidth="1"/>
    <col min="12571" max="12571" width="3.28515625" style="46" customWidth="1"/>
    <col min="12572" max="12573" width="0" style="46" hidden="1" customWidth="1"/>
    <col min="12574" max="12800" width="9.140625" style="46"/>
    <col min="12801" max="12809" width="0" style="46" hidden="1" customWidth="1"/>
    <col min="12810" max="12810" width="18.85546875" style="46" customWidth="1"/>
    <col min="12811" max="12812" width="12.28515625" style="46" customWidth="1"/>
    <col min="12813" max="12813" width="13.28515625" style="46" customWidth="1"/>
    <col min="12814" max="12815" width="12.28515625" style="46" customWidth="1"/>
    <col min="12816" max="12816" width="12.7109375" style="46" customWidth="1"/>
    <col min="12817" max="12819" width="12.28515625" style="46" customWidth="1"/>
    <col min="12820" max="12820" width="12.85546875" style="46" customWidth="1"/>
    <col min="12821" max="12823" width="12.28515625" style="46" customWidth="1"/>
    <col min="12824" max="12824" width="10.7109375" style="46" customWidth="1"/>
    <col min="12825" max="12825" width="7.85546875" style="46" customWidth="1"/>
    <col min="12826" max="12826" width="5.7109375" style="46" customWidth="1"/>
    <col min="12827" max="12827" width="3.28515625" style="46" customWidth="1"/>
    <col min="12828" max="12829" width="0" style="46" hidden="1" customWidth="1"/>
    <col min="12830" max="13056" width="9.140625" style="46"/>
    <col min="13057" max="13065" width="0" style="46" hidden="1" customWidth="1"/>
    <col min="13066" max="13066" width="18.85546875" style="46" customWidth="1"/>
    <col min="13067" max="13068" width="12.28515625" style="46" customWidth="1"/>
    <col min="13069" max="13069" width="13.28515625" style="46" customWidth="1"/>
    <col min="13070" max="13071" width="12.28515625" style="46" customWidth="1"/>
    <col min="13072" max="13072" width="12.7109375" style="46" customWidth="1"/>
    <col min="13073" max="13075" width="12.28515625" style="46" customWidth="1"/>
    <col min="13076" max="13076" width="12.85546875" style="46" customWidth="1"/>
    <col min="13077" max="13079" width="12.28515625" style="46" customWidth="1"/>
    <col min="13080" max="13080" width="10.7109375" style="46" customWidth="1"/>
    <col min="13081" max="13081" width="7.85546875" style="46" customWidth="1"/>
    <col min="13082" max="13082" width="5.7109375" style="46" customWidth="1"/>
    <col min="13083" max="13083" width="3.28515625" style="46" customWidth="1"/>
    <col min="13084" max="13085" width="0" style="46" hidden="1" customWidth="1"/>
    <col min="13086" max="13312" width="9.140625" style="46"/>
    <col min="13313" max="13321" width="0" style="46" hidden="1" customWidth="1"/>
    <col min="13322" max="13322" width="18.85546875" style="46" customWidth="1"/>
    <col min="13323" max="13324" width="12.28515625" style="46" customWidth="1"/>
    <col min="13325" max="13325" width="13.28515625" style="46" customWidth="1"/>
    <col min="13326" max="13327" width="12.28515625" style="46" customWidth="1"/>
    <col min="13328" max="13328" width="12.7109375" style="46" customWidth="1"/>
    <col min="13329" max="13331" width="12.28515625" style="46" customWidth="1"/>
    <col min="13332" max="13332" width="12.85546875" style="46" customWidth="1"/>
    <col min="13333" max="13335" width="12.28515625" style="46" customWidth="1"/>
    <col min="13336" max="13336" width="10.7109375" style="46" customWidth="1"/>
    <col min="13337" max="13337" width="7.85546875" style="46" customWidth="1"/>
    <col min="13338" max="13338" width="5.7109375" style="46" customWidth="1"/>
    <col min="13339" max="13339" width="3.28515625" style="46" customWidth="1"/>
    <col min="13340" max="13341" width="0" style="46" hidden="1" customWidth="1"/>
    <col min="13342" max="13568" width="9.140625" style="46"/>
    <col min="13569" max="13577" width="0" style="46" hidden="1" customWidth="1"/>
    <col min="13578" max="13578" width="18.85546875" style="46" customWidth="1"/>
    <col min="13579" max="13580" width="12.28515625" style="46" customWidth="1"/>
    <col min="13581" max="13581" width="13.28515625" style="46" customWidth="1"/>
    <col min="13582" max="13583" width="12.28515625" style="46" customWidth="1"/>
    <col min="13584" max="13584" width="12.7109375" style="46" customWidth="1"/>
    <col min="13585" max="13587" width="12.28515625" style="46" customWidth="1"/>
    <col min="13588" max="13588" width="12.85546875" style="46" customWidth="1"/>
    <col min="13589" max="13591" width="12.28515625" style="46" customWidth="1"/>
    <col min="13592" max="13592" width="10.7109375" style="46" customWidth="1"/>
    <col min="13593" max="13593" width="7.85546875" style="46" customWidth="1"/>
    <col min="13594" max="13594" width="5.7109375" style="46" customWidth="1"/>
    <col min="13595" max="13595" width="3.28515625" style="46" customWidth="1"/>
    <col min="13596" max="13597" width="0" style="46" hidden="1" customWidth="1"/>
    <col min="13598" max="13824" width="9.140625" style="46"/>
    <col min="13825" max="13833" width="0" style="46" hidden="1" customWidth="1"/>
    <col min="13834" max="13834" width="18.85546875" style="46" customWidth="1"/>
    <col min="13835" max="13836" width="12.28515625" style="46" customWidth="1"/>
    <col min="13837" max="13837" width="13.28515625" style="46" customWidth="1"/>
    <col min="13838" max="13839" width="12.28515625" style="46" customWidth="1"/>
    <col min="13840" max="13840" width="12.7109375" style="46" customWidth="1"/>
    <col min="13841" max="13843" width="12.28515625" style="46" customWidth="1"/>
    <col min="13844" max="13844" width="12.85546875" style="46" customWidth="1"/>
    <col min="13845" max="13847" width="12.28515625" style="46" customWidth="1"/>
    <col min="13848" max="13848" width="10.7109375" style="46" customWidth="1"/>
    <col min="13849" max="13849" width="7.85546875" style="46" customWidth="1"/>
    <col min="13850" max="13850" width="5.7109375" style="46" customWidth="1"/>
    <col min="13851" max="13851" width="3.28515625" style="46" customWidth="1"/>
    <col min="13852" max="13853" width="0" style="46" hidden="1" customWidth="1"/>
    <col min="13854" max="14080" width="9.140625" style="46"/>
    <col min="14081" max="14089" width="0" style="46" hidden="1" customWidth="1"/>
    <col min="14090" max="14090" width="18.85546875" style="46" customWidth="1"/>
    <col min="14091" max="14092" width="12.28515625" style="46" customWidth="1"/>
    <col min="14093" max="14093" width="13.28515625" style="46" customWidth="1"/>
    <col min="14094" max="14095" width="12.28515625" style="46" customWidth="1"/>
    <col min="14096" max="14096" width="12.7109375" style="46" customWidth="1"/>
    <col min="14097" max="14099" width="12.28515625" style="46" customWidth="1"/>
    <col min="14100" max="14100" width="12.85546875" style="46" customWidth="1"/>
    <col min="14101" max="14103" width="12.28515625" style="46" customWidth="1"/>
    <col min="14104" max="14104" width="10.7109375" style="46" customWidth="1"/>
    <col min="14105" max="14105" width="7.85546875" style="46" customWidth="1"/>
    <col min="14106" max="14106" width="5.7109375" style="46" customWidth="1"/>
    <col min="14107" max="14107" width="3.28515625" style="46" customWidth="1"/>
    <col min="14108" max="14109" width="0" style="46" hidden="1" customWidth="1"/>
    <col min="14110" max="14336" width="9.140625" style="46"/>
    <col min="14337" max="14345" width="0" style="46" hidden="1" customWidth="1"/>
    <col min="14346" max="14346" width="18.85546875" style="46" customWidth="1"/>
    <col min="14347" max="14348" width="12.28515625" style="46" customWidth="1"/>
    <col min="14349" max="14349" width="13.28515625" style="46" customWidth="1"/>
    <col min="14350" max="14351" width="12.28515625" style="46" customWidth="1"/>
    <col min="14352" max="14352" width="12.7109375" style="46" customWidth="1"/>
    <col min="14353" max="14355" width="12.28515625" style="46" customWidth="1"/>
    <col min="14356" max="14356" width="12.85546875" style="46" customWidth="1"/>
    <col min="14357" max="14359" width="12.28515625" style="46" customWidth="1"/>
    <col min="14360" max="14360" width="10.7109375" style="46" customWidth="1"/>
    <col min="14361" max="14361" width="7.85546875" style="46" customWidth="1"/>
    <col min="14362" max="14362" width="5.7109375" style="46" customWidth="1"/>
    <col min="14363" max="14363" width="3.28515625" style="46" customWidth="1"/>
    <col min="14364" max="14365" width="0" style="46" hidden="1" customWidth="1"/>
    <col min="14366" max="14592" width="9.140625" style="46"/>
    <col min="14593" max="14601" width="0" style="46" hidden="1" customWidth="1"/>
    <col min="14602" max="14602" width="18.85546875" style="46" customWidth="1"/>
    <col min="14603" max="14604" width="12.28515625" style="46" customWidth="1"/>
    <col min="14605" max="14605" width="13.28515625" style="46" customWidth="1"/>
    <col min="14606" max="14607" width="12.28515625" style="46" customWidth="1"/>
    <col min="14608" max="14608" width="12.7109375" style="46" customWidth="1"/>
    <col min="14609" max="14611" width="12.28515625" style="46" customWidth="1"/>
    <col min="14612" max="14612" width="12.85546875" style="46" customWidth="1"/>
    <col min="14613" max="14615" width="12.28515625" style="46" customWidth="1"/>
    <col min="14616" max="14616" width="10.7109375" style="46" customWidth="1"/>
    <col min="14617" max="14617" width="7.85546875" style="46" customWidth="1"/>
    <col min="14618" max="14618" width="5.7109375" style="46" customWidth="1"/>
    <col min="14619" max="14619" width="3.28515625" style="46" customWidth="1"/>
    <col min="14620" max="14621" width="0" style="46" hidden="1" customWidth="1"/>
    <col min="14622" max="14848" width="9.140625" style="46"/>
    <col min="14849" max="14857" width="0" style="46" hidden="1" customWidth="1"/>
    <col min="14858" max="14858" width="18.85546875" style="46" customWidth="1"/>
    <col min="14859" max="14860" width="12.28515625" style="46" customWidth="1"/>
    <col min="14861" max="14861" width="13.28515625" style="46" customWidth="1"/>
    <col min="14862" max="14863" width="12.28515625" style="46" customWidth="1"/>
    <col min="14864" max="14864" width="12.7109375" style="46" customWidth="1"/>
    <col min="14865" max="14867" width="12.28515625" style="46" customWidth="1"/>
    <col min="14868" max="14868" width="12.85546875" style="46" customWidth="1"/>
    <col min="14869" max="14871" width="12.28515625" style="46" customWidth="1"/>
    <col min="14872" max="14872" width="10.7109375" style="46" customWidth="1"/>
    <col min="14873" max="14873" width="7.85546875" style="46" customWidth="1"/>
    <col min="14874" max="14874" width="5.7109375" style="46" customWidth="1"/>
    <col min="14875" max="14875" width="3.28515625" style="46" customWidth="1"/>
    <col min="14876" max="14877" width="0" style="46" hidden="1" customWidth="1"/>
    <col min="14878" max="15104" width="9.140625" style="46"/>
    <col min="15105" max="15113" width="0" style="46" hidden="1" customWidth="1"/>
    <col min="15114" max="15114" width="18.85546875" style="46" customWidth="1"/>
    <col min="15115" max="15116" width="12.28515625" style="46" customWidth="1"/>
    <col min="15117" max="15117" width="13.28515625" style="46" customWidth="1"/>
    <col min="15118" max="15119" width="12.28515625" style="46" customWidth="1"/>
    <col min="15120" max="15120" width="12.7109375" style="46" customWidth="1"/>
    <col min="15121" max="15123" width="12.28515625" style="46" customWidth="1"/>
    <col min="15124" max="15124" width="12.85546875" style="46" customWidth="1"/>
    <col min="15125" max="15127" width="12.28515625" style="46" customWidth="1"/>
    <col min="15128" max="15128" width="10.7109375" style="46" customWidth="1"/>
    <col min="15129" max="15129" width="7.85546875" style="46" customWidth="1"/>
    <col min="15130" max="15130" width="5.7109375" style="46" customWidth="1"/>
    <col min="15131" max="15131" width="3.28515625" style="46" customWidth="1"/>
    <col min="15132" max="15133" width="0" style="46" hidden="1" customWidth="1"/>
    <col min="15134" max="15360" width="9.140625" style="46"/>
    <col min="15361" max="15369" width="0" style="46" hidden="1" customWidth="1"/>
    <col min="15370" max="15370" width="18.85546875" style="46" customWidth="1"/>
    <col min="15371" max="15372" width="12.28515625" style="46" customWidth="1"/>
    <col min="15373" max="15373" width="13.28515625" style="46" customWidth="1"/>
    <col min="15374" max="15375" width="12.28515625" style="46" customWidth="1"/>
    <col min="15376" max="15376" width="12.7109375" style="46" customWidth="1"/>
    <col min="15377" max="15379" width="12.28515625" style="46" customWidth="1"/>
    <col min="15380" max="15380" width="12.85546875" style="46" customWidth="1"/>
    <col min="15381" max="15383" width="12.28515625" style="46" customWidth="1"/>
    <col min="15384" max="15384" width="10.7109375" style="46" customWidth="1"/>
    <col min="15385" max="15385" width="7.85546875" style="46" customWidth="1"/>
    <col min="15386" max="15386" width="5.7109375" style="46" customWidth="1"/>
    <col min="15387" max="15387" width="3.28515625" style="46" customWidth="1"/>
    <col min="15388" max="15389" width="0" style="46" hidden="1" customWidth="1"/>
    <col min="15390" max="15616" width="9.140625" style="46"/>
    <col min="15617" max="15625" width="0" style="46" hidden="1" customWidth="1"/>
    <col min="15626" max="15626" width="18.85546875" style="46" customWidth="1"/>
    <col min="15627" max="15628" width="12.28515625" style="46" customWidth="1"/>
    <col min="15629" max="15629" width="13.28515625" style="46" customWidth="1"/>
    <col min="15630" max="15631" width="12.28515625" style="46" customWidth="1"/>
    <col min="15632" max="15632" width="12.7109375" style="46" customWidth="1"/>
    <col min="15633" max="15635" width="12.28515625" style="46" customWidth="1"/>
    <col min="15636" max="15636" width="12.85546875" style="46" customWidth="1"/>
    <col min="15637" max="15639" width="12.28515625" style="46" customWidth="1"/>
    <col min="15640" max="15640" width="10.7109375" style="46" customWidth="1"/>
    <col min="15641" max="15641" width="7.85546875" style="46" customWidth="1"/>
    <col min="15642" max="15642" width="5.7109375" style="46" customWidth="1"/>
    <col min="15643" max="15643" width="3.28515625" style="46" customWidth="1"/>
    <col min="15644" max="15645" width="0" style="46" hidden="1" customWidth="1"/>
    <col min="15646" max="15872" width="9.140625" style="46"/>
    <col min="15873" max="15881" width="0" style="46" hidden="1" customWidth="1"/>
    <col min="15882" max="15882" width="18.85546875" style="46" customWidth="1"/>
    <col min="15883" max="15884" width="12.28515625" style="46" customWidth="1"/>
    <col min="15885" max="15885" width="13.28515625" style="46" customWidth="1"/>
    <col min="15886" max="15887" width="12.28515625" style="46" customWidth="1"/>
    <col min="15888" max="15888" width="12.7109375" style="46" customWidth="1"/>
    <col min="15889" max="15891" width="12.28515625" style="46" customWidth="1"/>
    <col min="15892" max="15892" width="12.85546875" style="46" customWidth="1"/>
    <col min="15893" max="15895" width="12.28515625" style="46" customWidth="1"/>
    <col min="15896" max="15896" width="10.7109375" style="46" customWidth="1"/>
    <col min="15897" max="15897" width="7.85546875" style="46" customWidth="1"/>
    <col min="15898" max="15898" width="5.7109375" style="46" customWidth="1"/>
    <col min="15899" max="15899" width="3.28515625" style="46" customWidth="1"/>
    <col min="15900" max="15901" width="0" style="46" hidden="1" customWidth="1"/>
    <col min="15902" max="16128" width="9.140625" style="46"/>
    <col min="16129" max="16137" width="0" style="46" hidden="1" customWidth="1"/>
    <col min="16138" max="16138" width="18.85546875" style="46" customWidth="1"/>
    <col min="16139" max="16140" width="12.28515625" style="46" customWidth="1"/>
    <col min="16141" max="16141" width="13.28515625" style="46" customWidth="1"/>
    <col min="16142" max="16143" width="12.28515625" style="46" customWidth="1"/>
    <col min="16144" max="16144" width="12.7109375" style="46" customWidth="1"/>
    <col min="16145" max="16147" width="12.28515625" style="46" customWidth="1"/>
    <col min="16148" max="16148" width="12.85546875" style="46" customWidth="1"/>
    <col min="16149" max="16151" width="12.28515625" style="46" customWidth="1"/>
    <col min="16152" max="16152" width="10.7109375" style="46" customWidth="1"/>
    <col min="16153" max="16153" width="7.85546875" style="46" customWidth="1"/>
    <col min="16154" max="16154" width="5.7109375" style="46" customWidth="1"/>
    <col min="16155" max="16155" width="3.28515625" style="46" customWidth="1"/>
    <col min="16156" max="16157" width="0" style="46" hidden="1" customWidth="1"/>
    <col min="16158" max="16384" width="9.140625" style="46"/>
  </cols>
  <sheetData>
    <row r="1" spans="1:30" ht="15" customHeight="1" x14ac:dyDescent="0.25">
      <c r="A1" s="46" t="s">
        <v>123</v>
      </c>
      <c r="J1" s="116" t="s">
        <v>100</v>
      </c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47"/>
    </row>
    <row r="2" spans="1:30" ht="15" customHeight="1" x14ac:dyDescent="0.25">
      <c r="J2" s="116" t="s">
        <v>141</v>
      </c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47"/>
    </row>
    <row r="3" spans="1:30" x14ac:dyDescent="0.2"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9"/>
      <c r="Y3" s="49"/>
    </row>
    <row r="4" spans="1:30" ht="13.5" customHeight="1" x14ac:dyDescent="0.2">
      <c r="J4" s="117"/>
      <c r="K4" s="115" t="s">
        <v>105</v>
      </c>
      <c r="L4" s="115"/>
      <c r="M4" s="114" t="s">
        <v>102</v>
      </c>
      <c r="N4" s="114" t="s">
        <v>103</v>
      </c>
      <c r="O4" s="114" t="s">
        <v>104</v>
      </c>
      <c r="P4" s="114" t="s">
        <v>115</v>
      </c>
      <c r="Q4" s="114" t="s">
        <v>122</v>
      </c>
      <c r="R4" s="114" t="s">
        <v>124</v>
      </c>
      <c r="S4" s="114" t="s">
        <v>133</v>
      </c>
      <c r="T4" s="114" t="s">
        <v>135</v>
      </c>
      <c r="U4" s="114" t="s">
        <v>137</v>
      </c>
      <c r="V4" s="114" t="s">
        <v>142</v>
      </c>
      <c r="W4" s="114" t="s">
        <v>143</v>
      </c>
      <c r="X4" s="113" t="s">
        <v>107</v>
      </c>
      <c r="Y4" s="113"/>
      <c r="Z4" s="113"/>
      <c r="AA4" s="50"/>
      <c r="AB4" s="111" t="s">
        <v>134</v>
      </c>
      <c r="AC4" s="112" t="s">
        <v>136</v>
      </c>
    </row>
    <row r="5" spans="1:30" x14ac:dyDescent="0.2">
      <c r="C5" s="46" t="s">
        <v>128</v>
      </c>
      <c r="D5" s="46" t="s">
        <v>127</v>
      </c>
      <c r="J5" s="117"/>
      <c r="K5" s="113" t="s">
        <v>5</v>
      </c>
      <c r="L5" s="114" t="s">
        <v>106</v>
      </c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3" t="s">
        <v>144</v>
      </c>
      <c r="Y5" s="113"/>
      <c r="Z5" s="113"/>
      <c r="AA5" s="50"/>
      <c r="AB5" s="111"/>
      <c r="AC5" s="112"/>
    </row>
    <row r="6" spans="1:30" x14ac:dyDescent="0.2">
      <c r="A6" s="46" t="s">
        <v>0</v>
      </c>
      <c r="C6" s="46" t="s">
        <v>126</v>
      </c>
      <c r="D6" s="46" t="s">
        <v>126</v>
      </c>
      <c r="E6" s="46" t="s">
        <v>1</v>
      </c>
      <c r="F6" s="46" t="s">
        <v>2</v>
      </c>
      <c r="H6" s="46" t="s">
        <v>3</v>
      </c>
      <c r="I6" s="46" t="s">
        <v>4</v>
      </c>
      <c r="J6" s="117"/>
      <c r="K6" s="113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51" t="s">
        <v>6</v>
      </c>
      <c r="Y6" s="51" t="s">
        <v>7</v>
      </c>
      <c r="Z6" s="51" t="s">
        <v>8</v>
      </c>
      <c r="AA6" s="50"/>
      <c r="AB6" s="111"/>
      <c r="AC6" s="112"/>
    </row>
    <row r="7" spans="1:30" x14ac:dyDescent="0.2">
      <c r="J7" s="52"/>
      <c r="Z7" s="53"/>
      <c r="AA7" s="54"/>
    </row>
    <row r="8" spans="1:30" x14ac:dyDescent="0.2">
      <c r="J8" s="55" t="s">
        <v>9</v>
      </c>
      <c r="K8" s="56">
        <v>281424600</v>
      </c>
      <c r="L8" s="56">
        <v>281424600</v>
      </c>
      <c r="M8" s="56">
        <v>284968955</v>
      </c>
      <c r="N8" s="56">
        <v>287625193</v>
      </c>
      <c r="O8" s="56">
        <v>290107933</v>
      </c>
      <c r="P8" s="56">
        <v>292805298</v>
      </c>
      <c r="Q8" s="56">
        <v>295516599</v>
      </c>
      <c r="R8" s="56">
        <v>298379912</v>
      </c>
      <c r="S8" s="56">
        <v>301231207</v>
      </c>
      <c r="T8" s="56">
        <v>304093966</v>
      </c>
      <c r="U8" s="56">
        <v>306771529</v>
      </c>
      <c r="V8" s="56">
        <v>309330219</v>
      </c>
      <c r="W8" s="56">
        <v>311591917</v>
      </c>
      <c r="X8" s="57">
        <f>+W8-L8</f>
        <v>30167317</v>
      </c>
      <c r="Y8" s="58">
        <f>+X8/L8*100</f>
        <v>10.71950248841075</v>
      </c>
      <c r="Z8" s="53"/>
      <c r="AA8" s="54"/>
    </row>
    <row r="9" spans="1:30" x14ac:dyDescent="0.2">
      <c r="J9" s="55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56"/>
      <c r="Y9" s="49"/>
      <c r="Z9" s="53"/>
      <c r="AA9" s="54"/>
    </row>
    <row r="10" spans="1:30" x14ac:dyDescent="0.2">
      <c r="J10" s="55" t="s">
        <v>110</v>
      </c>
      <c r="K10" s="57">
        <v>19001780</v>
      </c>
      <c r="L10" s="57">
        <v>18977026</v>
      </c>
      <c r="M10" s="57">
        <v>19082838</v>
      </c>
      <c r="N10" s="57">
        <v>19137800</v>
      </c>
      <c r="O10" s="57">
        <v>19175939</v>
      </c>
      <c r="P10" s="57">
        <v>19171567</v>
      </c>
      <c r="Q10" s="57">
        <v>19132610</v>
      </c>
      <c r="R10" s="57">
        <v>19104631</v>
      </c>
      <c r="S10" s="57">
        <v>19132335</v>
      </c>
      <c r="T10" s="57">
        <v>19212436</v>
      </c>
      <c r="U10" s="57">
        <v>19307066</v>
      </c>
      <c r="V10" s="57">
        <v>19395206</v>
      </c>
      <c r="W10" s="57">
        <v>19465197</v>
      </c>
      <c r="X10" s="57">
        <f>+W10-L10</f>
        <v>488171</v>
      </c>
      <c r="Y10" s="58">
        <f>+X10/L10*100</f>
        <v>2.5724315285229626</v>
      </c>
      <c r="Z10" s="53"/>
      <c r="AA10" s="54"/>
    </row>
    <row r="11" spans="1:30" x14ac:dyDescent="0.2">
      <c r="J11" s="59"/>
      <c r="Z11" s="53"/>
    </row>
    <row r="12" spans="1:30" x14ac:dyDescent="0.2">
      <c r="J12" s="60" t="s">
        <v>111</v>
      </c>
      <c r="K12" s="61"/>
      <c r="L12" s="54"/>
      <c r="U12" s="54"/>
      <c r="V12" s="54"/>
      <c r="W12" s="54"/>
      <c r="X12" s="62"/>
      <c r="Z12" s="53"/>
      <c r="AA12" s="54"/>
      <c r="AB12" s="63">
        <v>338.23613507089607</v>
      </c>
      <c r="AC12" s="64">
        <f>+T12/AB12</f>
        <v>0</v>
      </c>
    </row>
    <row r="13" spans="1:30" x14ac:dyDescent="0.2">
      <c r="B13" s="65">
        <v>1</v>
      </c>
      <c r="C13" s="65">
        <v>1</v>
      </c>
      <c r="D13" s="65">
        <v>2</v>
      </c>
      <c r="E13" s="65">
        <v>36001</v>
      </c>
      <c r="F13" s="65">
        <v>99</v>
      </c>
      <c r="H13" s="46" t="s">
        <v>10</v>
      </c>
      <c r="I13" s="46">
        <v>1</v>
      </c>
      <c r="J13" s="59" t="s">
        <v>11</v>
      </c>
      <c r="K13" s="66">
        <v>295106</v>
      </c>
      <c r="L13" s="67">
        <v>294601</v>
      </c>
      <c r="M13" s="67">
        <v>296232</v>
      </c>
      <c r="N13" s="67">
        <v>298283</v>
      </c>
      <c r="O13" s="67">
        <v>301085</v>
      </c>
      <c r="P13" s="67">
        <v>302173</v>
      </c>
      <c r="Q13" s="67">
        <v>302791</v>
      </c>
      <c r="R13" s="67">
        <v>303997</v>
      </c>
      <c r="S13" s="67">
        <v>303858</v>
      </c>
      <c r="T13" s="67">
        <v>303739</v>
      </c>
      <c r="U13" s="67">
        <v>304733</v>
      </c>
      <c r="V13" s="68">
        <v>303889</v>
      </c>
      <c r="W13" s="68">
        <v>303565</v>
      </c>
      <c r="X13" s="69">
        <f>+W13-L13</f>
        <v>8964</v>
      </c>
      <c r="Y13" s="70">
        <f>+X13/L13*100</f>
        <v>3.0427595289900577</v>
      </c>
      <c r="Z13" s="53">
        <v>23</v>
      </c>
      <c r="AA13" s="54"/>
    </row>
    <row r="14" spans="1:30" x14ac:dyDescent="0.2">
      <c r="B14" s="65">
        <v>1</v>
      </c>
      <c r="C14" s="65">
        <v>1</v>
      </c>
      <c r="D14" s="65">
        <v>1</v>
      </c>
      <c r="E14" s="65">
        <v>36003</v>
      </c>
      <c r="F14" s="65">
        <v>99</v>
      </c>
      <c r="H14" s="65" t="s">
        <v>12</v>
      </c>
      <c r="I14" s="46">
        <v>10</v>
      </c>
      <c r="J14" s="59" t="s">
        <v>13</v>
      </c>
      <c r="K14" s="66">
        <v>49819</v>
      </c>
      <c r="L14" s="67">
        <v>49881</v>
      </c>
      <c r="M14" s="67">
        <v>50079</v>
      </c>
      <c r="N14" s="67">
        <v>50014</v>
      </c>
      <c r="O14" s="67">
        <v>50165</v>
      </c>
      <c r="P14" s="67">
        <v>50311</v>
      </c>
      <c r="Q14" s="67">
        <v>49768</v>
      </c>
      <c r="R14" s="67">
        <v>49359</v>
      </c>
      <c r="S14" s="67">
        <v>49079</v>
      </c>
      <c r="T14" s="67">
        <v>49177</v>
      </c>
      <c r="U14" s="67">
        <v>48969</v>
      </c>
      <c r="V14" s="68">
        <v>48951</v>
      </c>
      <c r="W14" s="68">
        <v>48778</v>
      </c>
      <c r="X14" s="69">
        <f>+W14-L14</f>
        <v>-1103</v>
      </c>
      <c r="Y14" s="70">
        <f t="shared" ref="Y14:Y74" si="0">+X14/L14*100</f>
        <v>-2.2112628054770354</v>
      </c>
      <c r="Z14" s="53">
        <v>52</v>
      </c>
      <c r="AA14" s="54"/>
      <c r="AB14" s="63">
        <v>523.44549202544567</v>
      </c>
      <c r="AC14" s="64">
        <f t="shared" ref="AC14:AC74" si="1">+T14/AB14</f>
        <v>93.948655111561095</v>
      </c>
    </row>
    <row r="15" spans="1:30" x14ac:dyDescent="0.2">
      <c r="B15" s="65">
        <v>1</v>
      </c>
      <c r="C15" s="65">
        <v>2</v>
      </c>
      <c r="D15" s="65">
        <v>2</v>
      </c>
      <c r="E15" s="65">
        <v>36005</v>
      </c>
      <c r="F15" s="65">
        <v>70</v>
      </c>
      <c r="G15" s="65">
        <v>5600</v>
      </c>
      <c r="H15" s="65" t="s">
        <v>14</v>
      </c>
      <c r="I15" s="46">
        <v>7</v>
      </c>
      <c r="J15" s="59" t="s">
        <v>15</v>
      </c>
      <c r="K15" s="66">
        <v>1334319</v>
      </c>
      <c r="L15" s="67">
        <v>1332244</v>
      </c>
      <c r="M15" s="67">
        <v>1346555</v>
      </c>
      <c r="N15" s="67">
        <v>1358739</v>
      </c>
      <c r="O15" s="67">
        <v>1362373</v>
      </c>
      <c r="P15" s="67">
        <v>1358963</v>
      </c>
      <c r="Q15" s="67">
        <v>1351736</v>
      </c>
      <c r="R15" s="67">
        <v>1348164</v>
      </c>
      <c r="S15" s="67">
        <v>1354056</v>
      </c>
      <c r="T15" s="67">
        <v>1363488</v>
      </c>
      <c r="U15" s="67">
        <v>1376261</v>
      </c>
      <c r="V15" s="68">
        <v>1387159</v>
      </c>
      <c r="W15" s="68">
        <v>1392002</v>
      </c>
      <c r="X15" s="69">
        <f t="shared" ref="X15:X74" si="2">+W15-L15</f>
        <v>59758</v>
      </c>
      <c r="Y15" s="70">
        <f t="shared" si="0"/>
        <v>4.4855146654816984</v>
      </c>
      <c r="Z15" s="53">
        <v>13</v>
      </c>
      <c r="AA15" s="54"/>
      <c r="AB15" s="63">
        <v>1030.2196380832652</v>
      </c>
      <c r="AC15" s="64">
        <f t="shared" si="1"/>
        <v>1323.4925345985291</v>
      </c>
    </row>
    <row r="16" spans="1:30" x14ac:dyDescent="0.2">
      <c r="B16" s="65">
        <v>1</v>
      </c>
      <c r="C16" s="65">
        <v>1</v>
      </c>
      <c r="D16" s="65">
        <v>1</v>
      </c>
      <c r="E16" s="65">
        <v>36007</v>
      </c>
      <c r="F16" s="65">
        <v>99</v>
      </c>
      <c r="H16" s="46" t="s">
        <v>16</v>
      </c>
      <c r="I16" s="46">
        <v>9</v>
      </c>
      <c r="J16" s="59" t="s">
        <v>17</v>
      </c>
      <c r="K16" s="66">
        <v>200351</v>
      </c>
      <c r="L16" s="67">
        <v>200415</v>
      </c>
      <c r="M16" s="67">
        <v>200868</v>
      </c>
      <c r="N16" s="67">
        <v>201438</v>
      </c>
      <c r="O16" s="67">
        <v>201037</v>
      </c>
      <c r="P16" s="67">
        <v>200974</v>
      </c>
      <c r="Q16" s="67">
        <v>200477</v>
      </c>
      <c r="R16" s="67">
        <v>200905</v>
      </c>
      <c r="S16" s="67">
        <v>200877</v>
      </c>
      <c r="T16" s="67">
        <v>201029</v>
      </c>
      <c r="U16" s="67">
        <v>200935</v>
      </c>
      <c r="V16" s="68">
        <v>200368</v>
      </c>
      <c r="W16" s="68">
        <v>199031</v>
      </c>
      <c r="X16" s="69">
        <f t="shared" si="2"/>
        <v>-1384</v>
      </c>
      <c r="Y16" s="70">
        <f t="shared" si="0"/>
        <v>-0.69056707332285505</v>
      </c>
      <c r="Z16" s="53">
        <v>46</v>
      </c>
      <c r="AA16" s="54"/>
      <c r="AB16" s="63">
        <v>42.027050704482029</v>
      </c>
      <c r="AC16" s="64">
        <f t="shared" si="1"/>
        <v>4783.3239932432616</v>
      </c>
      <c r="AD16" s="62"/>
    </row>
    <row r="17" spans="2:30" x14ac:dyDescent="0.2">
      <c r="B17" s="65">
        <v>1</v>
      </c>
      <c r="C17" s="65">
        <v>1</v>
      </c>
      <c r="D17" s="65">
        <v>1</v>
      </c>
      <c r="E17" s="65">
        <v>36009</v>
      </c>
      <c r="F17" s="65">
        <v>99</v>
      </c>
      <c r="H17" s="65" t="s">
        <v>12</v>
      </c>
      <c r="I17" s="46">
        <v>10</v>
      </c>
      <c r="J17" s="59" t="s">
        <v>18</v>
      </c>
      <c r="K17" s="66">
        <v>83927</v>
      </c>
      <c r="L17" s="67">
        <v>83874</v>
      </c>
      <c r="M17" s="67">
        <v>83346</v>
      </c>
      <c r="N17" s="67">
        <v>83301</v>
      </c>
      <c r="O17" s="67">
        <v>83335</v>
      </c>
      <c r="P17" s="67">
        <v>82864</v>
      </c>
      <c r="Q17" s="67">
        <v>82039</v>
      </c>
      <c r="R17" s="67">
        <v>81342</v>
      </c>
      <c r="S17" s="67">
        <v>81056</v>
      </c>
      <c r="T17" s="67">
        <v>80761</v>
      </c>
      <c r="U17" s="67">
        <v>80491</v>
      </c>
      <c r="V17" s="68">
        <v>80250</v>
      </c>
      <c r="W17" s="68">
        <v>79832</v>
      </c>
      <c r="X17" s="69">
        <f t="shared" si="2"/>
        <v>-4042</v>
      </c>
      <c r="Y17" s="70">
        <f t="shared" si="0"/>
        <v>-4.8191334620979092</v>
      </c>
      <c r="Z17" s="53">
        <v>61</v>
      </c>
      <c r="AA17" s="54"/>
      <c r="AB17" s="63">
        <v>706.82282234512286</v>
      </c>
      <c r="AC17" s="64">
        <f t="shared" si="1"/>
        <v>114.25918553683393</v>
      </c>
      <c r="AD17" s="62"/>
    </row>
    <row r="18" spans="2:30" x14ac:dyDescent="0.2">
      <c r="B18" s="65">
        <v>1</v>
      </c>
      <c r="C18" s="65">
        <v>1</v>
      </c>
      <c r="D18" s="65">
        <v>1</v>
      </c>
      <c r="E18" s="65">
        <v>36011</v>
      </c>
      <c r="F18" s="65">
        <v>99</v>
      </c>
      <c r="H18" s="65" t="s">
        <v>19</v>
      </c>
      <c r="I18" s="46">
        <v>2</v>
      </c>
      <c r="J18" s="59" t="s">
        <v>20</v>
      </c>
      <c r="K18" s="66">
        <v>81871</v>
      </c>
      <c r="L18" s="67">
        <v>81910</v>
      </c>
      <c r="M18" s="67">
        <v>81313</v>
      </c>
      <c r="N18" s="67">
        <v>81401</v>
      </c>
      <c r="O18" s="67">
        <v>81395</v>
      </c>
      <c r="P18" s="67">
        <v>81284</v>
      </c>
      <c r="Q18" s="67">
        <v>81104</v>
      </c>
      <c r="R18" s="67">
        <v>80892</v>
      </c>
      <c r="S18" s="67">
        <v>80629</v>
      </c>
      <c r="T18" s="67">
        <v>80482</v>
      </c>
      <c r="U18" s="67">
        <v>80172</v>
      </c>
      <c r="V18" s="68">
        <v>79997</v>
      </c>
      <c r="W18" s="68">
        <v>79738</v>
      </c>
      <c r="X18" s="69">
        <f t="shared" si="2"/>
        <v>-2172</v>
      </c>
      <c r="Y18" s="70">
        <f t="shared" si="0"/>
        <v>-2.6516908802344039</v>
      </c>
      <c r="Z18" s="53">
        <v>55</v>
      </c>
      <c r="AA18" s="54"/>
      <c r="AB18" s="63">
        <v>1309.8523105126355</v>
      </c>
      <c r="AC18" s="64">
        <f t="shared" si="1"/>
        <v>61.443568373370155</v>
      </c>
      <c r="AD18" s="62"/>
    </row>
    <row r="19" spans="2:30" x14ac:dyDescent="0.2">
      <c r="B19" s="65">
        <v>1</v>
      </c>
      <c r="C19" s="65">
        <v>1</v>
      </c>
      <c r="D19" s="65">
        <v>1</v>
      </c>
      <c r="E19" s="65">
        <v>36013</v>
      </c>
      <c r="F19" s="65">
        <v>99</v>
      </c>
      <c r="H19" s="65" t="s">
        <v>21</v>
      </c>
      <c r="I19" s="46">
        <v>10</v>
      </c>
      <c r="J19" s="59" t="s">
        <v>22</v>
      </c>
      <c r="K19" s="66">
        <v>139593</v>
      </c>
      <c r="L19" s="67">
        <v>139698</v>
      </c>
      <c r="M19" s="67">
        <v>138730</v>
      </c>
      <c r="N19" s="67">
        <v>138346</v>
      </c>
      <c r="O19" s="67">
        <v>137587</v>
      </c>
      <c r="P19" s="67">
        <v>137174</v>
      </c>
      <c r="Q19" s="67">
        <v>136139</v>
      </c>
      <c r="R19" s="67">
        <v>135640</v>
      </c>
      <c r="S19" s="67">
        <v>135481</v>
      </c>
      <c r="T19" s="67">
        <v>135229</v>
      </c>
      <c r="U19" s="67">
        <v>135197</v>
      </c>
      <c r="V19" s="68">
        <v>134813</v>
      </c>
      <c r="W19" s="68">
        <v>134368</v>
      </c>
      <c r="X19" s="69">
        <f t="shared" si="2"/>
        <v>-5330</v>
      </c>
      <c r="Y19" s="70">
        <f t="shared" si="0"/>
        <v>-3.8153731621068303</v>
      </c>
      <c r="Z19" s="53">
        <v>59</v>
      </c>
      <c r="AA19" s="54"/>
      <c r="AB19" s="63">
        <v>693.18487305732685</v>
      </c>
      <c r="AC19" s="64">
        <f t="shared" si="1"/>
        <v>195.0835992764321</v>
      </c>
      <c r="AD19" s="62"/>
    </row>
    <row r="20" spans="2:30" x14ac:dyDescent="0.2">
      <c r="B20" s="65">
        <v>1</v>
      </c>
      <c r="C20" s="65">
        <v>1</v>
      </c>
      <c r="D20" s="65">
        <v>1</v>
      </c>
      <c r="E20" s="65">
        <v>36015</v>
      </c>
      <c r="F20" s="65">
        <v>99</v>
      </c>
      <c r="H20" s="65" t="s">
        <v>23</v>
      </c>
      <c r="I20" s="46">
        <v>9</v>
      </c>
      <c r="J20" s="59" t="s">
        <v>24</v>
      </c>
      <c r="K20" s="66">
        <v>91094</v>
      </c>
      <c r="L20" s="67">
        <v>91119</v>
      </c>
      <c r="M20" s="67">
        <v>90780</v>
      </c>
      <c r="N20" s="67">
        <v>90613</v>
      </c>
      <c r="O20" s="67">
        <v>90154</v>
      </c>
      <c r="P20" s="67">
        <v>89777</v>
      </c>
      <c r="Q20" s="67">
        <v>88860</v>
      </c>
      <c r="R20" s="67">
        <v>88732</v>
      </c>
      <c r="S20" s="67">
        <v>88634</v>
      </c>
      <c r="T20" s="67">
        <v>88503</v>
      </c>
      <c r="U20" s="67">
        <v>88849</v>
      </c>
      <c r="V20" s="68">
        <v>88830</v>
      </c>
      <c r="W20" s="68">
        <v>88840</v>
      </c>
      <c r="X20" s="69">
        <f t="shared" si="2"/>
        <v>-2279</v>
      </c>
      <c r="Y20" s="70">
        <f t="shared" si="0"/>
        <v>-2.5011249025998969</v>
      </c>
      <c r="Z20" s="53">
        <v>54</v>
      </c>
      <c r="AA20" s="54"/>
      <c r="AB20" s="63">
        <v>1062.0475592937109</v>
      </c>
      <c r="AC20" s="64">
        <f t="shared" si="1"/>
        <v>83.332426335838278</v>
      </c>
      <c r="AD20" s="62"/>
    </row>
    <row r="21" spans="2:30" x14ac:dyDescent="0.2">
      <c r="B21" s="65">
        <v>1</v>
      </c>
      <c r="C21" s="65">
        <v>1</v>
      </c>
      <c r="D21" s="65">
        <v>1</v>
      </c>
      <c r="E21" s="65">
        <v>36017</v>
      </c>
      <c r="F21" s="65">
        <v>99</v>
      </c>
      <c r="H21" s="65" t="s">
        <v>12</v>
      </c>
      <c r="I21" s="46">
        <v>9</v>
      </c>
      <c r="J21" s="59" t="s">
        <v>25</v>
      </c>
      <c r="K21" s="66">
        <v>51325</v>
      </c>
      <c r="L21" s="67">
        <v>51356</v>
      </c>
      <c r="M21" s="67">
        <v>51109</v>
      </c>
      <c r="N21" s="67">
        <v>51205</v>
      </c>
      <c r="O21" s="67">
        <v>51393</v>
      </c>
      <c r="P21" s="67">
        <v>51297</v>
      </c>
      <c r="Q21" s="67">
        <v>51154</v>
      </c>
      <c r="R21" s="67">
        <v>51391</v>
      </c>
      <c r="S21" s="67">
        <v>51463</v>
      </c>
      <c r="T21" s="67">
        <v>51326</v>
      </c>
      <c r="U21" s="67">
        <v>50639</v>
      </c>
      <c r="V21" s="68">
        <v>50396</v>
      </c>
      <c r="W21" s="68">
        <v>50118</v>
      </c>
      <c r="X21" s="69">
        <f t="shared" si="2"/>
        <v>-1238</v>
      </c>
      <c r="Y21" s="70">
        <f t="shared" si="0"/>
        <v>-2.4106238803645144</v>
      </c>
      <c r="Z21" s="53">
        <v>53</v>
      </c>
      <c r="AA21" s="54"/>
      <c r="AB21" s="63">
        <v>408.16985522712844</v>
      </c>
      <c r="AC21" s="64">
        <f t="shared" si="1"/>
        <v>125.74666978147947</v>
      </c>
    </row>
    <row r="22" spans="2:30" x14ac:dyDescent="0.2">
      <c r="B22" s="65">
        <v>1</v>
      </c>
      <c r="C22" s="65">
        <v>1</v>
      </c>
      <c r="D22" s="65">
        <v>1</v>
      </c>
      <c r="E22" s="65">
        <v>36019</v>
      </c>
      <c r="F22" s="65">
        <v>99</v>
      </c>
      <c r="H22" s="65" t="s">
        <v>12</v>
      </c>
      <c r="I22" s="46">
        <v>8</v>
      </c>
      <c r="J22" s="59" t="s">
        <v>26</v>
      </c>
      <c r="K22" s="66">
        <v>79891</v>
      </c>
      <c r="L22" s="67">
        <v>79882</v>
      </c>
      <c r="M22" s="67">
        <v>80320</v>
      </c>
      <c r="N22" s="67">
        <v>80707</v>
      </c>
      <c r="O22" s="67">
        <v>81396</v>
      </c>
      <c r="P22" s="67">
        <v>81803</v>
      </c>
      <c r="Q22" s="67">
        <v>82233</v>
      </c>
      <c r="R22" s="67">
        <v>82547</v>
      </c>
      <c r="S22" s="67">
        <v>82556</v>
      </c>
      <c r="T22" s="67">
        <v>82401</v>
      </c>
      <c r="U22" s="67">
        <v>82280</v>
      </c>
      <c r="V22" s="68">
        <v>82143</v>
      </c>
      <c r="W22" s="68">
        <v>81945</v>
      </c>
      <c r="X22" s="69">
        <f t="shared" si="2"/>
        <v>2063</v>
      </c>
      <c r="Y22" s="70">
        <f t="shared" si="0"/>
        <v>2.5825592749305226</v>
      </c>
      <c r="Z22" s="53">
        <v>26</v>
      </c>
      <c r="AA22" s="54"/>
      <c r="AB22" s="63">
        <v>894.35753833608499</v>
      </c>
      <c r="AC22" s="64">
        <f t="shared" si="1"/>
        <v>92.134293577156669</v>
      </c>
    </row>
    <row r="23" spans="2:30" x14ac:dyDescent="0.2">
      <c r="B23" s="65">
        <v>1</v>
      </c>
      <c r="C23" s="65">
        <v>1</v>
      </c>
      <c r="D23" s="65">
        <v>2</v>
      </c>
      <c r="E23" s="65">
        <v>36021</v>
      </c>
      <c r="F23" s="65">
        <v>99</v>
      </c>
      <c r="H23" s="65" t="s">
        <v>12</v>
      </c>
      <c r="I23" s="46">
        <v>1</v>
      </c>
      <c r="J23" s="59" t="s">
        <v>27</v>
      </c>
      <c r="K23" s="66">
        <v>63046</v>
      </c>
      <c r="L23" s="67">
        <v>63074</v>
      </c>
      <c r="M23" s="67">
        <v>62953</v>
      </c>
      <c r="N23" s="67">
        <v>63182</v>
      </c>
      <c r="O23" s="67">
        <v>63304</v>
      </c>
      <c r="P23" s="67">
        <v>63646</v>
      </c>
      <c r="Q23" s="67">
        <v>63717</v>
      </c>
      <c r="R23" s="67">
        <v>63427</v>
      </c>
      <c r="S23" s="67">
        <v>63430</v>
      </c>
      <c r="T23" s="67">
        <v>63253</v>
      </c>
      <c r="U23" s="67">
        <v>63023</v>
      </c>
      <c r="V23" s="68">
        <v>63020</v>
      </c>
      <c r="W23" s="68">
        <v>62550</v>
      </c>
      <c r="X23" s="69">
        <f t="shared" si="2"/>
        <v>-524</v>
      </c>
      <c r="Y23" s="70">
        <f t="shared" si="0"/>
        <v>-0.83077020642420008</v>
      </c>
      <c r="Z23" s="53">
        <v>48</v>
      </c>
      <c r="AA23" s="54"/>
      <c r="AB23" s="63">
        <v>1038.9494847080373</v>
      </c>
      <c r="AC23" s="64">
        <f t="shared" si="1"/>
        <v>60.881689563352722</v>
      </c>
    </row>
    <row r="24" spans="2:30" x14ac:dyDescent="0.2">
      <c r="B24" s="65">
        <v>1</v>
      </c>
      <c r="C24" s="65">
        <v>1</v>
      </c>
      <c r="D24" s="65">
        <v>1</v>
      </c>
      <c r="E24" s="65">
        <v>36023</v>
      </c>
      <c r="F24" s="65">
        <v>99</v>
      </c>
      <c r="H24" s="65" t="s">
        <v>12</v>
      </c>
      <c r="I24" s="46">
        <v>2</v>
      </c>
      <c r="J24" s="59" t="s">
        <v>28</v>
      </c>
      <c r="K24" s="66">
        <v>48693</v>
      </c>
      <c r="L24" s="67">
        <v>48704</v>
      </c>
      <c r="M24" s="67">
        <v>48903</v>
      </c>
      <c r="N24" s="67">
        <v>48891</v>
      </c>
      <c r="O24" s="67">
        <v>49475</v>
      </c>
      <c r="P24" s="67">
        <v>49628</v>
      </c>
      <c r="Q24" s="67">
        <v>49330</v>
      </c>
      <c r="R24" s="67">
        <v>49449</v>
      </c>
      <c r="S24" s="67">
        <v>49624</v>
      </c>
      <c r="T24" s="67">
        <v>49537</v>
      </c>
      <c r="U24" s="67">
        <v>49358</v>
      </c>
      <c r="V24" s="68">
        <v>49324</v>
      </c>
      <c r="W24" s="68">
        <v>49363</v>
      </c>
      <c r="X24" s="69">
        <f t="shared" si="2"/>
        <v>659</v>
      </c>
      <c r="Y24" s="70">
        <f t="shared" si="0"/>
        <v>1.3530716162943495</v>
      </c>
      <c r="Z24" s="53">
        <v>30</v>
      </c>
      <c r="AA24" s="54"/>
      <c r="AB24" s="63">
        <v>635.73402077538583</v>
      </c>
      <c r="AC24" s="64">
        <f t="shared" si="1"/>
        <v>77.920951815007783</v>
      </c>
    </row>
    <row r="25" spans="2:30" x14ac:dyDescent="0.2">
      <c r="B25" s="65">
        <v>1</v>
      </c>
      <c r="C25" s="65">
        <v>1</v>
      </c>
      <c r="D25" s="65">
        <v>1</v>
      </c>
      <c r="E25" s="65">
        <v>36025</v>
      </c>
      <c r="F25" s="65">
        <v>99</v>
      </c>
      <c r="H25" s="65" t="s">
        <v>12</v>
      </c>
      <c r="I25" s="46">
        <v>9</v>
      </c>
      <c r="J25" s="59" t="s">
        <v>29</v>
      </c>
      <c r="K25" s="66">
        <v>47864</v>
      </c>
      <c r="L25" s="67">
        <v>47894</v>
      </c>
      <c r="M25" s="67">
        <v>47771</v>
      </c>
      <c r="N25" s="67">
        <v>47666</v>
      </c>
      <c r="O25" s="67">
        <v>47930</v>
      </c>
      <c r="P25" s="67">
        <v>48283</v>
      </c>
      <c r="Q25" s="67">
        <v>48377</v>
      </c>
      <c r="R25" s="67">
        <v>48271</v>
      </c>
      <c r="S25" s="67">
        <v>48450</v>
      </c>
      <c r="T25" s="67">
        <v>48363</v>
      </c>
      <c r="U25" s="67">
        <v>48182</v>
      </c>
      <c r="V25" s="68">
        <v>47843</v>
      </c>
      <c r="W25" s="68">
        <v>47559</v>
      </c>
      <c r="X25" s="69">
        <f t="shared" si="2"/>
        <v>-335</v>
      </c>
      <c r="Y25" s="70">
        <f t="shared" si="0"/>
        <v>-0.69946131039378634</v>
      </c>
      <c r="Z25" s="53">
        <v>47</v>
      </c>
      <c r="AA25" s="54"/>
      <c r="AB25" s="63">
        <v>499.65153236231208</v>
      </c>
      <c r="AC25" s="64">
        <f t="shared" si="1"/>
        <v>96.793458775846531</v>
      </c>
    </row>
    <row r="26" spans="2:30" x14ac:dyDescent="0.2">
      <c r="B26" s="65">
        <v>1</v>
      </c>
      <c r="C26" s="65">
        <v>1</v>
      </c>
      <c r="D26" s="65">
        <v>2</v>
      </c>
      <c r="E26" s="65">
        <v>36027</v>
      </c>
      <c r="F26" s="65">
        <v>70</v>
      </c>
      <c r="G26" s="65">
        <v>2281</v>
      </c>
      <c r="H26" s="65" t="s">
        <v>14</v>
      </c>
      <c r="I26" s="46">
        <v>5</v>
      </c>
      <c r="J26" s="59" t="s">
        <v>30</v>
      </c>
      <c r="K26" s="66">
        <v>280914</v>
      </c>
      <c r="L26" s="67">
        <v>280032</v>
      </c>
      <c r="M26" s="67">
        <v>284712</v>
      </c>
      <c r="N26" s="67">
        <v>287700</v>
      </c>
      <c r="O26" s="67">
        <v>290781</v>
      </c>
      <c r="P26" s="67">
        <v>292859</v>
      </c>
      <c r="Q26" s="67">
        <v>294362</v>
      </c>
      <c r="R26" s="67">
        <v>294712</v>
      </c>
      <c r="S26" s="67">
        <v>295319</v>
      </c>
      <c r="T26" s="67">
        <v>296267</v>
      </c>
      <c r="U26" s="67">
        <v>296887</v>
      </c>
      <c r="V26" s="68">
        <v>297739</v>
      </c>
      <c r="W26" s="68">
        <v>297999</v>
      </c>
      <c r="X26" s="69">
        <f t="shared" si="2"/>
        <v>17967</v>
      </c>
      <c r="Y26" s="70">
        <f t="shared" si="0"/>
        <v>6.4160524511484409</v>
      </c>
      <c r="Z26" s="53">
        <v>5</v>
      </c>
      <c r="AA26" s="54"/>
      <c r="AB26" s="63">
        <v>1446.3726279812879</v>
      </c>
      <c r="AC26" s="64">
        <f t="shared" si="1"/>
        <v>204.83449027482072</v>
      </c>
    </row>
    <row r="27" spans="2:30" x14ac:dyDescent="0.2">
      <c r="B27" s="65">
        <v>1</v>
      </c>
      <c r="C27" s="65">
        <v>1</v>
      </c>
      <c r="D27" s="65">
        <v>1</v>
      </c>
      <c r="E27" s="65">
        <v>36029</v>
      </c>
      <c r="F27" s="65">
        <v>99</v>
      </c>
      <c r="H27" s="65" t="s">
        <v>31</v>
      </c>
      <c r="I27" s="46">
        <v>10</v>
      </c>
      <c r="J27" s="59" t="s">
        <v>32</v>
      </c>
      <c r="K27" s="66">
        <v>949440</v>
      </c>
      <c r="L27" s="67">
        <v>950227</v>
      </c>
      <c r="M27" s="67">
        <v>946515</v>
      </c>
      <c r="N27" s="67">
        <v>943551</v>
      </c>
      <c r="O27" s="67">
        <v>941846</v>
      </c>
      <c r="P27" s="67">
        <v>938333</v>
      </c>
      <c r="Q27" s="67">
        <v>931745</v>
      </c>
      <c r="R27" s="67">
        <v>925564</v>
      </c>
      <c r="S27" s="67">
        <v>921887</v>
      </c>
      <c r="T27" s="67">
        <v>920571</v>
      </c>
      <c r="U27" s="67">
        <v>919334</v>
      </c>
      <c r="V27" s="68">
        <v>918751</v>
      </c>
      <c r="W27" s="68">
        <v>918028</v>
      </c>
      <c r="X27" s="69">
        <f t="shared" si="2"/>
        <v>-32199</v>
      </c>
      <c r="Y27" s="70">
        <f t="shared" si="0"/>
        <v>-3.3885587338604353</v>
      </c>
      <c r="Z27" s="53">
        <v>56</v>
      </c>
      <c r="AA27" s="54"/>
      <c r="AB27" s="63">
        <v>801.59468576688391</v>
      </c>
      <c r="AC27" s="64">
        <f t="shared" si="1"/>
        <v>1148.4245296852132</v>
      </c>
    </row>
    <row r="28" spans="2:30" x14ac:dyDescent="0.2">
      <c r="B28" s="65">
        <v>1</v>
      </c>
      <c r="C28" s="65">
        <v>1</v>
      </c>
      <c r="D28" s="65">
        <v>1</v>
      </c>
      <c r="E28" s="65">
        <v>36031</v>
      </c>
      <c r="F28" s="65">
        <v>99</v>
      </c>
      <c r="H28" s="65" t="s">
        <v>12</v>
      </c>
      <c r="I28" s="46">
        <v>8</v>
      </c>
      <c r="J28" s="59" t="s">
        <v>33</v>
      </c>
      <c r="K28" s="66">
        <v>38911</v>
      </c>
      <c r="L28" s="67">
        <v>38893</v>
      </c>
      <c r="M28" s="67">
        <v>38893</v>
      </c>
      <c r="N28" s="67">
        <v>39195</v>
      </c>
      <c r="O28" s="67">
        <v>39334</v>
      </c>
      <c r="P28" s="67">
        <v>39295</v>
      </c>
      <c r="Q28" s="67">
        <v>39321</v>
      </c>
      <c r="R28" s="67">
        <v>39490</v>
      </c>
      <c r="S28" s="67">
        <v>39373</v>
      </c>
      <c r="T28" s="67">
        <v>39435</v>
      </c>
      <c r="U28" s="67">
        <v>39478</v>
      </c>
      <c r="V28" s="68">
        <v>39316</v>
      </c>
      <c r="W28" s="68">
        <v>39181</v>
      </c>
      <c r="X28" s="69">
        <f t="shared" si="2"/>
        <v>288</v>
      </c>
      <c r="Y28" s="70">
        <f t="shared" si="0"/>
        <v>0.74049314786722542</v>
      </c>
      <c r="Z28" s="53">
        <v>33</v>
      </c>
      <c r="AA28" s="54"/>
      <c r="AB28" s="63">
        <v>1044.2102473061652</v>
      </c>
      <c r="AC28" s="64">
        <f t="shared" si="1"/>
        <v>37.765383074657336</v>
      </c>
    </row>
    <row r="29" spans="2:30" x14ac:dyDescent="0.2">
      <c r="B29" s="65">
        <v>1</v>
      </c>
      <c r="C29" s="65">
        <v>1</v>
      </c>
      <c r="D29" s="65">
        <v>1</v>
      </c>
      <c r="E29" s="65">
        <v>36033</v>
      </c>
      <c r="F29" s="65">
        <v>99</v>
      </c>
      <c r="H29" s="65" t="s">
        <v>12</v>
      </c>
      <c r="I29" s="46">
        <v>8</v>
      </c>
      <c r="J29" s="59" t="s">
        <v>34</v>
      </c>
      <c r="K29" s="66">
        <v>51044</v>
      </c>
      <c r="L29" s="67">
        <v>51110</v>
      </c>
      <c r="M29" s="67">
        <v>50925</v>
      </c>
      <c r="N29" s="67">
        <v>50924</v>
      </c>
      <c r="O29" s="67">
        <v>51228</v>
      </c>
      <c r="P29" s="67">
        <v>51197</v>
      </c>
      <c r="Q29" s="67">
        <v>51257</v>
      </c>
      <c r="R29" s="67">
        <v>51511</v>
      </c>
      <c r="S29" s="67">
        <v>51782</v>
      </c>
      <c r="T29" s="67">
        <v>51907</v>
      </c>
      <c r="U29" s="67">
        <v>51706</v>
      </c>
      <c r="V29" s="68">
        <v>51609</v>
      </c>
      <c r="W29" s="68">
        <v>51551</v>
      </c>
      <c r="X29" s="69">
        <f t="shared" si="2"/>
        <v>441</v>
      </c>
      <c r="Y29" s="70">
        <f t="shared" si="0"/>
        <v>0.86284484445314036</v>
      </c>
      <c r="Z29" s="53">
        <v>31</v>
      </c>
      <c r="AA29" s="54"/>
      <c r="AB29" s="63">
        <v>1796.8013264926324</v>
      </c>
      <c r="AC29" s="64">
        <f t="shared" si="1"/>
        <v>28.888558370180412</v>
      </c>
    </row>
    <row r="30" spans="2:30" x14ac:dyDescent="0.2">
      <c r="B30" s="65">
        <v>1</v>
      </c>
      <c r="C30" s="65">
        <v>1</v>
      </c>
      <c r="D30" s="65">
        <v>1</v>
      </c>
      <c r="E30" s="65">
        <v>36035</v>
      </c>
      <c r="F30" s="65">
        <v>99</v>
      </c>
      <c r="H30" s="65" t="s">
        <v>12</v>
      </c>
      <c r="I30" s="46">
        <v>6</v>
      </c>
      <c r="J30" s="59" t="s">
        <v>35</v>
      </c>
      <c r="K30" s="66">
        <v>54976</v>
      </c>
      <c r="L30" s="67">
        <v>55053</v>
      </c>
      <c r="M30" s="67">
        <v>54904</v>
      </c>
      <c r="N30" s="67">
        <v>54988</v>
      </c>
      <c r="O30" s="67">
        <v>55081</v>
      </c>
      <c r="P30" s="67">
        <v>55233</v>
      </c>
      <c r="Q30" s="67">
        <v>55301</v>
      </c>
      <c r="R30" s="67">
        <v>55328</v>
      </c>
      <c r="S30" s="67">
        <v>55489</v>
      </c>
      <c r="T30" s="67">
        <v>55584</v>
      </c>
      <c r="U30" s="67">
        <v>55558</v>
      </c>
      <c r="V30" s="68">
        <v>55471</v>
      </c>
      <c r="W30" s="68">
        <v>55180</v>
      </c>
      <c r="X30" s="69">
        <f t="shared" si="2"/>
        <v>127</v>
      </c>
      <c r="Y30" s="70">
        <f t="shared" si="0"/>
        <v>0.23068679272700851</v>
      </c>
      <c r="Z30" s="53">
        <v>40</v>
      </c>
      <c r="AA30" s="54"/>
      <c r="AB30" s="63">
        <v>1631.4871439558792</v>
      </c>
      <c r="AC30" s="64">
        <f t="shared" si="1"/>
        <v>34.069529880097647</v>
      </c>
    </row>
    <row r="31" spans="2:30" x14ac:dyDescent="0.2">
      <c r="B31" s="65">
        <v>1</v>
      </c>
      <c r="C31" s="65">
        <v>1</v>
      </c>
      <c r="D31" s="65">
        <v>1</v>
      </c>
      <c r="E31" s="65">
        <v>36037</v>
      </c>
      <c r="F31" s="65">
        <v>99</v>
      </c>
      <c r="H31" s="65" t="s">
        <v>36</v>
      </c>
      <c r="I31" s="46">
        <v>3</v>
      </c>
      <c r="J31" s="59" t="s">
        <v>37</v>
      </c>
      <c r="K31" s="66">
        <v>60539</v>
      </c>
      <c r="L31" s="67">
        <v>60548</v>
      </c>
      <c r="M31" s="67">
        <v>60321</v>
      </c>
      <c r="N31" s="67">
        <v>60289</v>
      </c>
      <c r="O31" s="67">
        <v>60412</v>
      </c>
      <c r="P31" s="67">
        <v>60224</v>
      </c>
      <c r="Q31" s="67">
        <v>60068</v>
      </c>
      <c r="R31" s="67">
        <v>59919</v>
      </c>
      <c r="S31" s="67">
        <v>59930</v>
      </c>
      <c r="T31" s="67">
        <v>59895</v>
      </c>
      <c r="U31" s="67">
        <v>59932</v>
      </c>
      <c r="V31" s="68">
        <v>60080</v>
      </c>
      <c r="W31" s="68">
        <v>59993</v>
      </c>
      <c r="X31" s="69">
        <f t="shared" si="2"/>
        <v>-555</v>
      </c>
      <c r="Y31" s="70">
        <f t="shared" si="0"/>
        <v>-0.91662812974829877</v>
      </c>
      <c r="Z31" s="53">
        <v>49</v>
      </c>
      <c r="AA31" s="54"/>
      <c r="AB31" s="63">
        <v>496.16627567386411</v>
      </c>
      <c r="AC31" s="64">
        <f t="shared" si="1"/>
        <v>120.71558051512893</v>
      </c>
    </row>
    <row r="32" spans="2:30" x14ac:dyDescent="0.2">
      <c r="B32" s="65">
        <v>1</v>
      </c>
      <c r="C32" s="65">
        <v>1</v>
      </c>
      <c r="D32" s="65">
        <v>2</v>
      </c>
      <c r="E32" s="65">
        <v>36039</v>
      </c>
      <c r="F32" s="65">
        <v>99</v>
      </c>
      <c r="H32" s="65" t="s">
        <v>12</v>
      </c>
      <c r="I32" s="46">
        <v>1</v>
      </c>
      <c r="J32" s="59" t="s">
        <v>38</v>
      </c>
      <c r="K32" s="66">
        <v>47986</v>
      </c>
      <c r="L32" s="67">
        <v>48021</v>
      </c>
      <c r="M32" s="67">
        <v>47976</v>
      </c>
      <c r="N32" s="67">
        <v>48177</v>
      </c>
      <c r="O32" s="67">
        <v>48416</v>
      </c>
      <c r="P32" s="67">
        <v>48755</v>
      </c>
      <c r="Q32" s="67">
        <v>49142</v>
      </c>
      <c r="R32" s="67">
        <v>49513</v>
      </c>
      <c r="S32" s="67">
        <v>49537</v>
      </c>
      <c r="T32" s="67">
        <v>49467</v>
      </c>
      <c r="U32" s="67">
        <v>49372</v>
      </c>
      <c r="V32" s="68">
        <v>49160</v>
      </c>
      <c r="W32" s="68">
        <v>48954</v>
      </c>
      <c r="X32" s="69">
        <f t="shared" si="2"/>
        <v>933</v>
      </c>
      <c r="Y32" s="70">
        <f t="shared" si="0"/>
        <v>1.9428999812581997</v>
      </c>
      <c r="Z32" s="53">
        <v>27</v>
      </c>
      <c r="AA32" s="54"/>
      <c r="AB32" s="63">
        <v>494.1090703895153</v>
      </c>
      <c r="AC32" s="64">
        <f t="shared" si="1"/>
        <v>100.11352343927678</v>
      </c>
    </row>
    <row r="33" spans="2:29" x14ac:dyDescent="0.2">
      <c r="B33" s="65">
        <v>1</v>
      </c>
      <c r="C33" s="65">
        <v>1</v>
      </c>
      <c r="D33" s="65">
        <v>1</v>
      </c>
      <c r="E33" s="65">
        <v>36041</v>
      </c>
      <c r="F33" s="65">
        <v>99</v>
      </c>
      <c r="H33" s="65" t="s">
        <v>12</v>
      </c>
      <c r="I33" s="46">
        <v>6</v>
      </c>
      <c r="J33" s="59" t="s">
        <v>39</v>
      </c>
      <c r="K33" s="66">
        <v>5377</v>
      </c>
      <c r="L33" s="67">
        <v>5376</v>
      </c>
      <c r="M33" s="67">
        <v>5312</v>
      </c>
      <c r="N33" s="67">
        <v>5232</v>
      </c>
      <c r="O33" s="67">
        <v>5181</v>
      </c>
      <c r="P33" s="67">
        <v>5158</v>
      </c>
      <c r="Q33" s="67">
        <v>5093</v>
      </c>
      <c r="R33" s="67">
        <v>4987</v>
      </c>
      <c r="S33" s="67">
        <v>4969</v>
      </c>
      <c r="T33" s="67">
        <v>4893</v>
      </c>
      <c r="U33" s="67">
        <v>4858</v>
      </c>
      <c r="V33" s="68">
        <v>4835</v>
      </c>
      <c r="W33" s="68">
        <v>4793</v>
      </c>
      <c r="X33" s="69">
        <f t="shared" si="2"/>
        <v>-583</v>
      </c>
      <c r="Y33" s="70">
        <f t="shared" si="0"/>
        <v>-10.844494047619047</v>
      </c>
      <c r="Z33" s="53">
        <v>62</v>
      </c>
      <c r="AA33" s="54"/>
      <c r="AB33" s="63">
        <v>647.74601310894104</v>
      </c>
      <c r="AC33" s="64">
        <f t="shared" si="1"/>
        <v>7.5538867101866236</v>
      </c>
    </row>
    <row r="34" spans="2:29" x14ac:dyDescent="0.2">
      <c r="B34" s="65">
        <v>1</v>
      </c>
      <c r="C34" s="65">
        <v>1</v>
      </c>
      <c r="D34" s="65">
        <v>1</v>
      </c>
      <c r="E34" s="65">
        <v>36043</v>
      </c>
      <c r="F34" s="65">
        <v>99</v>
      </c>
      <c r="H34" s="65" t="s">
        <v>40</v>
      </c>
      <c r="I34" s="46">
        <v>6</v>
      </c>
      <c r="J34" s="59" t="s">
        <v>41</v>
      </c>
      <c r="K34" s="66">
        <v>64451</v>
      </c>
      <c r="L34" s="67">
        <v>64502</v>
      </c>
      <c r="M34" s="67">
        <v>64274</v>
      </c>
      <c r="N34" s="67">
        <v>63971</v>
      </c>
      <c r="O34" s="67">
        <v>64080</v>
      </c>
      <c r="P34" s="67">
        <v>64332</v>
      </c>
      <c r="Q34" s="67">
        <v>64292</v>
      </c>
      <c r="R34" s="67">
        <v>64029</v>
      </c>
      <c r="S34" s="67">
        <v>64343</v>
      </c>
      <c r="T34" s="67">
        <v>64404</v>
      </c>
      <c r="U34" s="67">
        <v>64381</v>
      </c>
      <c r="V34" s="68">
        <v>64481</v>
      </c>
      <c r="W34" s="68">
        <v>64160</v>
      </c>
      <c r="X34" s="69">
        <f t="shared" si="2"/>
        <v>-342</v>
      </c>
      <c r="Y34" s="70">
        <f t="shared" si="0"/>
        <v>-0.5302161173296952</v>
      </c>
      <c r="Z34" s="53">
        <v>45</v>
      </c>
      <c r="AA34" s="54"/>
      <c r="AB34" s="63">
        <v>1720.3933404324653</v>
      </c>
      <c r="AC34" s="64">
        <f t="shared" si="1"/>
        <v>37.435625032011799</v>
      </c>
    </row>
    <row r="35" spans="2:29" x14ac:dyDescent="0.2">
      <c r="B35" s="65">
        <v>1</v>
      </c>
      <c r="C35" s="65">
        <v>1</v>
      </c>
      <c r="D35" s="65">
        <v>1</v>
      </c>
      <c r="E35" s="65">
        <v>36045</v>
      </c>
      <c r="F35" s="65">
        <v>99</v>
      </c>
      <c r="H35" s="65" t="s">
        <v>12</v>
      </c>
      <c r="I35" s="46">
        <v>8</v>
      </c>
      <c r="J35" s="59" t="s">
        <v>42</v>
      </c>
      <c r="K35" s="66">
        <v>111790</v>
      </c>
      <c r="L35" s="67">
        <v>111716</v>
      </c>
      <c r="M35" s="67">
        <v>111422</v>
      </c>
      <c r="N35" s="67">
        <v>111112</v>
      </c>
      <c r="O35" s="67">
        <v>110246</v>
      </c>
      <c r="P35" s="67">
        <v>109924</v>
      </c>
      <c r="Q35" s="67">
        <v>113486</v>
      </c>
      <c r="R35" s="67">
        <v>113650</v>
      </c>
      <c r="S35" s="67">
        <v>115059</v>
      </c>
      <c r="T35" s="67">
        <v>115033</v>
      </c>
      <c r="U35" s="67">
        <v>115023</v>
      </c>
      <c r="V35" s="68">
        <v>116680</v>
      </c>
      <c r="W35" s="68">
        <v>117910</v>
      </c>
      <c r="X35" s="69">
        <f t="shared" si="2"/>
        <v>6194</v>
      </c>
      <c r="Y35" s="70">
        <f t="shared" si="0"/>
        <v>5.5444161982169078</v>
      </c>
      <c r="Z35" s="53">
        <v>11</v>
      </c>
      <c r="AA35" s="54"/>
      <c r="AB35" s="63">
        <v>1411.2498915052888</v>
      </c>
      <c r="AC35" s="64">
        <f t="shared" si="1"/>
        <v>81.511432307216509</v>
      </c>
    </row>
    <row r="36" spans="2:29" x14ac:dyDescent="0.2">
      <c r="B36" s="65">
        <v>1</v>
      </c>
      <c r="C36" s="65">
        <v>2</v>
      </c>
      <c r="D36" s="65">
        <v>2</v>
      </c>
      <c r="E36" s="65">
        <v>36047</v>
      </c>
      <c r="F36" s="65">
        <v>70</v>
      </c>
      <c r="G36" s="65">
        <v>5600</v>
      </c>
      <c r="H36" s="65" t="s">
        <v>14</v>
      </c>
      <c r="I36" s="46">
        <v>7</v>
      </c>
      <c r="J36" s="59" t="s">
        <v>43</v>
      </c>
      <c r="K36" s="66">
        <v>2467006</v>
      </c>
      <c r="L36" s="67">
        <v>2465689</v>
      </c>
      <c r="M36" s="67">
        <v>2477252</v>
      </c>
      <c r="N36" s="67">
        <v>2480559</v>
      </c>
      <c r="O36" s="67">
        <v>2472999</v>
      </c>
      <c r="P36" s="67">
        <v>2459094</v>
      </c>
      <c r="Q36" s="67">
        <v>2445809</v>
      </c>
      <c r="R36" s="67">
        <v>2436132</v>
      </c>
      <c r="S36" s="67">
        <v>2441324</v>
      </c>
      <c r="T36" s="67">
        <v>2460361</v>
      </c>
      <c r="U36" s="67">
        <v>2487751</v>
      </c>
      <c r="V36" s="68">
        <v>2508515</v>
      </c>
      <c r="W36" s="68">
        <v>2532645</v>
      </c>
      <c r="X36" s="69">
        <f t="shared" si="2"/>
        <v>66956</v>
      </c>
      <c r="Y36" s="70">
        <f t="shared" si="0"/>
        <v>2.7155087279863763</v>
      </c>
      <c r="Z36" s="53">
        <v>24</v>
      </c>
      <c r="AA36" s="54"/>
      <c r="AB36" s="63">
        <v>1272.2017580776435</v>
      </c>
      <c r="AC36" s="64">
        <f t="shared" si="1"/>
        <v>1933.9393177051734</v>
      </c>
    </row>
    <row r="37" spans="2:29" x14ac:dyDescent="0.2">
      <c r="B37" s="65">
        <v>1</v>
      </c>
      <c r="C37" s="65">
        <v>1</v>
      </c>
      <c r="D37" s="65">
        <v>1</v>
      </c>
      <c r="E37" s="65">
        <v>36049</v>
      </c>
      <c r="F37" s="65">
        <v>99</v>
      </c>
      <c r="H37" s="65" t="s">
        <v>12</v>
      </c>
      <c r="I37" s="46">
        <v>8</v>
      </c>
      <c r="J37" s="59" t="s">
        <v>44</v>
      </c>
      <c r="K37" s="66">
        <v>26989</v>
      </c>
      <c r="L37" s="67">
        <v>26946</v>
      </c>
      <c r="M37" s="67">
        <v>26951</v>
      </c>
      <c r="N37" s="67">
        <v>26618</v>
      </c>
      <c r="O37" s="67">
        <v>26692</v>
      </c>
      <c r="P37" s="67">
        <v>26661</v>
      </c>
      <c r="Q37" s="67">
        <v>26773</v>
      </c>
      <c r="R37" s="67">
        <v>27001</v>
      </c>
      <c r="S37" s="67">
        <v>27086</v>
      </c>
      <c r="T37" s="67">
        <v>26878</v>
      </c>
      <c r="U37" s="67">
        <v>27047</v>
      </c>
      <c r="V37" s="68">
        <v>27101</v>
      </c>
      <c r="W37" s="68">
        <v>27072</v>
      </c>
      <c r="X37" s="69">
        <f t="shared" si="2"/>
        <v>126</v>
      </c>
      <c r="Y37" s="70">
        <f t="shared" si="0"/>
        <v>0.46760187040748163</v>
      </c>
      <c r="Z37" s="53">
        <v>37</v>
      </c>
      <c r="AA37" s="54"/>
      <c r="AB37" s="63">
        <v>70.606049912200362</v>
      </c>
      <c r="AC37" s="64">
        <f t="shared" si="1"/>
        <v>380.67559413709137</v>
      </c>
    </row>
    <row r="38" spans="2:29" x14ac:dyDescent="0.2">
      <c r="B38" s="65">
        <v>1</v>
      </c>
      <c r="C38" s="65">
        <v>1</v>
      </c>
      <c r="D38" s="65">
        <v>1</v>
      </c>
      <c r="E38" s="65">
        <v>36051</v>
      </c>
      <c r="F38" s="65">
        <v>99</v>
      </c>
      <c r="H38" s="65" t="s">
        <v>36</v>
      </c>
      <c r="I38" s="46">
        <v>3</v>
      </c>
      <c r="J38" s="59" t="s">
        <v>45</v>
      </c>
      <c r="K38" s="66">
        <v>64705</v>
      </c>
      <c r="L38" s="67">
        <v>64631</v>
      </c>
      <c r="M38" s="67">
        <v>65088</v>
      </c>
      <c r="N38" s="67">
        <v>65118</v>
      </c>
      <c r="O38" s="67">
        <v>65130</v>
      </c>
      <c r="P38" s="67">
        <v>65484</v>
      </c>
      <c r="Q38" s="67">
        <v>65322</v>
      </c>
      <c r="R38" s="67">
        <v>65357</v>
      </c>
      <c r="S38" s="67">
        <v>65460</v>
      </c>
      <c r="T38" s="67">
        <v>65637</v>
      </c>
      <c r="U38" s="67">
        <v>65420</v>
      </c>
      <c r="V38" s="68">
        <v>65349</v>
      </c>
      <c r="W38" s="68">
        <v>65070</v>
      </c>
      <c r="X38" s="69">
        <f t="shared" si="2"/>
        <v>439</v>
      </c>
      <c r="Y38" s="70">
        <f t="shared" si="0"/>
        <v>0.6792406120901735</v>
      </c>
      <c r="Z38" s="53">
        <v>35</v>
      </c>
      <c r="AA38" s="54"/>
      <c r="AB38" s="63">
        <v>1275.4233706874318</v>
      </c>
      <c r="AC38" s="64">
        <f t="shared" si="1"/>
        <v>51.462911460233599</v>
      </c>
    </row>
    <row r="39" spans="2:29" x14ac:dyDescent="0.2">
      <c r="B39" s="65">
        <v>1</v>
      </c>
      <c r="C39" s="65">
        <v>1</v>
      </c>
      <c r="D39" s="65">
        <v>1</v>
      </c>
      <c r="E39" s="65">
        <v>36053</v>
      </c>
      <c r="F39" s="65">
        <v>99</v>
      </c>
      <c r="H39" s="65" t="s">
        <v>19</v>
      </c>
      <c r="I39" s="46">
        <v>2</v>
      </c>
      <c r="J39" s="59" t="s">
        <v>46</v>
      </c>
      <c r="K39" s="66">
        <v>69450</v>
      </c>
      <c r="L39" s="67">
        <v>69420</v>
      </c>
      <c r="M39" s="67">
        <v>69852</v>
      </c>
      <c r="N39" s="67">
        <v>70261</v>
      </c>
      <c r="O39" s="67">
        <v>71010</v>
      </c>
      <c r="P39" s="67">
        <v>71397</v>
      </c>
      <c r="Q39" s="67">
        <v>71471</v>
      </c>
      <c r="R39" s="67">
        <v>72042</v>
      </c>
      <c r="S39" s="67">
        <v>72709</v>
      </c>
      <c r="T39" s="67">
        <v>73075</v>
      </c>
      <c r="U39" s="67">
        <v>73169</v>
      </c>
      <c r="V39" s="68">
        <v>73464</v>
      </c>
      <c r="W39" s="68">
        <v>73365</v>
      </c>
      <c r="X39" s="69">
        <f t="shared" si="2"/>
        <v>3945</v>
      </c>
      <c r="Y39" s="70">
        <f t="shared" si="0"/>
        <v>5.6828003457216942</v>
      </c>
      <c r="Z39" s="53">
        <v>8</v>
      </c>
      <c r="AA39" s="54"/>
      <c r="AB39" s="63">
        <v>632.12799016829422</v>
      </c>
      <c r="AC39" s="64">
        <f t="shared" si="1"/>
        <v>115.60158881834187</v>
      </c>
    </row>
    <row r="40" spans="2:29" x14ac:dyDescent="0.2">
      <c r="B40" s="65">
        <v>1</v>
      </c>
      <c r="C40" s="65">
        <v>1</v>
      </c>
      <c r="D40" s="65">
        <v>1</v>
      </c>
      <c r="E40" s="65">
        <v>36055</v>
      </c>
      <c r="F40" s="65">
        <v>99</v>
      </c>
      <c r="H40" s="65" t="s">
        <v>36</v>
      </c>
      <c r="I40" s="46">
        <v>3</v>
      </c>
      <c r="J40" s="59" t="s">
        <v>47</v>
      </c>
      <c r="K40" s="66">
        <v>738979</v>
      </c>
      <c r="L40" s="67">
        <v>735328</v>
      </c>
      <c r="M40" s="67">
        <v>739891</v>
      </c>
      <c r="N40" s="67">
        <v>741391</v>
      </c>
      <c r="O40" s="67">
        <v>741671</v>
      </c>
      <c r="P40" s="67">
        <v>741075</v>
      </c>
      <c r="Q40" s="67">
        <v>738506</v>
      </c>
      <c r="R40" s="67">
        <v>738329</v>
      </c>
      <c r="S40" s="67">
        <v>739249</v>
      </c>
      <c r="T40" s="67">
        <v>741018</v>
      </c>
      <c r="U40" s="67">
        <v>743386</v>
      </c>
      <c r="V40" s="68">
        <v>744635</v>
      </c>
      <c r="W40" s="68">
        <v>745625</v>
      </c>
      <c r="X40" s="69">
        <f t="shared" si="2"/>
        <v>10297</v>
      </c>
      <c r="Y40" s="70">
        <f t="shared" si="0"/>
        <v>1.4003274729100483</v>
      </c>
      <c r="Z40" s="53">
        <v>29</v>
      </c>
      <c r="AA40" s="54"/>
      <c r="AB40" s="63">
        <v>655.85591902356305</v>
      </c>
      <c r="AC40" s="64">
        <f t="shared" si="1"/>
        <v>1129.848764806798</v>
      </c>
    </row>
    <row r="41" spans="2:29" x14ac:dyDescent="0.2">
      <c r="B41" s="65">
        <v>1</v>
      </c>
      <c r="C41" s="65">
        <v>1</v>
      </c>
      <c r="D41" s="65">
        <v>1</v>
      </c>
      <c r="E41" s="65">
        <v>36057</v>
      </c>
      <c r="F41" s="65">
        <v>99</v>
      </c>
      <c r="H41" s="46" t="s">
        <v>10</v>
      </c>
      <c r="I41" s="46">
        <v>6</v>
      </c>
      <c r="J41" s="59" t="s">
        <v>48</v>
      </c>
      <c r="K41" s="66">
        <v>49605</v>
      </c>
      <c r="L41" s="67">
        <v>49637</v>
      </c>
      <c r="M41" s="67">
        <v>49472</v>
      </c>
      <c r="N41" s="67">
        <v>49298</v>
      </c>
      <c r="O41" s="67">
        <v>49449</v>
      </c>
      <c r="P41" s="67">
        <v>49460</v>
      </c>
      <c r="Q41" s="67">
        <v>49505</v>
      </c>
      <c r="R41" s="67">
        <v>49724</v>
      </c>
      <c r="S41" s="67">
        <v>49798</v>
      </c>
      <c r="T41" s="67">
        <v>49951</v>
      </c>
      <c r="U41" s="67">
        <v>50001</v>
      </c>
      <c r="V41" s="68">
        <v>50260</v>
      </c>
      <c r="W41" s="68">
        <v>49916</v>
      </c>
      <c r="X41" s="69">
        <f t="shared" si="2"/>
        <v>279</v>
      </c>
      <c r="Y41" s="70">
        <f t="shared" si="0"/>
        <v>0.56208070592501558</v>
      </c>
      <c r="Z41" s="53">
        <v>36</v>
      </c>
      <c r="AA41" s="54"/>
      <c r="AB41" s="63">
        <v>659.2939785821402</v>
      </c>
      <c r="AC41" s="64">
        <f t="shared" si="1"/>
        <v>75.764380720453829</v>
      </c>
    </row>
    <row r="42" spans="2:29" x14ac:dyDescent="0.2">
      <c r="B42" s="65">
        <v>1</v>
      </c>
      <c r="C42" s="65">
        <v>2</v>
      </c>
      <c r="D42" s="65">
        <v>2</v>
      </c>
      <c r="E42" s="65">
        <v>36059</v>
      </c>
      <c r="F42" s="65">
        <v>70</v>
      </c>
      <c r="G42" s="65">
        <v>5380</v>
      </c>
      <c r="H42" s="65" t="s">
        <v>14</v>
      </c>
      <c r="I42" s="46">
        <v>4</v>
      </c>
      <c r="J42" s="59" t="s">
        <v>49</v>
      </c>
      <c r="K42" s="66">
        <v>1336713</v>
      </c>
      <c r="L42" s="67">
        <v>1334625</v>
      </c>
      <c r="M42" s="67">
        <v>1337086</v>
      </c>
      <c r="N42" s="67">
        <v>1339572</v>
      </c>
      <c r="O42" s="67">
        <v>1339761</v>
      </c>
      <c r="P42" s="67">
        <v>1337964</v>
      </c>
      <c r="Q42" s="67">
        <v>1332318</v>
      </c>
      <c r="R42" s="67">
        <v>1324905</v>
      </c>
      <c r="S42" s="67">
        <v>1322048</v>
      </c>
      <c r="T42" s="67">
        <v>1325129</v>
      </c>
      <c r="U42" s="67">
        <v>1332088</v>
      </c>
      <c r="V42" s="68">
        <v>1341033</v>
      </c>
      <c r="W42" s="68">
        <v>1344436</v>
      </c>
      <c r="X42" s="69">
        <f t="shared" si="2"/>
        <v>9811</v>
      </c>
      <c r="Y42" s="70">
        <f t="shared" si="0"/>
        <v>0.73511285941743942</v>
      </c>
      <c r="Z42" s="53">
        <v>34</v>
      </c>
      <c r="AA42" s="54"/>
      <c r="AB42" s="63">
        <v>404.81536478161291</v>
      </c>
      <c r="AC42" s="64">
        <f t="shared" si="1"/>
        <v>3273.4157724346055</v>
      </c>
    </row>
    <row r="43" spans="2:29" x14ac:dyDescent="0.2">
      <c r="B43" s="65">
        <v>1</v>
      </c>
      <c r="C43" s="65">
        <v>2</v>
      </c>
      <c r="D43" s="65">
        <v>2</v>
      </c>
      <c r="E43" s="65">
        <v>36061</v>
      </c>
      <c r="F43" s="65">
        <v>70</v>
      </c>
      <c r="G43" s="65">
        <v>5600</v>
      </c>
      <c r="H43" s="65" t="s">
        <v>14</v>
      </c>
      <c r="I43" s="46">
        <v>7</v>
      </c>
      <c r="J43" s="59" t="s">
        <v>50</v>
      </c>
      <c r="K43" s="66">
        <v>1540547</v>
      </c>
      <c r="L43" s="67">
        <v>1538096</v>
      </c>
      <c r="M43" s="67">
        <v>1555729</v>
      </c>
      <c r="N43" s="67">
        <v>1555382</v>
      </c>
      <c r="O43" s="67">
        <v>1562154</v>
      </c>
      <c r="P43" s="67">
        <v>1569947</v>
      </c>
      <c r="Q43" s="67">
        <v>1573573</v>
      </c>
      <c r="R43" s="67">
        <v>1578171</v>
      </c>
      <c r="S43" s="67">
        <v>1581402</v>
      </c>
      <c r="T43" s="67">
        <v>1587022</v>
      </c>
      <c r="U43" s="67">
        <v>1583431</v>
      </c>
      <c r="V43" s="68">
        <v>1587481</v>
      </c>
      <c r="W43" s="68">
        <v>1601948</v>
      </c>
      <c r="X43" s="69">
        <f t="shared" si="2"/>
        <v>63852</v>
      </c>
      <c r="Y43" s="70">
        <f t="shared" si="0"/>
        <v>4.1513663646482399</v>
      </c>
      <c r="Z43" s="53">
        <v>16</v>
      </c>
      <c r="AA43" s="54"/>
      <c r="AB43" s="63">
        <v>286.69220938475388</v>
      </c>
      <c r="AC43" s="64">
        <f t="shared" si="1"/>
        <v>5535.6300173129048</v>
      </c>
    </row>
    <row r="44" spans="2:29" x14ac:dyDescent="0.2">
      <c r="B44" s="65">
        <v>1</v>
      </c>
      <c r="C44" s="65">
        <v>1</v>
      </c>
      <c r="D44" s="65">
        <v>1</v>
      </c>
      <c r="E44" s="65">
        <v>36063</v>
      </c>
      <c r="F44" s="65">
        <v>99</v>
      </c>
      <c r="H44" s="65" t="s">
        <v>31</v>
      </c>
      <c r="I44" s="46">
        <v>10</v>
      </c>
      <c r="J44" s="59" t="s">
        <v>51</v>
      </c>
      <c r="K44" s="66">
        <v>219620</v>
      </c>
      <c r="L44" s="67">
        <v>219795</v>
      </c>
      <c r="M44" s="67">
        <v>218552</v>
      </c>
      <c r="N44" s="67">
        <v>218127</v>
      </c>
      <c r="O44" s="67">
        <v>218072</v>
      </c>
      <c r="P44" s="67">
        <v>217737</v>
      </c>
      <c r="Q44" s="67">
        <v>216818</v>
      </c>
      <c r="R44" s="67">
        <v>216148</v>
      </c>
      <c r="S44" s="67">
        <v>215791</v>
      </c>
      <c r="T44" s="67">
        <v>215793</v>
      </c>
      <c r="U44" s="67">
        <v>216043</v>
      </c>
      <c r="V44" s="68">
        <v>216542</v>
      </c>
      <c r="W44" s="68">
        <v>216011</v>
      </c>
      <c r="X44" s="69">
        <f t="shared" si="2"/>
        <v>-3784</v>
      </c>
      <c r="Y44" s="70">
        <f t="shared" si="0"/>
        <v>-1.7216042221160626</v>
      </c>
      <c r="Z44" s="53">
        <v>51</v>
      </c>
      <c r="AA44" s="54"/>
      <c r="AB44" s="63">
        <v>22.963748866790116</v>
      </c>
      <c r="AC44" s="64">
        <f t="shared" si="1"/>
        <v>9397.1154819619678</v>
      </c>
    </row>
    <row r="45" spans="2:29" x14ac:dyDescent="0.2">
      <c r="B45" s="65">
        <v>1</v>
      </c>
      <c r="C45" s="65">
        <v>1</v>
      </c>
      <c r="D45" s="65">
        <v>1</v>
      </c>
      <c r="E45" s="65">
        <v>36065</v>
      </c>
      <c r="F45" s="65">
        <v>99</v>
      </c>
      <c r="H45" s="65" t="s">
        <v>40</v>
      </c>
      <c r="I45" s="46">
        <v>6</v>
      </c>
      <c r="J45" s="59" t="s">
        <v>52</v>
      </c>
      <c r="K45" s="66">
        <v>235146</v>
      </c>
      <c r="L45" s="67">
        <v>235516</v>
      </c>
      <c r="M45" s="67">
        <v>234247</v>
      </c>
      <c r="N45" s="67">
        <v>234078</v>
      </c>
      <c r="O45" s="67">
        <v>234243</v>
      </c>
      <c r="P45" s="67">
        <v>234654</v>
      </c>
      <c r="Q45" s="67">
        <v>234282</v>
      </c>
      <c r="R45" s="67">
        <v>234229</v>
      </c>
      <c r="S45" s="67">
        <v>234488</v>
      </c>
      <c r="T45" s="67">
        <v>234482</v>
      </c>
      <c r="U45" s="67">
        <v>234619</v>
      </c>
      <c r="V45" s="68">
        <v>234870</v>
      </c>
      <c r="W45" s="68">
        <v>234287</v>
      </c>
      <c r="X45" s="69">
        <f t="shared" si="2"/>
        <v>-1229</v>
      </c>
      <c r="Y45" s="70">
        <f t="shared" si="0"/>
        <v>-0.52183291156439471</v>
      </c>
      <c r="Z45" s="53">
        <v>44</v>
      </c>
      <c r="AA45" s="54"/>
      <c r="AB45" s="63">
        <v>522.94765303931911</v>
      </c>
      <c r="AC45" s="64">
        <f t="shared" si="1"/>
        <v>448.38522295150239</v>
      </c>
    </row>
    <row r="46" spans="2:29" x14ac:dyDescent="0.2">
      <c r="B46" s="65">
        <v>1</v>
      </c>
      <c r="C46" s="65">
        <v>1</v>
      </c>
      <c r="D46" s="65">
        <v>1</v>
      </c>
      <c r="E46" s="65">
        <v>36067</v>
      </c>
      <c r="F46" s="65">
        <v>99</v>
      </c>
      <c r="H46" s="65" t="s">
        <v>19</v>
      </c>
      <c r="I46" s="46">
        <v>2</v>
      </c>
      <c r="J46" s="59" t="s">
        <v>53</v>
      </c>
      <c r="K46" s="66">
        <v>458034</v>
      </c>
      <c r="L46" s="67">
        <v>458326</v>
      </c>
      <c r="M46" s="67">
        <v>458576</v>
      </c>
      <c r="N46" s="67">
        <v>459484</v>
      </c>
      <c r="O46" s="67">
        <v>460961</v>
      </c>
      <c r="P46" s="67">
        <v>461412</v>
      </c>
      <c r="Q46" s="67">
        <v>460910</v>
      </c>
      <c r="R46" s="67">
        <v>460925</v>
      </c>
      <c r="S46" s="67">
        <v>461287</v>
      </c>
      <c r="T46" s="67">
        <v>463472</v>
      </c>
      <c r="U46" s="67">
        <v>465633</v>
      </c>
      <c r="V46" s="68">
        <v>467253</v>
      </c>
      <c r="W46" s="68">
        <v>466960</v>
      </c>
      <c r="X46" s="69">
        <f t="shared" si="2"/>
        <v>8634</v>
      </c>
      <c r="Y46" s="70">
        <f t="shared" si="0"/>
        <v>1.883811959173165</v>
      </c>
      <c r="Z46" s="53">
        <v>28</v>
      </c>
      <c r="AA46" s="54"/>
      <c r="AB46" s="63">
        <v>1212.7028105921727</v>
      </c>
      <c r="AC46" s="64">
        <f t="shared" si="1"/>
        <v>382.18102238394488</v>
      </c>
    </row>
    <row r="47" spans="2:29" x14ac:dyDescent="0.2">
      <c r="B47" s="65">
        <v>1</v>
      </c>
      <c r="C47" s="65">
        <v>1</v>
      </c>
      <c r="D47" s="65">
        <v>1</v>
      </c>
      <c r="E47" s="65">
        <v>36069</v>
      </c>
      <c r="F47" s="65">
        <v>99</v>
      </c>
      <c r="H47" s="65" t="s">
        <v>36</v>
      </c>
      <c r="I47" s="46">
        <v>3</v>
      </c>
      <c r="J47" s="59" t="s">
        <v>54</v>
      </c>
      <c r="K47" s="66">
        <v>100106</v>
      </c>
      <c r="L47" s="67">
        <v>100009</v>
      </c>
      <c r="M47" s="67">
        <v>100819</v>
      </c>
      <c r="N47" s="67">
        <v>101763</v>
      </c>
      <c r="O47" s="67">
        <v>102625</v>
      </c>
      <c r="P47" s="67">
        <v>103385</v>
      </c>
      <c r="Q47" s="67">
        <v>104259</v>
      </c>
      <c r="R47" s="67">
        <v>104644</v>
      </c>
      <c r="S47" s="67">
        <v>105216</v>
      </c>
      <c r="T47" s="67">
        <v>106302</v>
      </c>
      <c r="U47" s="67">
        <v>107214</v>
      </c>
      <c r="V47" s="68">
        <v>108095</v>
      </c>
      <c r="W47" s="68">
        <v>108525</v>
      </c>
      <c r="X47" s="69">
        <f t="shared" si="2"/>
        <v>8516</v>
      </c>
      <c r="Y47" s="70">
        <f t="shared" si="0"/>
        <v>8.5152336289733928</v>
      </c>
      <c r="Z47" s="53">
        <v>4</v>
      </c>
      <c r="AA47" s="54"/>
      <c r="AB47" s="63">
        <v>780.29344498893431</v>
      </c>
      <c r="AC47" s="64">
        <f t="shared" si="1"/>
        <v>136.23336282353046</v>
      </c>
    </row>
    <row r="48" spans="2:29" x14ac:dyDescent="0.2">
      <c r="B48" s="65">
        <v>1</v>
      </c>
      <c r="C48" s="65">
        <v>1</v>
      </c>
      <c r="D48" s="65">
        <v>2</v>
      </c>
      <c r="E48" s="65">
        <v>36071</v>
      </c>
      <c r="F48" s="65">
        <v>70</v>
      </c>
      <c r="G48" s="65">
        <v>5660</v>
      </c>
      <c r="H48" s="65" t="s">
        <v>14</v>
      </c>
      <c r="I48" s="46">
        <v>5</v>
      </c>
      <c r="J48" s="71" t="s">
        <v>55</v>
      </c>
      <c r="K48" s="66">
        <v>342892</v>
      </c>
      <c r="L48" s="67">
        <v>341397</v>
      </c>
      <c r="M48" s="67">
        <v>347674</v>
      </c>
      <c r="N48" s="67">
        <v>352975</v>
      </c>
      <c r="O48" s="67">
        <v>358727</v>
      </c>
      <c r="P48" s="67">
        <v>362934</v>
      </c>
      <c r="Q48" s="67">
        <v>364522</v>
      </c>
      <c r="R48" s="67">
        <v>366908</v>
      </c>
      <c r="S48" s="67">
        <v>368464</v>
      </c>
      <c r="T48" s="67">
        <v>370201</v>
      </c>
      <c r="U48" s="67">
        <v>372079</v>
      </c>
      <c r="V48" s="68">
        <v>373551</v>
      </c>
      <c r="W48" s="68">
        <v>374872</v>
      </c>
      <c r="X48" s="69">
        <f t="shared" si="2"/>
        <v>33475</v>
      </c>
      <c r="Y48" s="70">
        <f t="shared" si="0"/>
        <v>9.8052999879905212</v>
      </c>
      <c r="Z48" s="53">
        <v>3</v>
      </c>
      <c r="AA48" s="54"/>
      <c r="AB48" s="63">
        <v>644.38212532258842</v>
      </c>
      <c r="AC48" s="64">
        <f t="shared" si="1"/>
        <v>574.50538345499763</v>
      </c>
    </row>
    <row r="49" spans="2:29" x14ac:dyDescent="0.2">
      <c r="B49" s="65">
        <v>1</v>
      </c>
      <c r="C49" s="65">
        <v>1</v>
      </c>
      <c r="D49" s="65">
        <v>1</v>
      </c>
      <c r="E49" s="65">
        <v>36073</v>
      </c>
      <c r="F49" s="65">
        <v>99</v>
      </c>
      <c r="H49" s="65" t="s">
        <v>36</v>
      </c>
      <c r="I49" s="46">
        <v>3</v>
      </c>
      <c r="J49" s="71" t="s">
        <v>56</v>
      </c>
      <c r="K49" s="66">
        <v>44178</v>
      </c>
      <c r="L49" s="67">
        <v>44184</v>
      </c>
      <c r="M49" s="67">
        <v>43898</v>
      </c>
      <c r="N49" s="67">
        <v>43660</v>
      </c>
      <c r="O49" s="67">
        <v>43593</v>
      </c>
      <c r="P49" s="67">
        <v>43682</v>
      </c>
      <c r="Q49" s="67">
        <v>43475</v>
      </c>
      <c r="R49" s="67">
        <v>43420</v>
      </c>
      <c r="S49" s="67">
        <v>43342</v>
      </c>
      <c r="T49" s="67">
        <v>43254</v>
      </c>
      <c r="U49" s="67">
        <v>42975</v>
      </c>
      <c r="V49" s="68">
        <v>42861</v>
      </c>
      <c r="W49" s="68">
        <v>42622</v>
      </c>
      <c r="X49" s="69">
        <f t="shared" si="2"/>
        <v>-1562</v>
      </c>
      <c r="Y49" s="70">
        <f t="shared" si="0"/>
        <v>-3.535216367915988</v>
      </c>
      <c r="Z49" s="53">
        <v>58</v>
      </c>
      <c r="AA49" s="54"/>
      <c r="AB49" s="63">
        <v>816.33764094659898</v>
      </c>
      <c r="AC49" s="64">
        <f t="shared" si="1"/>
        <v>52.985428859857606</v>
      </c>
    </row>
    <row r="50" spans="2:29" x14ac:dyDescent="0.2">
      <c r="B50" s="65">
        <v>1</v>
      </c>
      <c r="C50" s="65">
        <v>1</v>
      </c>
      <c r="D50" s="65">
        <v>1</v>
      </c>
      <c r="E50" s="65">
        <v>36075</v>
      </c>
      <c r="F50" s="65">
        <v>99</v>
      </c>
      <c r="H50" s="65" t="s">
        <v>19</v>
      </c>
      <c r="I50" s="46">
        <v>2</v>
      </c>
      <c r="J50" s="71" t="s">
        <v>57</v>
      </c>
      <c r="K50" s="66">
        <v>122477</v>
      </c>
      <c r="L50" s="67">
        <v>122387</v>
      </c>
      <c r="M50" s="67">
        <v>122269</v>
      </c>
      <c r="N50" s="67">
        <v>122496</v>
      </c>
      <c r="O50" s="67">
        <v>123120</v>
      </c>
      <c r="P50" s="67">
        <v>123340</v>
      </c>
      <c r="Q50" s="67">
        <v>122640</v>
      </c>
      <c r="R50" s="67">
        <v>122354</v>
      </c>
      <c r="S50" s="67">
        <v>122213</v>
      </c>
      <c r="T50" s="67">
        <v>122366</v>
      </c>
      <c r="U50" s="67">
        <v>122055</v>
      </c>
      <c r="V50" s="68">
        <v>122166</v>
      </c>
      <c r="W50" s="68">
        <v>122228</v>
      </c>
      <c r="X50" s="69">
        <f t="shared" si="2"/>
        <v>-159</v>
      </c>
      <c r="Y50" s="70">
        <f t="shared" si="0"/>
        <v>-0.12991575902669403</v>
      </c>
      <c r="Z50" s="53">
        <v>41</v>
      </c>
      <c r="AA50" s="54"/>
      <c r="AB50" s="63">
        <v>391.39551380160833</v>
      </c>
      <c r="AC50" s="64">
        <f t="shared" si="1"/>
        <v>312.64027226951106</v>
      </c>
    </row>
    <row r="51" spans="2:29" x14ac:dyDescent="0.2">
      <c r="B51" s="65">
        <v>1</v>
      </c>
      <c r="C51" s="65">
        <v>1</v>
      </c>
      <c r="D51" s="65">
        <v>1</v>
      </c>
      <c r="E51" s="65">
        <v>36077</v>
      </c>
      <c r="F51" s="65">
        <v>99</v>
      </c>
      <c r="H51" s="65" t="s">
        <v>12</v>
      </c>
      <c r="I51" s="46">
        <v>9</v>
      </c>
      <c r="J51" s="59" t="s">
        <v>58</v>
      </c>
      <c r="K51" s="66">
        <v>61860</v>
      </c>
      <c r="L51" s="67">
        <v>61692</v>
      </c>
      <c r="M51" s="67">
        <v>61924</v>
      </c>
      <c r="N51" s="67">
        <v>62093</v>
      </c>
      <c r="O51" s="67">
        <v>62567</v>
      </c>
      <c r="P51" s="67">
        <v>62934</v>
      </c>
      <c r="Q51" s="67">
        <v>63069</v>
      </c>
      <c r="R51" s="67">
        <v>63032</v>
      </c>
      <c r="S51" s="67">
        <v>62914</v>
      </c>
      <c r="T51" s="67">
        <v>62561</v>
      </c>
      <c r="U51" s="67">
        <v>62280</v>
      </c>
      <c r="V51" s="68">
        <v>62227</v>
      </c>
      <c r="W51" s="68">
        <v>61917</v>
      </c>
      <c r="X51" s="69">
        <f t="shared" si="2"/>
        <v>225</v>
      </c>
      <c r="Y51" s="70">
        <f t="shared" si="0"/>
        <v>0.36471503598521687</v>
      </c>
      <c r="Z51" s="53">
        <v>38</v>
      </c>
      <c r="AA51" s="54"/>
      <c r="AB51" s="63">
        <v>953.30195738358634</v>
      </c>
      <c r="AC51" s="64">
        <f t="shared" si="1"/>
        <v>65.625586431925186</v>
      </c>
    </row>
    <row r="52" spans="2:29" x14ac:dyDescent="0.2">
      <c r="B52" s="65">
        <v>1</v>
      </c>
      <c r="C52" s="65">
        <v>2</v>
      </c>
      <c r="D52" s="65">
        <v>2</v>
      </c>
      <c r="E52" s="65">
        <v>36079</v>
      </c>
      <c r="F52" s="65">
        <v>70</v>
      </c>
      <c r="G52" s="65">
        <v>5600</v>
      </c>
      <c r="H52" s="65" t="s">
        <v>14</v>
      </c>
      <c r="I52" s="46">
        <v>5</v>
      </c>
      <c r="J52" s="59" t="s">
        <v>59</v>
      </c>
      <c r="K52" s="66">
        <v>96049</v>
      </c>
      <c r="L52" s="67">
        <v>95731</v>
      </c>
      <c r="M52" s="67">
        <v>97055</v>
      </c>
      <c r="N52" s="67">
        <v>98263</v>
      </c>
      <c r="O52" s="67">
        <v>98964</v>
      </c>
      <c r="P52" s="67">
        <v>99468</v>
      </c>
      <c r="Q52" s="67">
        <v>99575</v>
      </c>
      <c r="R52" s="67">
        <v>99357</v>
      </c>
      <c r="S52" s="67">
        <v>99454</v>
      </c>
      <c r="T52" s="67">
        <v>99537</v>
      </c>
      <c r="U52" s="67">
        <v>99666</v>
      </c>
      <c r="V52" s="68">
        <v>99718</v>
      </c>
      <c r="W52" s="68">
        <v>99933</v>
      </c>
      <c r="X52" s="69">
        <f t="shared" si="2"/>
        <v>4202</v>
      </c>
      <c r="Y52" s="70">
        <f t="shared" si="0"/>
        <v>4.3893827495795517</v>
      </c>
      <c r="Z52" s="53">
        <v>15</v>
      </c>
      <c r="AA52" s="54"/>
      <c r="AB52" s="63">
        <v>1002.7950893980976</v>
      </c>
      <c r="AC52" s="64">
        <f t="shared" si="1"/>
        <v>99.259560654355184</v>
      </c>
    </row>
    <row r="53" spans="2:29" x14ac:dyDescent="0.2">
      <c r="B53" s="65">
        <v>1</v>
      </c>
      <c r="C53" s="65">
        <v>2</v>
      </c>
      <c r="D53" s="65">
        <v>2</v>
      </c>
      <c r="E53" s="65">
        <v>36081</v>
      </c>
      <c r="F53" s="65">
        <v>70</v>
      </c>
      <c r="G53" s="65">
        <v>5600</v>
      </c>
      <c r="H53" s="65" t="s">
        <v>14</v>
      </c>
      <c r="I53" s="46">
        <v>7</v>
      </c>
      <c r="J53" s="59" t="s">
        <v>60</v>
      </c>
      <c r="K53" s="66">
        <v>2230501</v>
      </c>
      <c r="L53" s="67">
        <v>2229394</v>
      </c>
      <c r="M53" s="67">
        <v>2231316</v>
      </c>
      <c r="N53" s="67">
        <v>2224507</v>
      </c>
      <c r="O53" s="67">
        <v>2214608</v>
      </c>
      <c r="P53" s="67">
        <v>2198516</v>
      </c>
      <c r="Q53" s="67">
        <v>2185222</v>
      </c>
      <c r="R53" s="67">
        <v>2173862</v>
      </c>
      <c r="S53" s="67">
        <v>2177351</v>
      </c>
      <c r="T53" s="67">
        <v>2193623</v>
      </c>
      <c r="U53" s="67">
        <v>2217166</v>
      </c>
      <c r="V53" s="68">
        <v>2233895</v>
      </c>
      <c r="W53" s="68">
        <v>2247848</v>
      </c>
      <c r="X53" s="69">
        <f t="shared" si="2"/>
        <v>18454</v>
      </c>
      <c r="Y53" s="70">
        <f t="shared" si="0"/>
        <v>0.82775857475170378</v>
      </c>
      <c r="Z53" s="53">
        <v>32</v>
      </c>
      <c r="AA53" s="54"/>
      <c r="AB53" s="63">
        <v>231.28290941888534</v>
      </c>
      <c r="AC53" s="64">
        <f t="shared" si="1"/>
        <v>9484.5875361548879</v>
      </c>
    </row>
    <row r="54" spans="2:29" x14ac:dyDescent="0.2">
      <c r="B54" s="65">
        <v>1</v>
      </c>
      <c r="C54" s="65">
        <v>1</v>
      </c>
      <c r="D54" s="65">
        <v>2</v>
      </c>
      <c r="E54" s="65">
        <v>36083</v>
      </c>
      <c r="F54" s="65">
        <v>99</v>
      </c>
      <c r="H54" s="46" t="s">
        <v>10</v>
      </c>
      <c r="I54" s="46">
        <v>1</v>
      </c>
      <c r="J54" s="59" t="s">
        <v>61</v>
      </c>
      <c r="K54" s="66">
        <v>152684</v>
      </c>
      <c r="L54" s="67">
        <v>152553</v>
      </c>
      <c r="M54" s="67">
        <v>152700</v>
      </c>
      <c r="N54" s="67">
        <v>153040</v>
      </c>
      <c r="O54" s="67">
        <v>154201</v>
      </c>
      <c r="P54" s="67">
        <v>155523</v>
      </c>
      <c r="Q54" s="67">
        <v>156104</v>
      </c>
      <c r="R54" s="67">
        <v>157312</v>
      </c>
      <c r="S54" s="67">
        <v>158243</v>
      </c>
      <c r="T54" s="67">
        <v>159011</v>
      </c>
      <c r="U54" s="67">
        <v>159150</v>
      </c>
      <c r="V54" s="68">
        <v>159465</v>
      </c>
      <c r="W54" s="68">
        <v>159395</v>
      </c>
      <c r="X54" s="69">
        <f t="shared" si="2"/>
        <v>6842</v>
      </c>
      <c r="Y54" s="70">
        <f t="shared" si="0"/>
        <v>4.4849986562047288</v>
      </c>
      <c r="Z54" s="53">
        <v>14</v>
      </c>
      <c r="AA54" s="54"/>
      <c r="AB54" s="63">
        <v>109.2352053368587</v>
      </c>
      <c r="AC54" s="64">
        <f t="shared" si="1"/>
        <v>1455.6753888056794</v>
      </c>
    </row>
    <row r="55" spans="2:29" x14ac:dyDescent="0.2">
      <c r="B55" s="65">
        <v>1</v>
      </c>
      <c r="C55" s="65">
        <v>2</v>
      </c>
      <c r="D55" s="65">
        <v>2</v>
      </c>
      <c r="E55" s="65">
        <v>36085</v>
      </c>
      <c r="F55" s="65">
        <v>70</v>
      </c>
      <c r="G55" s="65">
        <v>5600</v>
      </c>
      <c r="H55" s="65" t="s">
        <v>14</v>
      </c>
      <c r="I55" s="46">
        <v>7</v>
      </c>
      <c r="J55" s="59" t="s">
        <v>62</v>
      </c>
      <c r="K55" s="66">
        <v>445235</v>
      </c>
      <c r="L55" s="67">
        <v>443762</v>
      </c>
      <c r="M55" s="67">
        <v>448961</v>
      </c>
      <c r="N55" s="67">
        <v>452813</v>
      </c>
      <c r="O55" s="67">
        <v>455939</v>
      </c>
      <c r="P55" s="67">
        <v>456846</v>
      </c>
      <c r="Q55" s="67">
        <v>457028</v>
      </c>
      <c r="R55" s="67">
        <v>457577</v>
      </c>
      <c r="S55" s="67">
        <v>459642</v>
      </c>
      <c r="T55" s="67">
        <v>463701</v>
      </c>
      <c r="U55" s="67">
        <v>466965</v>
      </c>
      <c r="V55" s="68">
        <v>469393</v>
      </c>
      <c r="W55" s="68">
        <v>470467</v>
      </c>
      <c r="X55" s="69">
        <f t="shared" si="2"/>
        <v>26705</v>
      </c>
      <c r="Y55" s="70">
        <f t="shared" si="0"/>
        <v>6.0178654323714058</v>
      </c>
      <c r="Z55" s="53">
        <v>6</v>
      </c>
      <c r="AA55" s="54"/>
      <c r="AB55" s="63">
        <v>653.96422068364791</v>
      </c>
      <c r="AC55" s="64">
        <f t="shared" si="1"/>
        <v>709.06172743709351</v>
      </c>
    </row>
    <row r="56" spans="2:29" x14ac:dyDescent="0.2">
      <c r="B56" s="65">
        <v>1</v>
      </c>
      <c r="C56" s="65">
        <v>2</v>
      </c>
      <c r="D56" s="65">
        <v>2</v>
      </c>
      <c r="E56" s="65">
        <v>36087</v>
      </c>
      <c r="F56" s="65">
        <v>70</v>
      </c>
      <c r="G56" s="65">
        <v>5600</v>
      </c>
      <c r="H56" s="65" t="s">
        <v>14</v>
      </c>
      <c r="I56" s="46">
        <v>5</v>
      </c>
      <c r="J56" s="59" t="s">
        <v>63</v>
      </c>
      <c r="K56" s="66">
        <v>287720</v>
      </c>
      <c r="L56" s="67">
        <v>286794</v>
      </c>
      <c r="M56" s="67">
        <v>290613</v>
      </c>
      <c r="N56" s="67">
        <v>293728</v>
      </c>
      <c r="O56" s="67">
        <v>296224</v>
      </c>
      <c r="P56" s="67">
        <v>297562</v>
      </c>
      <c r="Q56" s="67">
        <v>298737</v>
      </c>
      <c r="R56" s="67">
        <v>299390</v>
      </c>
      <c r="S56" s="67">
        <v>301668</v>
      </c>
      <c r="T56" s="67">
        <v>305413</v>
      </c>
      <c r="U56" s="67">
        <v>308652</v>
      </c>
      <c r="V56" s="68">
        <v>312520</v>
      </c>
      <c r="W56" s="68">
        <v>315158</v>
      </c>
      <c r="X56" s="69">
        <f t="shared" si="2"/>
        <v>28364</v>
      </c>
      <c r="Y56" s="70">
        <f t="shared" si="0"/>
        <v>9.8900255932829833</v>
      </c>
      <c r="Z56" s="53">
        <v>2</v>
      </c>
      <c r="AA56" s="54"/>
      <c r="AB56" s="63">
        <v>58.478676735181786</v>
      </c>
      <c r="AC56" s="64">
        <f t="shared" si="1"/>
        <v>5222.6386958625935</v>
      </c>
    </row>
    <row r="57" spans="2:29" x14ac:dyDescent="0.2">
      <c r="B57" s="65">
        <v>1</v>
      </c>
      <c r="C57" s="65">
        <v>1</v>
      </c>
      <c r="D57" s="65">
        <v>1</v>
      </c>
      <c r="E57" s="46">
        <v>36089</v>
      </c>
      <c r="F57" s="65">
        <v>99</v>
      </c>
      <c r="H57" s="46" t="s">
        <v>12</v>
      </c>
      <c r="I57" s="46">
        <v>8</v>
      </c>
      <c r="J57" s="59" t="s">
        <v>101</v>
      </c>
      <c r="K57" s="66">
        <v>111864</v>
      </c>
      <c r="L57" s="67">
        <v>111922</v>
      </c>
      <c r="M57" s="67">
        <v>111497</v>
      </c>
      <c r="N57" s="67">
        <v>111292</v>
      </c>
      <c r="O57" s="67">
        <v>111329</v>
      </c>
      <c r="P57" s="67">
        <v>111468</v>
      </c>
      <c r="Q57" s="67">
        <v>111606</v>
      </c>
      <c r="R57" s="67">
        <v>111556</v>
      </c>
      <c r="S57" s="67">
        <v>111586</v>
      </c>
      <c r="T57" s="67">
        <v>111684</v>
      </c>
      <c r="U57" s="67">
        <v>112169</v>
      </c>
      <c r="V57" s="68">
        <v>111917</v>
      </c>
      <c r="W57" s="68">
        <v>111690</v>
      </c>
      <c r="X57" s="69">
        <f t="shared" si="2"/>
        <v>-232</v>
      </c>
      <c r="Y57" s="70">
        <f t="shared" si="0"/>
        <v>-0.20728721788388343</v>
      </c>
      <c r="Z57" s="53">
        <v>42</v>
      </c>
      <c r="AA57" s="54"/>
      <c r="AB57" s="63">
        <v>174.21853653376002</v>
      </c>
      <c r="AC57" s="64">
        <f t="shared" si="1"/>
        <v>641.05692897011511</v>
      </c>
    </row>
    <row r="58" spans="2:29" x14ac:dyDescent="0.2">
      <c r="B58" s="65">
        <v>1</v>
      </c>
      <c r="C58" s="65">
        <v>1</v>
      </c>
      <c r="D58" s="65">
        <v>1</v>
      </c>
      <c r="E58" s="65">
        <v>36091</v>
      </c>
      <c r="F58" s="65">
        <v>99</v>
      </c>
      <c r="H58" s="46" t="s">
        <v>10</v>
      </c>
      <c r="I58" s="46">
        <v>1</v>
      </c>
      <c r="J58" s="59" t="s">
        <v>64</v>
      </c>
      <c r="K58" s="66">
        <v>201514</v>
      </c>
      <c r="L58" s="67">
        <v>200626</v>
      </c>
      <c r="M58" s="67">
        <v>203974</v>
      </c>
      <c r="N58" s="67">
        <v>206446</v>
      </c>
      <c r="O58" s="67">
        <v>209410</v>
      </c>
      <c r="P58" s="67">
        <v>211478</v>
      </c>
      <c r="Q58" s="67">
        <v>212975</v>
      </c>
      <c r="R58" s="67">
        <v>214627</v>
      </c>
      <c r="S58" s="67">
        <v>215798</v>
      </c>
      <c r="T58" s="67">
        <v>217282</v>
      </c>
      <c r="U58" s="67">
        <v>218652</v>
      </c>
      <c r="V58" s="68">
        <v>219988</v>
      </c>
      <c r="W58" s="68">
        <v>220882</v>
      </c>
      <c r="X58" s="69">
        <f t="shared" si="2"/>
        <v>20256</v>
      </c>
      <c r="Y58" s="70">
        <f t="shared" si="0"/>
        <v>10.096398273404244</v>
      </c>
      <c r="Z58" s="53">
        <v>1</v>
      </c>
      <c r="AA58" s="54"/>
      <c r="AB58" s="63">
        <v>2685.5970278626774</v>
      </c>
      <c r="AC58" s="64">
        <f t="shared" si="1"/>
        <v>80.906404700977461</v>
      </c>
    </row>
    <row r="59" spans="2:29" x14ac:dyDescent="0.2">
      <c r="B59" s="65">
        <v>1</v>
      </c>
      <c r="C59" s="65">
        <v>1</v>
      </c>
      <c r="D59" s="65">
        <v>1</v>
      </c>
      <c r="E59" s="65">
        <v>36093</v>
      </c>
      <c r="F59" s="65">
        <v>99</v>
      </c>
      <c r="H59" s="46" t="s">
        <v>10</v>
      </c>
      <c r="I59" s="46">
        <v>1</v>
      </c>
      <c r="J59" s="59" t="s">
        <v>65</v>
      </c>
      <c r="K59" s="66">
        <v>146581</v>
      </c>
      <c r="L59" s="67">
        <v>146652</v>
      </c>
      <c r="M59" s="67">
        <v>146334</v>
      </c>
      <c r="N59" s="67">
        <v>147199</v>
      </c>
      <c r="O59" s="67">
        <v>147891</v>
      </c>
      <c r="P59" s="67">
        <v>148900</v>
      </c>
      <c r="Q59" s="67">
        <v>150200</v>
      </c>
      <c r="R59" s="67">
        <v>151768</v>
      </c>
      <c r="S59" s="67">
        <v>152275</v>
      </c>
      <c r="T59" s="67">
        <v>153360</v>
      </c>
      <c r="U59" s="67">
        <v>154050</v>
      </c>
      <c r="V59" s="68">
        <v>154932</v>
      </c>
      <c r="W59" s="68">
        <v>155058</v>
      </c>
      <c r="X59" s="69">
        <f t="shared" si="2"/>
        <v>8406</v>
      </c>
      <c r="Y59" s="70">
        <f t="shared" si="0"/>
        <v>5.7319368300466413</v>
      </c>
      <c r="Z59" s="53">
        <v>7</v>
      </c>
      <c r="AA59" s="54"/>
      <c r="AB59" s="63">
        <v>811.84420198085854</v>
      </c>
      <c r="AC59" s="64">
        <f t="shared" si="1"/>
        <v>188.90323984061155</v>
      </c>
    </row>
    <row r="60" spans="2:29" x14ac:dyDescent="0.2">
      <c r="B60" s="65">
        <v>1</v>
      </c>
      <c r="C60" s="65">
        <v>1</v>
      </c>
      <c r="D60" s="65">
        <v>1</v>
      </c>
      <c r="E60" s="65">
        <v>36095</v>
      </c>
      <c r="F60" s="65">
        <v>99</v>
      </c>
      <c r="H60" s="46" t="s">
        <v>10</v>
      </c>
      <c r="I60" s="46">
        <v>6</v>
      </c>
      <c r="J60" s="59" t="s">
        <v>66</v>
      </c>
      <c r="K60" s="66">
        <v>31514</v>
      </c>
      <c r="L60" s="67">
        <v>31488</v>
      </c>
      <c r="M60" s="67">
        <v>31794</v>
      </c>
      <c r="N60" s="67">
        <v>31785</v>
      </c>
      <c r="O60" s="67">
        <v>32032</v>
      </c>
      <c r="P60" s="67">
        <v>32310</v>
      </c>
      <c r="Q60" s="67">
        <v>32534</v>
      </c>
      <c r="R60" s="67">
        <v>32661</v>
      </c>
      <c r="S60" s="67">
        <v>32894</v>
      </c>
      <c r="T60" s="67">
        <v>32890</v>
      </c>
      <c r="U60" s="67">
        <v>32776</v>
      </c>
      <c r="V60" s="68">
        <v>32692</v>
      </c>
      <c r="W60" s="68">
        <v>32578</v>
      </c>
      <c r="X60" s="69">
        <f t="shared" si="2"/>
        <v>1090</v>
      </c>
      <c r="Y60" s="70">
        <f t="shared" si="0"/>
        <v>3.4616361788617884</v>
      </c>
      <c r="Z60" s="53">
        <v>22</v>
      </c>
      <c r="AA60" s="54"/>
      <c r="AB60" s="63">
        <v>206.10278194339125</v>
      </c>
      <c r="AC60" s="64">
        <f t="shared" si="1"/>
        <v>159.58057280873413</v>
      </c>
    </row>
    <row r="61" spans="2:29" x14ac:dyDescent="0.2">
      <c r="B61" s="65">
        <v>1</v>
      </c>
      <c r="C61" s="65">
        <v>1</v>
      </c>
      <c r="D61" s="65">
        <v>1</v>
      </c>
      <c r="E61" s="65">
        <v>36097</v>
      </c>
      <c r="F61" s="65">
        <v>99</v>
      </c>
      <c r="H61" s="65" t="s">
        <v>12</v>
      </c>
      <c r="I61" s="46">
        <v>9</v>
      </c>
      <c r="J61" s="59" t="s">
        <v>67</v>
      </c>
      <c r="K61" s="66">
        <v>19232</v>
      </c>
      <c r="L61" s="67">
        <v>19188</v>
      </c>
      <c r="M61" s="67">
        <v>19175</v>
      </c>
      <c r="N61" s="67">
        <v>19179</v>
      </c>
      <c r="O61" s="67">
        <v>19151</v>
      </c>
      <c r="P61" s="67">
        <v>19034</v>
      </c>
      <c r="Q61" s="67">
        <v>18880</v>
      </c>
      <c r="R61" s="67">
        <v>18752</v>
      </c>
      <c r="S61" s="67">
        <v>18707</v>
      </c>
      <c r="T61" s="67">
        <v>18644</v>
      </c>
      <c r="U61" s="67">
        <v>18398</v>
      </c>
      <c r="V61" s="68">
        <v>18338</v>
      </c>
      <c r="W61" s="68">
        <v>18361</v>
      </c>
      <c r="X61" s="69">
        <f t="shared" si="2"/>
        <v>-827</v>
      </c>
      <c r="Y61" s="70">
        <f t="shared" si="0"/>
        <v>-4.3099854075463826</v>
      </c>
      <c r="Z61" s="53">
        <v>60</v>
      </c>
      <c r="AA61" s="54"/>
      <c r="AB61" s="63">
        <v>622.02192751472205</v>
      </c>
      <c r="AC61" s="64">
        <f t="shared" si="1"/>
        <v>29.973219874244275</v>
      </c>
    </row>
    <row r="62" spans="2:29" x14ac:dyDescent="0.2">
      <c r="B62" s="65">
        <v>1</v>
      </c>
      <c r="C62" s="65">
        <v>1</v>
      </c>
      <c r="D62" s="65">
        <v>1</v>
      </c>
      <c r="E62" s="65">
        <v>36099</v>
      </c>
      <c r="F62" s="65">
        <v>99</v>
      </c>
      <c r="H62" s="65" t="s">
        <v>12</v>
      </c>
      <c r="I62" s="46">
        <v>3</v>
      </c>
      <c r="J62" s="59" t="s">
        <v>68</v>
      </c>
      <c r="K62" s="66">
        <v>33343</v>
      </c>
      <c r="L62" s="67">
        <v>33319</v>
      </c>
      <c r="M62" s="67">
        <v>34764</v>
      </c>
      <c r="N62" s="67">
        <v>35046</v>
      </c>
      <c r="O62" s="67">
        <v>35212</v>
      </c>
      <c r="P62" s="67">
        <v>35312</v>
      </c>
      <c r="Q62" s="67">
        <v>35177</v>
      </c>
      <c r="R62" s="67">
        <v>35223</v>
      </c>
      <c r="S62" s="67">
        <v>35469</v>
      </c>
      <c r="T62" s="67">
        <v>35370</v>
      </c>
      <c r="U62" s="67">
        <v>35286</v>
      </c>
      <c r="V62" s="68">
        <v>35206</v>
      </c>
      <c r="W62" s="68">
        <v>35198</v>
      </c>
      <c r="X62" s="69">
        <f t="shared" si="2"/>
        <v>1879</v>
      </c>
      <c r="Y62" s="70">
        <f t="shared" si="0"/>
        <v>5.6394249527296738</v>
      </c>
      <c r="Z62" s="53">
        <v>9</v>
      </c>
      <c r="AA62" s="54"/>
      <c r="AB62" s="63">
        <v>328.70740906907679</v>
      </c>
      <c r="AC62" s="64">
        <f t="shared" si="1"/>
        <v>107.60329406681281</v>
      </c>
    </row>
    <row r="63" spans="2:29" x14ac:dyDescent="0.2">
      <c r="B63" s="65">
        <v>1</v>
      </c>
      <c r="C63" s="65">
        <v>1</v>
      </c>
      <c r="D63" s="65">
        <v>1</v>
      </c>
      <c r="E63" s="65">
        <v>36101</v>
      </c>
      <c r="F63" s="65">
        <v>99</v>
      </c>
      <c r="H63" s="65" t="s">
        <v>12</v>
      </c>
      <c r="I63" s="46">
        <v>9</v>
      </c>
      <c r="J63" s="59" t="s">
        <v>69</v>
      </c>
      <c r="K63" s="66">
        <v>98764</v>
      </c>
      <c r="L63" s="67">
        <v>98681</v>
      </c>
      <c r="M63" s="67">
        <v>99216</v>
      </c>
      <c r="N63" s="67">
        <v>99583</v>
      </c>
      <c r="O63" s="67">
        <v>99191</v>
      </c>
      <c r="P63" s="67">
        <v>98983</v>
      </c>
      <c r="Q63" s="67">
        <v>98868</v>
      </c>
      <c r="R63" s="67">
        <v>98473</v>
      </c>
      <c r="S63" s="67">
        <v>98541</v>
      </c>
      <c r="T63" s="67">
        <v>98726</v>
      </c>
      <c r="U63" s="67">
        <v>98949</v>
      </c>
      <c r="V63" s="68">
        <v>98938</v>
      </c>
      <c r="W63" s="68">
        <v>99033</v>
      </c>
      <c r="X63" s="69">
        <f t="shared" si="2"/>
        <v>352</v>
      </c>
      <c r="Y63" s="70">
        <f t="shared" si="0"/>
        <v>0.35670493813398729</v>
      </c>
      <c r="Z63" s="53">
        <v>39</v>
      </c>
      <c r="AA63" s="54"/>
      <c r="AB63" s="63">
        <v>324.91295172023962</v>
      </c>
      <c r="AC63" s="64">
        <f t="shared" si="1"/>
        <v>303.85369212676454</v>
      </c>
    </row>
    <row r="64" spans="2:29" x14ac:dyDescent="0.2">
      <c r="B64" s="65">
        <v>1</v>
      </c>
      <c r="C64" s="65">
        <v>2</v>
      </c>
      <c r="D64" s="65">
        <v>2</v>
      </c>
      <c r="E64" s="65">
        <v>36103</v>
      </c>
      <c r="F64" s="65">
        <v>70</v>
      </c>
      <c r="G64" s="65">
        <v>5380</v>
      </c>
      <c r="H64" s="65" t="s">
        <v>14</v>
      </c>
      <c r="I64" s="46">
        <v>4</v>
      </c>
      <c r="J64" s="59" t="s">
        <v>70</v>
      </c>
      <c r="K64" s="66">
        <v>1424081</v>
      </c>
      <c r="L64" s="67">
        <v>1419379</v>
      </c>
      <c r="M64" s="67">
        <v>1442488</v>
      </c>
      <c r="N64" s="67">
        <v>1456745</v>
      </c>
      <c r="O64" s="67">
        <v>1470849</v>
      </c>
      <c r="P64" s="67">
        <v>1478215</v>
      </c>
      <c r="Q64" s="67">
        <v>1477687</v>
      </c>
      <c r="R64" s="67">
        <v>1475626</v>
      </c>
      <c r="S64" s="67">
        <v>1475255</v>
      </c>
      <c r="T64" s="67">
        <v>1480218</v>
      </c>
      <c r="U64" s="67">
        <v>1487206</v>
      </c>
      <c r="V64" s="68">
        <v>1494388</v>
      </c>
      <c r="W64" s="68">
        <v>1498816</v>
      </c>
      <c r="X64" s="69">
        <f t="shared" si="2"/>
        <v>79437</v>
      </c>
      <c r="Y64" s="70">
        <f t="shared" si="0"/>
        <v>5.5966024578354343</v>
      </c>
      <c r="Z64" s="53">
        <v>10</v>
      </c>
      <c r="AA64" s="54"/>
      <c r="AB64" s="63">
        <v>1392.6424728608781</v>
      </c>
      <c r="AC64" s="64">
        <f t="shared" si="1"/>
        <v>1062.8844293102861</v>
      </c>
    </row>
    <row r="65" spans="2:29" x14ac:dyDescent="0.2">
      <c r="B65" s="65">
        <v>1</v>
      </c>
      <c r="C65" s="65">
        <v>1</v>
      </c>
      <c r="D65" s="65">
        <v>2</v>
      </c>
      <c r="E65" s="65">
        <v>36105</v>
      </c>
      <c r="F65" s="65">
        <v>99</v>
      </c>
      <c r="H65" s="65" t="s">
        <v>12</v>
      </c>
      <c r="I65" s="46">
        <v>5</v>
      </c>
      <c r="J65" s="59" t="s">
        <v>71</v>
      </c>
      <c r="K65" s="66">
        <v>74134</v>
      </c>
      <c r="L65" s="67">
        <v>73885</v>
      </c>
      <c r="M65" s="67">
        <v>74143</v>
      </c>
      <c r="N65" s="67">
        <v>74452</v>
      </c>
      <c r="O65" s="67">
        <v>75447</v>
      </c>
      <c r="P65" s="67">
        <v>76265</v>
      </c>
      <c r="Q65" s="67">
        <v>76780</v>
      </c>
      <c r="R65" s="67">
        <v>77231</v>
      </c>
      <c r="S65" s="67">
        <v>77991</v>
      </c>
      <c r="T65" s="67">
        <v>77755</v>
      </c>
      <c r="U65" s="67">
        <v>77647</v>
      </c>
      <c r="V65" s="68">
        <v>77470</v>
      </c>
      <c r="W65" s="68">
        <v>76900</v>
      </c>
      <c r="X65" s="69">
        <f t="shared" si="2"/>
        <v>3015</v>
      </c>
      <c r="Y65" s="70">
        <f t="shared" si="0"/>
        <v>4.0806658997090075</v>
      </c>
      <c r="Z65" s="53">
        <v>17</v>
      </c>
      <c r="AA65" s="54"/>
      <c r="AB65" s="63">
        <v>912.1980329638593</v>
      </c>
      <c r="AC65" s="64">
        <f t="shared" si="1"/>
        <v>85.239166485991106</v>
      </c>
    </row>
    <row r="66" spans="2:29" x14ac:dyDescent="0.2">
      <c r="B66" s="65">
        <v>1</v>
      </c>
      <c r="C66" s="65">
        <v>1</v>
      </c>
      <c r="D66" s="65">
        <v>1</v>
      </c>
      <c r="E66" s="65">
        <v>36107</v>
      </c>
      <c r="F66" s="65">
        <v>99</v>
      </c>
      <c r="H66" s="46" t="s">
        <v>16</v>
      </c>
      <c r="I66" s="46">
        <v>9</v>
      </c>
      <c r="J66" s="59" t="s">
        <v>72</v>
      </c>
      <c r="K66" s="66">
        <v>51838</v>
      </c>
      <c r="L66" s="67">
        <v>51883</v>
      </c>
      <c r="M66" s="67">
        <v>51712</v>
      </c>
      <c r="N66" s="67">
        <v>51992</v>
      </c>
      <c r="O66" s="67">
        <v>51895</v>
      </c>
      <c r="P66" s="67">
        <v>51631</v>
      </c>
      <c r="Q66" s="67">
        <v>51611</v>
      </c>
      <c r="R66" s="67">
        <v>51536</v>
      </c>
      <c r="S66" s="67">
        <v>51565</v>
      </c>
      <c r="T66" s="67">
        <v>51498</v>
      </c>
      <c r="U66" s="67">
        <v>51236</v>
      </c>
      <c r="V66" s="68">
        <v>51095</v>
      </c>
      <c r="W66" s="68">
        <v>51043</v>
      </c>
      <c r="X66" s="69">
        <f t="shared" si="2"/>
        <v>-840</v>
      </c>
      <c r="Y66" s="70">
        <f t="shared" si="0"/>
        <v>-1.6190274270955805</v>
      </c>
      <c r="Z66" s="53">
        <v>50</v>
      </c>
      <c r="AA66" s="54"/>
      <c r="AB66" s="63">
        <v>969.71461373566206</v>
      </c>
      <c r="AC66" s="64">
        <f t="shared" si="1"/>
        <v>53.106346207996843</v>
      </c>
    </row>
    <row r="67" spans="2:29" x14ac:dyDescent="0.2">
      <c r="B67" s="65">
        <v>1</v>
      </c>
      <c r="C67" s="65">
        <v>1</v>
      </c>
      <c r="D67" s="65">
        <v>1</v>
      </c>
      <c r="E67" s="65">
        <v>36109</v>
      </c>
      <c r="F67" s="65">
        <v>99</v>
      </c>
      <c r="H67" s="65" t="s">
        <v>12</v>
      </c>
      <c r="I67" s="46">
        <v>9</v>
      </c>
      <c r="J67" s="59" t="s">
        <v>73</v>
      </c>
      <c r="K67" s="66">
        <v>96608</v>
      </c>
      <c r="L67" s="67">
        <v>96487</v>
      </c>
      <c r="M67" s="67">
        <v>97458</v>
      </c>
      <c r="N67" s="67">
        <v>98227</v>
      </c>
      <c r="O67" s="67">
        <v>99049</v>
      </c>
      <c r="P67" s="67">
        <v>99531</v>
      </c>
      <c r="Q67" s="67">
        <v>99433</v>
      </c>
      <c r="R67" s="67">
        <v>99651</v>
      </c>
      <c r="S67" s="67">
        <v>99910</v>
      </c>
      <c r="T67" s="67">
        <v>100383</v>
      </c>
      <c r="U67" s="67">
        <v>101497</v>
      </c>
      <c r="V67" s="68">
        <v>101654</v>
      </c>
      <c r="W67" s="68">
        <v>101723</v>
      </c>
      <c r="X67" s="69">
        <f t="shared" si="2"/>
        <v>5236</v>
      </c>
      <c r="Y67" s="70">
        <f t="shared" si="0"/>
        <v>5.4266377854011418</v>
      </c>
      <c r="Z67" s="53">
        <v>12</v>
      </c>
      <c r="AA67" s="54"/>
      <c r="AB67" s="63">
        <v>518.69210513716666</v>
      </c>
      <c r="AC67" s="64">
        <f t="shared" si="1"/>
        <v>193.5309965310808</v>
      </c>
    </row>
    <row r="68" spans="2:29" x14ac:dyDescent="0.2">
      <c r="B68" s="65">
        <v>1</v>
      </c>
      <c r="C68" s="65">
        <v>1</v>
      </c>
      <c r="D68" s="65">
        <v>2</v>
      </c>
      <c r="E68" s="65">
        <v>36111</v>
      </c>
      <c r="F68" s="65">
        <v>99</v>
      </c>
      <c r="H68" s="65" t="s">
        <v>12</v>
      </c>
      <c r="I68" s="46">
        <v>5</v>
      </c>
      <c r="J68" s="59" t="s">
        <v>74</v>
      </c>
      <c r="K68" s="66">
        <v>177810</v>
      </c>
      <c r="L68" s="67">
        <v>177726</v>
      </c>
      <c r="M68" s="67">
        <v>178440</v>
      </c>
      <c r="N68" s="67">
        <v>180128</v>
      </c>
      <c r="O68" s="67">
        <v>180942</v>
      </c>
      <c r="P68" s="67">
        <v>181847</v>
      </c>
      <c r="Q68" s="67">
        <v>182438</v>
      </c>
      <c r="R68" s="67">
        <v>182845</v>
      </c>
      <c r="S68" s="67">
        <v>182818</v>
      </c>
      <c r="T68" s="67">
        <v>183174</v>
      </c>
      <c r="U68" s="67">
        <v>182638</v>
      </c>
      <c r="V68" s="68">
        <v>182473</v>
      </c>
      <c r="W68" s="68">
        <v>182448</v>
      </c>
      <c r="X68" s="69">
        <f t="shared" si="2"/>
        <v>4722</v>
      </c>
      <c r="Y68" s="70">
        <f t="shared" si="0"/>
        <v>2.6568988217818439</v>
      </c>
      <c r="Z68" s="53">
        <v>25</v>
      </c>
      <c r="AA68" s="54"/>
      <c r="AB68" s="63">
        <v>476.05109483132742</v>
      </c>
      <c r="AC68" s="64">
        <f t="shared" si="1"/>
        <v>384.77802485655769</v>
      </c>
    </row>
    <row r="69" spans="2:29" x14ac:dyDescent="0.2">
      <c r="B69" s="65">
        <v>1</v>
      </c>
      <c r="C69" s="65">
        <v>1</v>
      </c>
      <c r="D69" s="65">
        <v>1</v>
      </c>
      <c r="E69" s="65">
        <v>36113</v>
      </c>
      <c r="F69" s="65">
        <v>99</v>
      </c>
      <c r="H69" s="65" t="s">
        <v>75</v>
      </c>
      <c r="I69" s="46">
        <v>1</v>
      </c>
      <c r="J69" s="59" t="s">
        <v>76</v>
      </c>
      <c r="K69" s="66">
        <v>63273</v>
      </c>
      <c r="L69" s="67">
        <v>63263</v>
      </c>
      <c r="M69" s="67">
        <v>63406</v>
      </c>
      <c r="N69" s="67">
        <v>63774</v>
      </c>
      <c r="O69" s="67">
        <v>64323</v>
      </c>
      <c r="P69" s="67">
        <v>64576</v>
      </c>
      <c r="Q69" s="67">
        <v>65206</v>
      </c>
      <c r="R69" s="67">
        <v>65554</v>
      </c>
      <c r="S69" s="67">
        <v>65740</v>
      </c>
      <c r="T69" s="67">
        <v>65848</v>
      </c>
      <c r="U69" s="67">
        <v>65694</v>
      </c>
      <c r="V69" s="68">
        <v>65723</v>
      </c>
      <c r="W69" s="68">
        <v>65831</v>
      </c>
      <c r="X69" s="72">
        <f t="shared" si="2"/>
        <v>2568</v>
      </c>
      <c r="Y69" s="73">
        <f t="shared" si="0"/>
        <v>4.0592447402114979</v>
      </c>
      <c r="Z69" s="53">
        <v>18</v>
      </c>
      <c r="AA69" s="54"/>
      <c r="AB69" s="63">
        <v>1126.4772330991495</v>
      </c>
      <c r="AC69" s="64">
        <f t="shared" si="1"/>
        <v>58.454798787934521</v>
      </c>
    </row>
    <row r="70" spans="2:29" x14ac:dyDescent="0.2">
      <c r="B70" s="65">
        <v>1</v>
      </c>
      <c r="C70" s="65">
        <v>1</v>
      </c>
      <c r="D70" s="65">
        <v>1</v>
      </c>
      <c r="E70" s="65">
        <v>36115</v>
      </c>
      <c r="F70" s="65">
        <v>99</v>
      </c>
      <c r="H70" s="65" t="s">
        <v>75</v>
      </c>
      <c r="I70" s="46">
        <v>1</v>
      </c>
      <c r="J70" s="59" t="s">
        <v>77</v>
      </c>
      <c r="K70" s="66">
        <v>60977</v>
      </c>
      <c r="L70" s="67">
        <v>61032</v>
      </c>
      <c r="M70" s="67">
        <v>61142</v>
      </c>
      <c r="N70" s="67">
        <v>61152</v>
      </c>
      <c r="O70" s="67">
        <v>61621</v>
      </c>
      <c r="P70" s="67">
        <v>62278</v>
      </c>
      <c r="Q70" s="67">
        <v>62468</v>
      </c>
      <c r="R70" s="67">
        <v>62771</v>
      </c>
      <c r="S70" s="67">
        <v>63054</v>
      </c>
      <c r="T70" s="67">
        <v>63252</v>
      </c>
      <c r="U70" s="67">
        <v>63077</v>
      </c>
      <c r="V70" s="68">
        <v>63322</v>
      </c>
      <c r="W70" s="68">
        <v>63165</v>
      </c>
      <c r="X70" s="69">
        <f t="shared" si="2"/>
        <v>2133</v>
      </c>
      <c r="Y70" s="70">
        <f t="shared" si="0"/>
        <v>3.4948879276445148</v>
      </c>
      <c r="Z70" s="53">
        <v>20</v>
      </c>
      <c r="AA70" s="54"/>
      <c r="AB70" s="63">
        <v>869.29171602339466</v>
      </c>
      <c r="AC70" s="64">
        <f t="shared" si="1"/>
        <v>72.762685798213383</v>
      </c>
    </row>
    <row r="71" spans="2:29" x14ac:dyDescent="0.2">
      <c r="B71" s="65">
        <v>1</v>
      </c>
      <c r="C71" s="65">
        <v>1</v>
      </c>
      <c r="D71" s="65">
        <v>1</v>
      </c>
      <c r="E71" s="65">
        <v>36117</v>
      </c>
      <c r="F71" s="65">
        <v>99</v>
      </c>
      <c r="H71" s="65" t="s">
        <v>36</v>
      </c>
      <c r="I71" s="46">
        <v>3</v>
      </c>
      <c r="J71" s="59" t="s">
        <v>78</v>
      </c>
      <c r="K71" s="66">
        <v>93791</v>
      </c>
      <c r="L71" s="67">
        <v>93779</v>
      </c>
      <c r="M71" s="67">
        <v>93794</v>
      </c>
      <c r="N71" s="67">
        <v>93735</v>
      </c>
      <c r="O71" s="67">
        <v>94001</v>
      </c>
      <c r="P71" s="67">
        <v>93860</v>
      </c>
      <c r="Q71" s="67">
        <v>93727</v>
      </c>
      <c r="R71" s="67">
        <v>93595</v>
      </c>
      <c r="S71" s="67">
        <v>93539</v>
      </c>
      <c r="T71" s="67">
        <v>93739</v>
      </c>
      <c r="U71" s="67">
        <v>93643</v>
      </c>
      <c r="V71" s="68">
        <v>93783</v>
      </c>
      <c r="W71" s="68">
        <v>93436</v>
      </c>
      <c r="X71" s="69">
        <f t="shared" si="2"/>
        <v>-343</v>
      </c>
      <c r="Y71" s="70">
        <f t="shared" si="0"/>
        <v>-0.36575352690900947</v>
      </c>
      <c r="Z71" s="53">
        <v>43</v>
      </c>
      <c r="AA71" s="54"/>
      <c r="AB71" s="63">
        <v>835.43777847619367</v>
      </c>
      <c r="AC71" s="64">
        <f t="shared" si="1"/>
        <v>112.20344879660138</v>
      </c>
    </row>
    <row r="72" spans="2:29" x14ac:dyDescent="0.2">
      <c r="B72" s="65">
        <v>1</v>
      </c>
      <c r="C72" s="65">
        <v>2</v>
      </c>
      <c r="D72" s="65">
        <v>2</v>
      </c>
      <c r="E72" s="65">
        <v>36119</v>
      </c>
      <c r="F72" s="65">
        <v>70</v>
      </c>
      <c r="G72" s="65">
        <v>5600</v>
      </c>
      <c r="H72" s="65" t="s">
        <v>14</v>
      </c>
      <c r="I72" s="46">
        <v>5</v>
      </c>
      <c r="J72" s="59" t="s">
        <v>79</v>
      </c>
      <c r="K72" s="66">
        <v>925511</v>
      </c>
      <c r="L72" s="67">
        <v>923621</v>
      </c>
      <c r="M72" s="67">
        <v>931577</v>
      </c>
      <c r="N72" s="67">
        <v>935219</v>
      </c>
      <c r="O72" s="67">
        <v>935799</v>
      </c>
      <c r="P72" s="67">
        <v>935457</v>
      </c>
      <c r="Q72" s="67">
        <v>933401</v>
      </c>
      <c r="R72" s="67">
        <v>931426</v>
      </c>
      <c r="S72" s="67">
        <v>933414</v>
      </c>
      <c r="T72" s="67">
        <v>937449</v>
      </c>
      <c r="U72" s="67">
        <v>944201</v>
      </c>
      <c r="V72" s="68">
        <v>950283</v>
      </c>
      <c r="W72" s="68">
        <v>955899</v>
      </c>
      <c r="X72" s="69">
        <f t="shared" si="2"/>
        <v>32278</v>
      </c>
      <c r="Y72" s="70">
        <f t="shared" si="0"/>
        <v>3.494723485065844</v>
      </c>
      <c r="Z72" s="53">
        <v>21</v>
      </c>
      <c r="AA72" s="54"/>
      <c r="AB72" s="63">
        <v>604.21351025564593</v>
      </c>
      <c r="AC72" s="64">
        <f t="shared" si="1"/>
        <v>1551.5194282950747</v>
      </c>
    </row>
    <row r="73" spans="2:29" x14ac:dyDescent="0.2">
      <c r="B73" s="65">
        <v>1</v>
      </c>
      <c r="C73" s="65">
        <v>1</v>
      </c>
      <c r="D73" s="65">
        <v>1</v>
      </c>
      <c r="E73" s="65">
        <v>36121</v>
      </c>
      <c r="F73" s="65">
        <v>99</v>
      </c>
      <c r="H73" s="65" t="s">
        <v>12</v>
      </c>
      <c r="I73" s="46">
        <v>3</v>
      </c>
      <c r="J73" s="59" t="s">
        <v>80</v>
      </c>
      <c r="K73" s="66">
        <v>43399</v>
      </c>
      <c r="L73" s="67">
        <v>43462</v>
      </c>
      <c r="M73" s="67">
        <v>43061</v>
      </c>
      <c r="N73" s="67">
        <v>43007</v>
      </c>
      <c r="O73" s="67">
        <v>42955</v>
      </c>
      <c r="P73" s="67">
        <v>42852</v>
      </c>
      <c r="Q73" s="67">
        <v>42780</v>
      </c>
      <c r="R73" s="67">
        <v>42673</v>
      </c>
      <c r="S73" s="67">
        <v>42515</v>
      </c>
      <c r="T73" s="67">
        <v>42281</v>
      </c>
      <c r="U73" s="67">
        <v>42236</v>
      </c>
      <c r="V73" s="68">
        <v>42138</v>
      </c>
      <c r="W73" s="68">
        <v>41944</v>
      </c>
      <c r="X73" s="69">
        <f t="shared" si="2"/>
        <v>-1518</v>
      </c>
      <c r="Y73" s="70">
        <f t="shared" si="0"/>
        <v>-3.4927062721457824</v>
      </c>
      <c r="Z73" s="53">
        <v>57</v>
      </c>
      <c r="AA73" s="54"/>
      <c r="AB73" s="63">
        <v>432.82442119422944</v>
      </c>
      <c r="AC73" s="64">
        <f t="shared" si="1"/>
        <v>97.686262441800736</v>
      </c>
    </row>
    <row r="74" spans="2:29" x14ac:dyDescent="0.2">
      <c r="B74" s="65">
        <v>1</v>
      </c>
      <c r="C74" s="65">
        <v>1</v>
      </c>
      <c r="D74" s="65">
        <v>1</v>
      </c>
      <c r="E74" s="65">
        <v>36123</v>
      </c>
      <c r="F74" s="65">
        <v>99</v>
      </c>
      <c r="H74" s="65" t="s">
        <v>12</v>
      </c>
      <c r="I74" s="46">
        <v>3</v>
      </c>
      <c r="J74" s="59" t="s">
        <v>81</v>
      </c>
      <c r="K74" s="66">
        <v>24723</v>
      </c>
      <c r="L74" s="67">
        <v>24591</v>
      </c>
      <c r="M74" s="67">
        <v>24725</v>
      </c>
      <c r="N74" s="67">
        <v>24688</v>
      </c>
      <c r="O74" s="67">
        <v>24898</v>
      </c>
      <c r="P74" s="67">
        <v>25008</v>
      </c>
      <c r="Q74" s="67">
        <v>25129</v>
      </c>
      <c r="R74" s="67">
        <v>25025</v>
      </c>
      <c r="S74" s="67">
        <v>25234</v>
      </c>
      <c r="T74" s="67">
        <v>25352</v>
      </c>
      <c r="U74" s="67">
        <v>25303</v>
      </c>
      <c r="V74" s="68">
        <v>25367</v>
      </c>
      <c r="W74" s="68">
        <v>25454</v>
      </c>
      <c r="X74" s="69">
        <f t="shared" si="2"/>
        <v>863</v>
      </c>
      <c r="Y74" s="70">
        <f t="shared" si="0"/>
        <v>3.5094140132568827</v>
      </c>
      <c r="Z74" s="53">
        <v>19</v>
      </c>
      <c r="AA74" s="54"/>
      <c r="AB74" s="63">
        <v>592.91416137835392</v>
      </c>
      <c r="AC74" s="64">
        <f t="shared" si="1"/>
        <v>42.758297324293842</v>
      </c>
    </row>
    <row r="75" spans="2:29" ht="15" x14ac:dyDescent="0.25">
      <c r="B75" s="65"/>
      <c r="C75" s="65"/>
      <c r="D75" s="65"/>
      <c r="E75" s="65"/>
      <c r="F75" s="65"/>
      <c r="H75" s="65"/>
      <c r="J75" s="59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5"/>
      <c r="V75" s="75"/>
      <c r="W75" s="75"/>
      <c r="X75" s="72"/>
      <c r="Y75" s="63"/>
      <c r="Z75" s="53"/>
      <c r="AA75" s="54"/>
    </row>
    <row r="76" spans="2:29" ht="20.25" customHeight="1" x14ac:dyDescent="0.2">
      <c r="B76" s="65"/>
      <c r="C76" s="65"/>
      <c r="D76" s="65"/>
      <c r="E76" s="65"/>
      <c r="F76" s="65"/>
      <c r="H76" s="65"/>
      <c r="J76" s="60" t="s">
        <v>112</v>
      </c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62"/>
      <c r="V76" s="62"/>
      <c r="W76" s="62"/>
      <c r="X76" s="77"/>
      <c r="Z76" s="53"/>
      <c r="AA76" s="54"/>
    </row>
    <row r="77" spans="2:29" ht="24.75" customHeight="1" x14ac:dyDescent="0.2">
      <c r="B77" s="65"/>
      <c r="C77" s="65"/>
      <c r="D77" s="65"/>
      <c r="E77" s="65"/>
      <c r="F77" s="65"/>
      <c r="H77" s="65"/>
      <c r="J77" s="59" t="s">
        <v>99</v>
      </c>
      <c r="K77" s="76">
        <f>K13+K54+K58+K59+K60</f>
        <v>827399</v>
      </c>
      <c r="L77" s="76">
        <f t="shared" ref="L77:U77" si="3">L13+L54+L58+L59+L60</f>
        <v>825920</v>
      </c>
      <c r="M77" s="76">
        <f t="shared" si="3"/>
        <v>831034</v>
      </c>
      <c r="N77" s="76">
        <f t="shared" si="3"/>
        <v>836753</v>
      </c>
      <c r="O77" s="76">
        <f t="shared" si="3"/>
        <v>844619</v>
      </c>
      <c r="P77" s="76">
        <f t="shared" si="3"/>
        <v>850384</v>
      </c>
      <c r="Q77" s="76">
        <f t="shared" si="3"/>
        <v>854604</v>
      </c>
      <c r="R77" s="76">
        <f t="shared" si="3"/>
        <v>860365</v>
      </c>
      <c r="S77" s="76">
        <f t="shared" si="3"/>
        <v>863068</v>
      </c>
      <c r="T77" s="76">
        <f t="shared" si="3"/>
        <v>866282</v>
      </c>
      <c r="U77" s="76">
        <f t="shared" si="3"/>
        <v>869361</v>
      </c>
      <c r="V77" s="76">
        <f>V13+V54+V58+V59+V60</f>
        <v>870966</v>
      </c>
      <c r="W77" s="76">
        <f>W13+W54+W58+W59+W60</f>
        <v>871478</v>
      </c>
      <c r="X77" s="69">
        <f t="shared" ref="X77:X93" si="4">+W77-L77</f>
        <v>45558</v>
      </c>
      <c r="Y77" s="70">
        <f t="shared" ref="Y77:Y90" si="5">+X77/L77*100</f>
        <v>5.5160306082913602</v>
      </c>
      <c r="Z77" s="53">
        <v>2</v>
      </c>
      <c r="AA77" s="54"/>
    </row>
    <row r="78" spans="2:29" x14ac:dyDescent="0.2">
      <c r="B78" s="65"/>
      <c r="C78" s="65"/>
      <c r="D78" s="65"/>
      <c r="E78" s="65"/>
      <c r="F78" s="65"/>
      <c r="H78" s="65"/>
      <c r="J78" s="59" t="s">
        <v>82</v>
      </c>
      <c r="K78" s="76">
        <f t="shared" ref="K78:V78" si="6">K16+K66</f>
        <v>252189</v>
      </c>
      <c r="L78" s="76">
        <f t="shared" si="6"/>
        <v>252298</v>
      </c>
      <c r="M78" s="76">
        <f t="shared" si="6"/>
        <v>252580</v>
      </c>
      <c r="N78" s="76">
        <f t="shared" si="6"/>
        <v>253430</v>
      </c>
      <c r="O78" s="76">
        <f t="shared" si="6"/>
        <v>252932</v>
      </c>
      <c r="P78" s="76">
        <f t="shared" si="6"/>
        <v>252605</v>
      </c>
      <c r="Q78" s="76">
        <f t="shared" si="6"/>
        <v>252088</v>
      </c>
      <c r="R78" s="76">
        <f t="shared" si="6"/>
        <v>252441</v>
      </c>
      <c r="S78" s="76">
        <f t="shared" si="6"/>
        <v>252442</v>
      </c>
      <c r="T78" s="76">
        <f t="shared" si="6"/>
        <v>252527</v>
      </c>
      <c r="U78" s="76">
        <f t="shared" si="6"/>
        <v>252171</v>
      </c>
      <c r="V78" s="76">
        <f t="shared" si="6"/>
        <v>251463</v>
      </c>
      <c r="W78" s="76">
        <f>W16+W66</f>
        <v>250074</v>
      </c>
      <c r="X78" s="69">
        <f t="shared" si="4"/>
        <v>-2224</v>
      </c>
      <c r="Y78" s="70">
        <f t="shared" si="5"/>
        <v>-0.8814972770295445</v>
      </c>
      <c r="Z78" s="53">
        <v>12</v>
      </c>
      <c r="AA78" s="54"/>
    </row>
    <row r="79" spans="2:29" x14ac:dyDescent="0.2">
      <c r="B79" s="65"/>
      <c r="C79" s="65"/>
      <c r="D79" s="65"/>
      <c r="E79" s="65"/>
      <c r="F79" s="65"/>
      <c r="H79" s="65"/>
      <c r="J79" s="59" t="s">
        <v>119</v>
      </c>
      <c r="K79" s="76">
        <f t="shared" ref="K79:V79" si="7">K27+K44</f>
        <v>1169060</v>
      </c>
      <c r="L79" s="76">
        <f t="shared" si="7"/>
        <v>1170022</v>
      </c>
      <c r="M79" s="76">
        <f t="shared" si="7"/>
        <v>1165067</v>
      </c>
      <c r="N79" s="76">
        <f t="shared" si="7"/>
        <v>1161678</v>
      </c>
      <c r="O79" s="76">
        <f t="shared" si="7"/>
        <v>1159918</v>
      </c>
      <c r="P79" s="76">
        <f t="shared" si="7"/>
        <v>1156070</v>
      </c>
      <c r="Q79" s="76">
        <f t="shared" si="7"/>
        <v>1148563</v>
      </c>
      <c r="R79" s="76">
        <f t="shared" si="7"/>
        <v>1141712</v>
      </c>
      <c r="S79" s="76">
        <f t="shared" si="7"/>
        <v>1137678</v>
      </c>
      <c r="T79" s="76">
        <f t="shared" si="7"/>
        <v>1136364</v>
      </c>
      <c r="U79" s="76">
        <f t="shared" si="7"/>
        <v>1135377</v>
      </c>
      <c r="V79" s="76">
        <f t="shared" si="7"/>
        <v>1135293</v>
      </c>
      <c r="W79" s="76">
        <f>W27+W44</f>
        <v>1134039</v>
      </c>
      <c r="X79" s="69">
        <f t="shared" si="4"/>
        <v>-35983</v>
      </c>
      <c r="Y79" s="70">
        <f t="shared" si="5"/>
        <v>-3.0754122572054201</v>
      </c>
      <c r="Z79" s="53">
        <v>14</v>
      </c>
      <c r="AA79" s="54"/>
    </row>
    <row r="80" spans="2:29" x14ac:dyDescent="0.2">
      <c r="B80" s="65"/>
      <c r="C80" s="65"/>
      <c r="D80" s="65"/>
      <c r="E80" s="65"/>
      <c r="F80" s="65"/>
      <c r="H80" s="65"/>
      <c r="J80" s="59" t="s">
        <v>83</v>
      </c>
      <c r="K80" s="76">
        <f t="shared" ref="K80:V80" si="8">K20</f>
        <v>91094</v>
      </c>
      <c r="L80" s="76">
        <f t="shared" si="8"/>
        <v>91119</v>
      </c>
      <c r="M80" s="76">
        <f t="shared" si="8"/>
        <v>90780</v>
      </c>
      <c r="N80" s="76">
        <f t="shared" si="8"/>
        <v>90613</v>
      </c>
      <c r="O80" s="76">
        <f t="shared" si="8"/>
        <v>90154</v>
      </c>
      <c r="P80" s="76">
        <f t="shared" si="8"/>
        <v>89777</v>
      </c>
      <c r="Q80" s="76">
        <f t="shared" si="8"/>
        <v>88860</v>
      </c>
      <c r="R80" s="76">
        <f t="shared" si="8"/>
        <v>88732</v>
      </c>
      <c r="S80" s="76">
        <f t="shared" si="8"/>
        <v>88634</v>
      </c>
      <c r="T80" s="76">
        <f t="shared" si="8"/>
        <v>88503</v>
      </c>
      <c r="U80" s="76">
        <f t="shared" si="8"/>
        <v>88849</v>
      </c>
      <c r="V80" s="76">
        <f t="shared" si="8"/>
        <v>88830</v>
      </c>
      <c r="W80" s="76">
        <f>W20</f>
        <v>88840</v>
      </c>
      <c r="X80" s="69">
        <f t="shared" si="4"/>
        <v>-2279</v>
      </c>
      <c r="Y80" s="70">
        <f t="shared" si="5"/>
        <v>-2.5011249025998969</v>
      </c>
      <c r="Z80" s="53">
        <v>13</v>
      </c>
      <c r="AA80" s="54"/>
    </row>
    <row r="81" spans="2:29" x14ac:dyDescent="0.2">
      <c r="B81" s="65"/>
      <c r="C81" s="65"/>
      <c r="D81" s="65"/>
      <c r="E81" s="65"/>
      <c r="F81" s="65"/>
      <c r="H81" s="65"/>
      <c r="J81" s="59" t="s">
        <v>84</v>
      </c>
      <c r="K81" s="76">
        <f t="shared" ref="K81:U81" si="9">K69+K70</f>
        <v>124250</v>
      </c>
      <c r="L81" s="76">
        <f t="shared" si="9"/>
        <v>124295</v>
      </c>
      <c r="M81" s="76">
        <f t="shared" si="9"/>
        <v>124548</v>
      </c>
      <c r="N81" s="76">
        <f t="shared" si="9"/>
        <v>124926</v>
      </c>
      <c r="O81" s="76">
        <f t="shared" si="9"/>
        <v>125944</v>
      </c>
      <c r="P81" s="76">
        <f t="shared" si="9"/>
        <v>126854</v>
      </c>
      <c r="Q81" s="76">
        <f t="shared" si="9"/>
        <v>127674</v>
      </c>
      <c r="R81" s="76">
        <f t="shared" si="9"/>
        <v>128325</v>
      </c>
      <c r="S81" s="76">
        <f t="shared" si="9"/>
        <v>128794</v>
      </c>
      <c r="T81" s="76">
        <f t="shared" si="9"/>
        <v>129100</v>
      </c>
      <c r="U81" s="76">
        <f t="shared" si="9"/>
        <v>128771</v>
      </c>
      <c r="V81" s="76">
        <f>V69+V70</f>
        <v>129045</v>
      </c>
      <c r="W81" s="76">
        <f>W69+W70</f>
        <v>128996</v>
      </c>
      <c r="X81" s="69">
        <f t="shared" si="4"/>
        <v>4701</v>
      </c>
      <c r="Y81" s="70">
        <f t="shared" si="5"/>
        <v>3.7821312200812587</v>
      </c>
      <c r="Z81" s="53">
        <v>5</v>
      </c>
      <c r="AA81" s="54"/>
    </row>
    <row r="82" spans="2:29" x14ac:dyDescent="0.2">
      <c r="B82" s="65"/>
      <c r="C82" s="65"/>
      <c r="D82" s="65"/>
      <c r="E82" s="65"/>
      <c r="F82" s="65"/>
      <c r="H82" s="65"/>
      <c r="J82" s="59" t="s">
        <v>116</v>
      </c>
      <c r="K82" s="76">
        <f t="shared" ref="K82:W83" si="10">+K67</f>
        <v>96608</v>
      </c>
      <c r="L82" s="76">
        <f t="shared" si="10"/>
        <v>96487</v>
      </c>
      <c r="M82" s="76">
        <f t="shared" si="10"/>
        <v>97458</v>
      </c>
      <c r="N82" s="76">
        <f t="shared" si="10"/>
        <v>98227</v>
      </c>
      <c r="O82" s="76">
        <f t="shared" si="10"/>
        <v>99049</v>
      </c>
      <c r="P82" s="76">
        <f t="shared" si="10"/>
        <v>99531</v>
      </c>
      <c r="Q82" s="76">
        <f t="shared" si="10"/>
        <v>99433</v>
      </c>
      <c r="R82" s="76">
        <f t="shared" si="10"/>
        <v>99651</v>
      </c>
      <c r="S82" s="76">
        <f>+S67</f>
        <v>99910</v>
      </c>
      <c r="T82" s="76">
        <f t="shared" si="10"/>
        <v>100383</v>
      </c>
      <c r="U82" s="76">
        <f t="shared" si="10"/>
        <v>101497</v>
      </c>
      <c r="V82" s="76">
        <f t="shared" si="10"/>
        <v>101654</v>
      </c>
      <c r="W82" s="76">
        <f t="shared" si="10"/>
        <v>101723</v>
      </c>
      <c r="X82" s="69">
        <f t="shared" si="4"/>
        <v>5236</v>
      </c>
      <c r="Y82" s="70">
        <f t="shared" si="5"/>
        <v>5.4266377854011418</v>
      </c>
      <c r="Z82" s="53">
        <v>3</v>
      </c>
      <c r="AA82" s="54"/>
    </row>
    <row r="83" spans="2:29" x14ac:dyDescent="0.2">
      <c r="B83" s="65"/>
      <c r="C83" s="65"/>
      <c r="D83" s="65"/>
      <c r="E83" s="65"/>
      <c r="F83" s="65"/>
      <c r="H83" s="65"/>
      <c r="J83" s="59" t="s">
        <v>117</v>
      </c>
      <c r="K83" s="76">
        <f t="shared" si="10"/>
        <v>177810</v>
      </c>
      <c r="L83" s="76">
        <f t="shared" si="10"/>
        <v>177726</v>
      </c>
      <c r="M83" s="76">
        <f t="shared" si="10"/>
        <v>178440</v>
      </c>
      <c r="N83" s="76">
        <f t="shared" si="10"/>
        <v>180128</v>
      </c>
      <c r="O83" s="76">
        <f t="shared" si="10"/>
        <v>180942</v>
      </c>
      <c r="P83" s="76">
        <f t="shared" si="10"/>
        <v>181847</v>
      </c>
      <c r="Q83" s="76">
        <f t="shared" si="10"/>
        <v>182438</v>
      </c>
      <c r="R83" s="76">
        <f t="shared" si="10"/>
        <v>182845</v>
      </c>
      <c r="S83" s="76">
        <f>+S68</f>
        <v>182818</v>
      </c>
      <c r="T83" s="76">
        <f t="shared" si="10"/>
        <v>183174</v>
      </c>
      <c r="U83" s="76">
        <f t="shared" si="10"/>
        <v>182638</v>
      </c>
      <c r="V83" s="76">
        <f t="shared" si="10"/>
        <v>182473</v>
      </c>
      <c r="W83" s="76">
        <f t="shared" si="10"/>
        <v>182448</v>
      </c>
      <c r="X83" s="69">
        <f t="shared" si="4"/>
        <v>4722</v>
      </c>
      <c r="Y83" s="70">
        <f t="shared" si="5"/>
        <v>2.6568988217818439</v>
      </c>
      <c r="Z83" s="53">
        <v>8</v>
      </c>
      <c r="AA83" s="54"/>
    </row>
    <row r="84" spans="2:29" x14ac:dyDescent="0.2">
      <c r="B84" s="65"/>
      <c r="C84" s="65"/>
      <c r="D84" s="65"/>
      <c r="E84" s="65"/>
      <c r="F84" s="65"/>
      <c r="H84" s="65"/>
      <c r="J84" s="59" t="s">
        <v>85</v>
      </c>
      <c r="K84" s="76">
        <f t="shared" ref="K84:V84" si="11">K42+K64</f>
        <v>2760794</v>
      </c>
      <c r="L84" s="76">
        <f t="shared" si="11"/>
        <v>2754004</v>
      </c>
      <c r="M84" s="76">
        <f t="shared" si="11"/>
        <v>2779574</v>
      </c>
      <c r="N84" s="76">
        <f t="shared" si="11"/>
        <v>2796317</v>
      </c>
      <c r="O84" s="76">
        <f t="shared" si="11"/>
        <v>2810610</v>
      </c>
      <c r="P84" s="76">
        <f t="shared" si="11"/>
        <v>2816179</v>
      </c>
      <c r="Q84" s="76">
        <f t="shared" si="11"/>
        <v>2810005</v>
      </c>
      <c r="R84" s="76">
        <f t="shared" si="11"/>
        <v>2800531</v>
      </c>
      <c r="S84" s="76">
        <f t="shared" si="11"/>
        <v>2797303</v>
      </c>
      <c r="T84" s="76">
        <f t="shared" si="11"/>
        <v>2805347</v>
      </c>
      <c r="U84" s="76">
        <f t="shared" si="11"/>
        <v>2819294</v>
      </c>
      <c r="V84" s="76">
        <f t="shared" si="11"/>
        <v>2835421</v>
      </c>
      <c r="W84" s="76">
        <f>W42+W64</f>
        <v>2843252</v>
      </c>
      <c r="X84" s="69">
        <f t="shared" si="4"/>
        <v>89248</v>
      </c>
      <c r="Y84" s="70">
        <f t="shared" si="5"/>
        <v>3.2406634122535771</v>
      </c>
      <c r="Z84" s="53">
        <v>6</v>
      </c>
      <c r="AA84" s="54"/>
    </row>
    <row r="85" spans="2:29" ht="14.25" x14ac:dyDescent="0.2">
      <c r="B85" s="65"/>
      <c r="C85" s="65"/>
      <c r="D85" s="65"/>
      <c r="E85" s="65"/>
      <c r="F85" s="65"/>
      <c r="H85" s="65"/>
      <c r="J85" s="71" t="s">
        <v>121</v>
      </c>
      <c r="K85" s="78">
        <f>K15+K36+K43+K53+K55</f>
        <v>8017608</v>
      </c>
      <c r="L85" s="78">
        <f t="shared" ref="L85:V85" si="12">L15+L36+L43+L53+L55</f>
        <v>8009185</v>
      </c>
      <c r="M85" s="78">
        <f t="shared" si="12"/>
        <v>8059813</v>
      </c>
      <c r="N85" s="78">
        <f t="shared" si="12"/>
        <v>8072000</v>
      </c>
      <c r="O85" s="78">
        <f t="shared" si="12"/>
        <v>8068073</v>
      </c>
      <c r="P85" s="78">
        <f t="shared" si="12"/>
        <v>8043366</v>
      </c>
      <c r="Q85" s="78">
        <f t="shared" si="12"/>
        <v>8013368</v>
      </c>
      <c r="R85" s="78">
        <f t="shared" si="12"/>
        <v>7993906</v>
      </c>
      <c r="S85" s="78">
        <f t="shared" si="12"/>
        <v>8013775</v>
      </c>
      <c r="T85" s="78">
        <f t="shared" si="12"/>
        <v>8068195</v>
      </c>
      <c r="U85" s="78">
        <f t="shared" si="12"/>
        <v>8131574</v>
      </c>
      <c r="V85" s="78">
        <f t="shared" si="12"/>
        <v>8186443</v>
      </c>
      <c r="W85" s="78">
        <f>W15+W36+W43+W53+W55</f>
        <v>8244910</v>
      </c>
      <c r="X85" s="69">
        <f t="shared" si="4"/>
        <v>235725</v>
      </c>
      <c r="Y85" s="70">
        <f t="shared" si="5"/>
        <v>2.943183357607547</v>
      </c>
      <c r="Z85" s="53">
        <v>7</v>
      </c>
      <c r="AA85" s="54"/>
    </row>
    <row r="86" spans="2:29" x14ac:dyDescent="0.2">
      <c r="B86" s="65"/>
      <c r="C86" s="65"/>
      <c r="D86" s="65"/>
      <c r="E86" s="65"/>
      <c r="F86" s="65"/>
      <c r="H86" s="65"/>
      <c r="J86" s="71" t="s">
        <v>118</v>
      </c>
      <c r="K86" s="78">
        <f t="shared" ref="K86:V86" si="13">+K26+K48</f>
        <v>623806</v>
      </c>
      <c r="L86" s="78">
        <f t="shared" si="13"/>
        <v>621429</v>
      </c>
      <c r="M86" s="78">
        <f t="shared" si="13"/>
        <v>632386</v>
      </c>
      <c r="N86" s="78">
        <f t="shared" si="13"/>
        <v>640675</v>
      </c>
      <c r="O86" s="78">
        <f t="shared" si="13"/>
        <v>649508</v>
      </c>
      <c r="P86" s="78">
        <f t="shared" si="13"/>
        <v>655793</v>
      </c>
      <c r="Q86" s="78">
        <f t="shared" si="13"/>
        <v>658884</v>
      </c>
      <c r="R86" s="78">
        <f t="shared" si="13"/>
        <v>661620</v>
      </c>
      <c r="S86" s="78">
        <f t="shared" si="13"/>
        <v>663783</v>
      </c>
      <c r="T86" s="78">
        <f t="shared" si="13"/>
        <v>666468</v>
      </c>
      <c r="U86" s="78">
        <f t="shared" si="13"/>
        <v>668966</v>
      </c>
      <c r="V86" s="78">
        <f t="shared" si="13"/>
        <v>671290</v>
      </c>
      <c r="W86" s="78">
        <f>+W26+W48</f>
        <v>672871</v>
      </c>
      <c r="X86" s="69">
        <f t="shared" si="4"/>
        <v>51442</v>
      </c>
      <c r="Y86" s="70">
        <f t="shared" si="5"/>
        <v>8.2780172795283136</v>
      </c>
      <c r="Z86" s="53">
        <v>1</v>
      </c>
      <c r="AA86" s="54"/>
    </row>
    <row r="87" spans="2:29" ht="14.25" x14ac:dyDescent="0.2">
      <c r="B87" s="65"/>
      <c r="C87" s="65"/>
      <c r="D87" s="65"/>
      <c r="E87" s="65"/>
      <c r="F87" s="65"/>
      <c r="H87" s="65"/>
      <c r="J87" s="71" t="s">
        <v>120</v>
      </c>
      <c r="K87" s="78">
        <f t="shared" ref="K87:V87" si="14">+K52+K56+K72</f>
        <v>1309280</v>
      </c>
      <c r="L87" s="78">
        <f t="shared" si="14"/>
        <v>1306146</v>
      </c>
      <c r="M87" s="78">
        <f t="shared" si="14"/>
        <v>1319245</v>
      </c>
      <c r="N87" s="78">
        <f t="shared" si="14"/>
        <v>1327210</v>
      </c>
      <c r="O87" s="78">
        <f t="shared" si="14"/>
        <v>1330987</v>
      </c>
      <c r="P87" s="78">
        <f t="shared" si="14"/>
        <v>1332487</v>
      </c>
      <c r="Q87" s="78">
        <f t="shared" si="14"/>
        <v>1331713</v>
      </c>
      <c r="R87" s="78">
        <f t="shared" si="14"/>
        <v>1330173</v>
      </c>
      <c r="S87" s="78">
        <f t="shared" si="14"/>
        <v>1334536</v>
      </c>
      <c r="T87" s="78">
        <f t="shared" si="14"/>
        <v>1342399</v>
      </c>
      <c r="U87" s="78">
        <f t="shared" si="14"/>
        <v>1352519</v>
      </c>
      <c r="V87" s="78">
        <f t="shared" si="14"/>
        <v>1362521</v>
      </c>
      <c r="W87" s="78">
        <f>+W52+W56+W72</f>
        <v>1370990</v>
      </c>
      <c r="X87" s="69">
        <f t="shared" si="4"/>
        <v>64844</v>
      </c>
      <c r="Y87" s="70">
        <f t="shared" si="5"/>
        <v>4.9645292333322617</v>
      </c>
      <c r="Z87" s="53">
        <v>4</v>
      </c>
      <c r="AA87" s="54"/>
    </row>
    <row r="88" spans="2:29" x14ac:dyDescent="0.2">
      <c r="B88" s="65"/>
      <c r="C88" s="65"/>
      <c r="D88" s="65"/>
      <c r="E88" s="65"/>
      <c r="F88" s="65"/>
      <c r="H88" s="65"/>
      <c r="J88" s="59" t="s">
        <v>86</v>
      </c>
      <c r="K88" s="76">
        <f t="shared" ref="K88:V88" si="15">K38+K40+K47+K49+K71</f>
        <v>1041759</v>
      </c>
      <c r="L88" s="76">
        <f t="shared" si="15"/>
        <v>1037931</v>
      </c>
      <c r="M88" s="76">
        <f t="shared" si="15"/>
        <v>1043490</v>
      </c>
      <c r="N88" s="76">
        <f t="shared" si="15"/>
        <v>1045667</v>
      </c>
      <c r="O88" s="76">
        <f t="shared" si="15"/>
        <v>1047020</v>
      </c>
      <c r="P88" s="76">
        <f t="shared" si="15"/>
        <v>1047486</v>
      </c>
      <c r="Q88" s="76">
        <f t="shared" si="15"/>
        <v>1045289</v>
      </c>
      <c r="R88" s="76">
        <f t="shared" si="15"/>
        <v>1045345</v>
      </c>
      <c r="S88" s="76">
        <f t="shared" si="15"/>
        <v>1046806</v>
      </c>
      <c r="T88" s="76">
        <f t="shared" si="15"/>
        <v>1049950</v>
      </c>
      <c r="U88" s="76">
        <f t="shared" si="15"/>
        <v>1052638</v>
      </c>
      <c r="V88" s="76">
        <f t="shared" si="15"/>
        <v>1054723</v>
      </c>
      <c r="W88" s="76">
        <f>W38+W40+W47+W49+W71</f>
        <v>1055278</v>
      </c>
      <c r="X88" s="69">
        <f t="shared" si="4"/>
        <v>17347</v>
      </c>
      <c r="Y88" s="70">
        <f t="shared" si="5"/>
        <v>1.671305703365638</v>
      </c>
      <c r="Z88" s="53">
        <v>10</v>
      </c>
      <c r="AA88" s="54"/>
    </row>
    <row r="89" spans="2:29" x14ac:dyDescent="0.2">
      <c r="B89" s="65"/>
      <c r="C89" s="65"/>
      <c r="D89" s="65"/>
      <c r="E89" s="65"/>
      <c r="F89" s="65"/>
      <c r="H89" s="65"/>
      <c r="J89" s="59" t="s">
        <v>87</v>
      </c>
      <c r="K89" s="76">
        <f t="shared" ref="K89:V89" si="16">K39+K46+K50</f>
        <v>649961</v>
      </c>
      <c r="L89" s="76">
        <f t="shared" si="16"/>
        <v>650133</v>
      </c>
      <c r="M89" s="76">
        <f t="shared" si="16"/>
        <v>650697</v>
      </c>
      <c r="N89" s="76">
        <f t="shared" si="16"/>
        <v>652241</v>
      </c>
      <c r="O89" s="76">
        <f t="shared" si="16"/>
        <v>655091</v>
      </c>
      <c r="P89" s="76">
        <f t="shared" si="16"/>
        <v>656149</v>
      </c>
      <c r="Q89" s="76">
        <f t="shared" si="16"/>
        <v>655021</v>
      </c>
      <c r="R89" s="76">
        <f t="shared" si="16"/>
        <v>655321</v>
      </c>
      <c r="S89" s="76">
        <f t="shared" si="16"/>
        <v>656209</v>
      </c>
      <c r="T89" s="76">
        <f t="shared" si="16"/>
        <v>658913</v>
      </c>
      <c r="U89" s="76">
        <f t="shared" si="16"/>
        <v>660857</v>
      </c>
      <c r="V89" s="76">
        <f t="shared" si="16"/>
        <v>662883</v>
      </c>
      <c r="W89" s="76">
        <f>W39+W46+W50</f>
        <v>662553</v>
      </c>
      <c r="X89" s="69">
        <f t="shared" si="4"/>
        <v>12420</v>
      </c>
      <c r="Y89" s="70">
        <f t="shared" si="5"/>
        <v>1.9103783379708459</v>
      </c>
      <c r="Z89" s="53">
        <v>9</v>
      </c>
      <c r="AA89" s="54"/>
    </row>
    <row r="90" spans="2:29" x14ac:dyDescent="0.2">
      <c r="B90" s="65"/>
      <c r="C90" s="65"/>
      <c r="D90" s="65"/>
      <c r="E90" s="65"/>
      <c r="F90" s="65"/>
      <c r="H90" s="65"/>
      <c r="J90" s="59" t="s">
        <v>88</v>
      </c>
      <c r="K90" s="76">
        <f t="shared" ref="K90:V90" si="17">K34+K45</f>
        <v>299597</v>
      </c>
      <c r="L90" s="76">
        <f t="shared" si="17"/>
        <v>300018</v>
      </c>
      <c r="M90" s="76">
        <f t="shared" si="17"/>
        <v>298521</v>
      </c>
      <c r="N90" s="76">
        <f t="shared" si="17"/>
        <v>298049</v>
      </c>
      <c r="O90" s="76">
        <f t="shared" si="17"/>
        <v>298323</v>
      </c>
      <c r="P90" s="76">
        <f t="shared" si="17"/>
        <v>298986</v>
      </c>
      <c r="Q90" s="76">
        <f t="shared" si="17"/>
        <v>298574</v>
      </c>
      <c r="R90" s="76">
        <f t="shared" si="17"/>
        <v>298258</v>
      </c>
      <c r="S90" s="76">
        <f t="shared" si="17"/>
        <v>298831</v>
      </c>
      <c r="T90" s="76">
        <f t="shared" si="17"/>
        <v>298886</v>
      </c>
      <c r="U90" s="76">
        <f t="shared" si="17"/>
        <v>299000</v>
      </c>
      <c r="V90" s="76">
        <f t="shared" si="17"/>
        <v>299351</v>
      </c>
      <c r="W90" s="76">
        <f>W34+W45</f>
        <v>298447</v>
      </c>
      <c r="X90" s="69">
        <f t="shared" si="4"/>
        <v>-1571</v>
      </c>
      <c r="Y90" s="70">
        <f t="shared" si="5"/>
        <v>-0.52363524855175358</v>
      </c>
      <c r="Z90" s="53">
        <v>11</v>
      </c>
      <c r="AA90" s="54"/>
    </row>
    <row r="91" spans="2:29" ht="6.75" customHeight="1" x14ac:dyDescent="0.2">
      <c r="B91" s="65"/>
      <c r="C91" s="65"/>
      <c r="D91" s="65"/>
      <c r="E91" s="65"/>
      <c r="F91" s="65"/>
      <c r="H91" s="65"/>
      <c r="J91" s="59"/>
      <c r="K91" s="79"/>
      <c r="L91" s="79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57"/>
      <c r="Z91" s="53"/>
      <c r="AA91" s="54"/>
    </row>
    <row r="92" spans="2:29" ht="14.25" x14ac:dyDescent="0.2">
      <c r="B92" s="65"/>
      <c r="C92" s="65"/>
      <c r="D92" s="65"/>
      <c r="E92" s="65"/>
      <c r="F92" s="65"/>
      <c r="H92" s="65"/>
      <c r="J92" s="59" t="s">
        <v>131</v>
      </c>
      <c r="K92" s="76">
        <f>SUM(K83:K87)+K65</f>
        <v>12963432</v>
      </c>
      <c r="L92" s="76">
        <f t="shared" ref="L92:V92" si="18">SUM(L83:L87)+L65</f>
        <v>12942375</v>
      </c>
      <c r="M92" s="76">
        <f t="shared" si="18"/>
        <v>13043601</v>
      </c>
      <c r="N92" s="76">
        <f t="shared" si="18"/>
        <v>13090782</v>
      </c>
      <c r="O92" s="76">
        <f t="shared" si="18"/>
        <v>13115567</v>
      </c>
      <c r="P92" s="76">
        <f t="shared" si="18"/>
        <v>13105937</v>
      </c>
      <c r="Q92" s="76">
        <f t="shared" si="18"/>
        <v>13073188</v>
      </c>
      <c r="R92" s="76">
        <f t="shared" si="18"/>
        <v>13046306</v>
      </c>
      <c r="S92" s="76">
        <f t="shared" si="18"/>
        <v>13070206</v>
      </c>
      <c r="T92" s="76">
        <f t="shared" si="18"/>
        <v>13143338</v>
      </c>
      <c r="U92" s="76">
        <f t="shared" si="18"/>
        <v>13232638</v>
      </c>
      <c r="V92" s="76">
        <f t="shared" si="18"/>
        <v>13315618</v>
      </c>
      <c r="W92" s="76">
        <f>SUM(W83:W87)+W65</f>
        <v>13391371</v>
      </c>
      <c r="X92" s="69">
        <f t="shared" si="4"/>
        <v>448996</v>
      </c>
      <c r="Y92" s="70">
        <f>+X92/L92*100</f>
        <v>3.4691932508523355</v>
      </c>
      <c r="Z92" s="53"/>
      <c r="AA92" s="54"/>
      <c r="AB92" s="76">
        <f>SUM(T83:T87)</f>
        <v>13065583</v>
      </c>
    </row>
    <row r="93" spans="2:29" ht="14.25" x14ac:dyDescent="0.2">
      <c r="B93" s="65"/>
      <c r="C93" s="65"/>
      <c r="D93" s="65"/>
      <c r="E93" s="65"/>
      <c r="F93" s="65"/>
      <c r="H93" s="65"/>
      <c r="J93" s="59" t="s">
        <v>132</v>
      </c>
      <c r="K93" s="76">
        <f>+K10-K92</f>
        <v>6038348</v>
      </c>
      <c r="L93" s="76">
        <f>+L10-L92</f>
        <v>6034651</v>
      </c>
      <c r="M93" s="76">
        <f t="shared" ref="M93:T93" si="19">+M10-M92</f>
        <v>6039237</v>
      </c>
      <c r="N93" s="76">
        <f t="shared" si="19"/>
        <v>6047018</v>
      </c>
      <c r="O93" s="76">
        <f t="shared" si="19"/>
        <v>6060372</v>
      </c>
      <c r="P93" s="76">
        <f t="shared" si="19"/>
        <v>6065630</v>
      </c>
      <c r="Q93" s="76">
        <f t="shared" si="19"/>
        <v>6059422</v>
      </c>
      <c r="R93" s="76">
        <f t="shared" si="19"/>
        <v>6058325</v>
      </c>
      <c r="S93" s="76">
        <f t="shared" si="19"/>
        <v>6062129</v>
      </c>
      <c r="T93" s="76">
        <f t="shared" si="19"/>
        <v>6069098</v>
      </c>
      <c r="U93" s="76">
        <f>+U10-U92</f>
        <v>6074428</v>
      </c>
      <c r="V93" s="76">
        <f>+V10-V92</f>
        <v>6079588</v>
      </c>
      <c r="W93" s="76">
        <f>+W10-W92</f>
        <v>6073826</v>
      </c>
      <c r="X93" s="69">
        <f t="shared" si="4"/>
        <v>39175</v>
      </c>
      <c r="Y93" s="70">
        <f>+X93/L93*100</f>
        <v>0.64916761549259439</v>
      </c>
      <c r="Z93" s="53"/>
      <c r="AA93" s="54"/>
      <c r="AB93" s="76">
        <f>+T10-AB92</f>
        <v>6146853</v>
      </c>
      <c r="AC93" s="46">
        <f>+AB93/T10*100</f>
        <v>31.994136506167152</v>
      </c>
    </row>
    <row r="94" spans="2:29" ht="6.75" customHeight="1" x14ac:dyDescent="0.2">
      <c r="B94" s="65"/>
      <c r="C94" s="65"/>
      <c r="D94" s="65"/>
      <c r="E94" s="65"/>
      <c r="F94" s="65"/>
      <c r="H94" s="65"/>
      <c r="J94" s="59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57"/>
      <c r="Y94" s="63"/>
      <c r="Z94" s="53"/>
      <c r="AA94" s="54"/>
    </row>
    <row r="95" spans="2:29" x14ac:dyDescent="0.2">
      <c r="B95" s="65"/>
      <c r="C95" s="65"/>
      <c r="D95" s="65"/>
      <c r="E95" s="65"/>
      <c r="F95" s="65"/>
      <c r="H95" s="65"/>
      <c r="J95" s="60" t="s">
        <v>113</v>
      </c>
      <c r="K95" s="79"/>
      <c r="L95" s="79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57"/>
      <c r="Z95" s="53"/>
      <c r="AA95" s="54"/>
      <c r="AB95" s="76">
        <f>+T10-AB92-(T24+T33)</f>
        <v>6092423</v>
      </c>
      <c r="AC95" s="46">
        <f>+AB95/T10*100</f>
        <v>31.710830422545065</v>
      </c>
    </row>
    <row r="96" spans="2:29" x14ac:dyDescent="0.2">
      <c r="B96" s="65"/>
      <c r="C96" s="65"/>
      <c r="D96" s="65"/>
      <c r="E96" s="65"/>
      <c r="F96" s="65"/>
      <c r="H96" s="65"/>
      <c r="J96" s="59" t="s">
        <v>89</v>
      </c>
      <c r="K96" s="80">
        <f t="shared" ref="K96:U96" si="20">K13+K23+K32+K54+K58+K59+K69+K70</f>
        <v>1031167</v>
      </c>
      <c r="L96" s="76">
        <f t="shared" si="20"/>
        <v>1029822</v>
      </c>
      <c r="M96" s="76">
        <f t="shared" si="20"/>
        <v>1034717</v>
      </c>
      <c r="N96" s="76">
        <f t="shared" si="20"/>
        <v>1041253</v>
      </c>
      <c r="O96" s="76">
        <f t="shared" si="20"/>
        <v>1050251</v>
      </c>
      <c r="P96" s="76">
        <f t="shared" si="20"/>
        <v>1057329</v>
      </c>
      <c r="Q96" s="76">
        <f t="shared" si="20"/>
        <v>1062603</v>
      </c>
      <c r="R96" s="76">
        <f t="shared" si="20"/>
        <v>1068969</v>
      </c>
      <c r="S96" s="76">
        <f t="shared" si="20"/>
        <v>1071935</v>
      </c>
      <c r="T96" s="76">
        <f t="shared" si="20"/>
        <v>1075212</v>
      </c>
      <c r="U96" s="76">
        <f t="shared" si="20"/>
        <v>1077751</v>
      </c>
      <c r="V96" s="76">
        <f>V13+V23+V32+V54+V58+V59+V69+V70</f>
        <v>1079499</v>
      </c>
      <c r="W96" s="76">
        <f>W13+W23+W32+W54+W58+W59+W69+W70</f>
        <v>1079400</v>
      </c>
      <c r="X96" s="69">
        <f t="shared" ref="X96:X105" si="21">+W96-L96</f>
        <v>49578</v>
      </c>
      <c r="Y96" s="70">
        <f t="shared" ref="Y96:Y105" si="22">+X96/L96*100</f>
        <v>4.81423003198611</v>
      </c>
      <c r="Z96" s="53">
        <v>2</v>
      </c>
      <c r="AA96" s="54"/>
    </row>
    <row r="97" spans="2:27" x14ac:dyDescent="0.2">
      <c r="B97" s="65"/>
      <c r="C97" s="65"/>
      <c r="D97" s="65"/>
      <c r="E97" s="65"/>
      <c r="F97" s="65"/>
      <c r="H97" s="65"/>
      <c r="J97" s="59" t="s">
        <v>90</v>
      </c>
      <c r="K97" s="80">
        <f t="shared" ref="K97:V97" si="23">K18+K24+K39+K46+K50</f>
        <v>780525</v>
      </c>
      <c r="L97" s="76">
        <f t="shared" si="23"/>
        <v>780747</v>
      </c>
      <c r="M97" s="76">
        <f t="shared" si="23"/>
        <v>780913</v>
      </c>
      <c r="N97" s="76">
        <f t="shared" si="23"/>
        <v>782533</v>
      </c>
      <c r="O97" s="76">
        <f t="shared" si="23"/>
        <v>785961</v>
      </c>
      <c r="P97" s="76">
        <f t="shared" si="23"/>
        <v>787061</v>
      </c>
      <c r="Q97" s="76">
        <f t="shared" si="23"/>
        <v>785455</v>
      </c>
      <c r="R97" s="76">
        <f t="shared" si="23"/>
        <v>785662</v>
      </c>
      <c r="S97" s="76">
        <f t="shared" si="23"/>
        <v>786462</v>
      </c>
      <c r="T97" s="76">
        <f t="shared" si="23"/>
        <v>788932</v>
      </c>
      <c r="U97" s="76">
        <f t="shared" si="23"/>
        <v>790387</v>
      </c>
      <c r="V97" s="76">
        <f t="shared" si="23"/>
        <v>792204</v>
      </c>
      <c r="W97" s="76">
        <f>W18+W24+W39+W46+W50</f>
        <v>791654</v>
      </c>
      <c r="X97" s="69">
        <f t="shared" si="21"/>
        <v>10907</v>
      </c>
      <c r="Y97" s="70">
        <f t="shared" si="22"/>
        <v>1.3969954415450843</v>
      </c>
      <c r="Z97" s="53">
        <v>7</v>
      </c>
      <c r="AA97" s="54"/>
    </row>
    <row r="98" spans="2:27" x14ac:dyDescent="0.2">
      <c r="B98" s="65"/>
      <c r="C98" s="65"/>
      <c r="D98" s="65"/>
      <c r="E98" s="65"/>
      <c r="F98" s="65"/>
      <c r="H98" s="65"/>
      <c r="J98" s="59" t="s">
        <v>91</v>
      </c>
      <c r="K98" s="80">
        <f t="shared" ref="K98:V98" si="24">K31+K38+K40+K47+K49+K62+K71+K73+K74</f>
        <v>1203763</v>
      </c>
      <c r="L98" s="76">
        <f t="shared" si="24"/>
        <v>1199851</v>
      </c>
      <c r="M98" s="76">
        <f t="shared" si="24"/>
        <v>1206361</v>
      </c>
      <c r="N98" s="76">
        <f t="shared" si="24"/>
        <v>1208697</v>
      </c>
      <c r="O98" s="76">
        <f t="shared" si="24"/>
        <v>1210497</v>
      </c>
      <c r="P98" s="76">
        <f t="shared" si="24"/>
        <v>1210882</v>
      </c>
      <c r="Q98" s="76">
        <f t="shared" si="24"/>
        <v>1208443</v>
      </c>
      <c r="R98" s="76">
        <f t="shared" si="24"/>
        <v>1208185</v>
      </c>
      <c r="S98" s="76">
        <f t="shared" si="24"/>
        <v>1209954</v>
      </c>
      <c r="T98" s="76">
        <f t="shared" si="24"/>
        <v>1212848</v>
      </c>
      <c r="U98" s="76">
        <f t="shared" si="24"/>
        <v>1215395</v>
      </c>
      <c r="V98" s="76">
        <f t="shared" si="24"/>
        <v>1217514</v>
      </c>
      <c r="W98" s="76">
        <f>W31+W38+W40+W47+W49+W62+W71+W73+W74</f>
        <v>1217867</v>
      </c>
      <c r="X98" s="69">
        <f t="shared" si="21"/>
        <v>18016</v>
      </c>
      <c r="Y98" s="70">
        <f t="shared" si="22"/>
        <v>1.5015197720383615</v>
      </c>
      <c r="Z98" s="53">
        <v>6</v>
      </c>
      <c r="AA98" s="54"/>
    </row>
    <row r="99" spans="2:27" x14ac:dyDescent="0.2">
      <c r="B99" s="65"/>
      <c r="C99" s="65"/>
      <c r="D99" s="65"/>
      <c r="E99" s="65"/>
      <c r="F99" s="65"/>
      <c r="H99" s="65"/>
      <c r="J99" s="71" t="s">
        <v>92</v>
      </c>
      <c r="K99" s="81">
        <f t="shared" ref="K99:V99" si="25">K42+K64</f>
        <v>2760794</v>
      </c>
      <c r="L99" s="78">
        <f t="shared" si="25"/>
        <v>2754004</v>
      </c>
      <c r="M99" s="78">
        <f t="shared" si="25"/>
        <v>2779574</v>
      </c>
      <c r="N99" s="78">
        <f t="shared" si="25"/>
        <v>2796317</v>
      </c>
      <c r="O99" s="78">
        <f t="shared" si="25"/>
        <v>2810610</v>
      </c>
      <c r="P99" s="78">
        <f t="shared" si="25"/>
        <v>2816179</v>
      </c>
      <c r="Q99" s="78">
        <f t="shared" si="25"/>
        <v>2810005</v>
      </c>
      <c r="R99" s="78">
        <f t="shared" si="25"/>
        <v>2800531</v>
      </c>
      <c r="S99" s="78">
        <f t="shared" si="25"/>
        <v>2797303</v>
      </c>
      <c r="T99" s="78">
        <f t="shared" si="25"/>
        <v>2805347</v>
      </c>
      <c r="U99" s="78">
        <f t="shared" si="25"/>
        <v>2819294</v>
      </c>
      <c r="V99" s="78">
        <f t="shared" si="25"/>
        <v>2835421</v>
      </c>
      <c r="W99" s="78">
        <f>W42+W64</f>
        <v>2843252</v>
      </c>
      <c r="X99" s="69">
        <f t="shared" si="21"/>
        <v>89248</v>
      </c>
      <c r="Y99" s="70">
        <f t="shared" si="22"/>
        <v>3.2406634122535771</v>
      </c>
      <c r="Z99" s="53">
        <v>3</v>
      </c>
      <c r="AA99" s="54"/>
    </row>
    <row r="100" spans="2:27" x14ac:dyDescent="0.2">
      <c r="B100" s="65"/>
      <c r="C100" s="65"/>
      <c r="D100" s="65"/>
      <c r="E100" s="65"/>
      <c r="F100" s="65"/>
      <c r="H100" s="65"/>
      <c r="J100" s="71" t="s">
        <v>93</v>
      </c>
      <c r="K100" s="81">
        <f t="shared" ref="K100:V100" si="26">K26+K48+K52+K56+K65+K68+K72</f>
        <v>2185030</v>
      </c>
      <c r="L100" s="78">
        <f t="shared" si="26"/>
        <v>2179186</v>
      </c>
      <c r="M100" s="78">
        <f t="shared" si="26"/>
        <v>2204214</v>
      </c>
      <c r="N100" s="78">
        <f t="shared" si="26"/>
        <v>2222465</v>
      </c>
      <c r="O100" s="78">
        <f t="shared" si="26"/>
        <v>2236884</v>
      </c>
      <c r="P100" s="78">
        <f t="shared" si="26"/>
        <v>2246392</v>
      </c>
      <c r="Q100" s="78">
        <f t="shared" si="26"/>
        <v>2249815</v>
      </c>
      <c r="R100" s="78">
        <f t="shared" si="26"/>
        <v>2251869</v>
      </c>
      <c r="S100" s="78">
        <f t="shared" si="26"/>
        <v>2259128</v>
      </c>
      <c r="T100" s="78">
        <f t="shared" si="26"/>
        <v>2269796</v>
      </c>
      <c r="U100" s="78">
        <f t="shared" si="26"/>
        <v>2281770</v>
      </c>
      <c r="V100" s="78">
        <f t="shared" si="26"/>
        <v>2293754</v>
      </c>
      <c r="W100" s="78">
        <f>W26+W48+W52+W56+W65+W68+W72</f>
        <v>2303209</v>
      </c>
      <c r="X100" s="69">
        <f t="shared" si="21"/>
        <v>124023</v>
      </c>
      <c r="Y100" s="70">
        <f t="shared" si="22"/>
        <v>5.6912535231044989</v>
      </c>
      <c r="Z100" s="53">
        <v>1</v>
      </c>
      <c r="AA100" s="54"/>
    </row>
    <row r="101" spans="2:27" x14ac:dyDescent="0.2">
      <c r="B101" s="65"/>
      <c r="C101" s="65"/>
      <c r="D101" s="65"/>
      <c r="E101" s="65"/>
      <c r="F101" s="65"/>
      <c r="H101" s="65"/>
      <c r="J101" s="71" t="s">
        <v>94</v>
      </c>
      <c r="K101" s="82">
        <f t="shared" ref="K101:R101" si="27">K30+K34+K41+K45+K51+K60</f>
        <v>497552</v>
      </c>
      <c r="L101" s="83">
        <f t="shared" si="27"/>
        <v>497888</v>
      </c>
      <c r="M101" s="83">
        <f t="shared" si="27"/>
        <v>496615</v>
      </c>
      <c r="N101" s="83">
        <f t="shared" si="27"/>
        <v>496213</v>
      </c>
      <c r="O101" s="83">
        <f t="shared" si="27"/>
        <v>497452</v>
      </c>
      <c r="P101" s="83">
        <f t="shared" si="27"/>
        <v>498923</v>
      </c>
      <c r="Q101" s="83">
        <f t="shared" si="27"/>
        <v>498983</v>
      </c>
      <c r="R101" s="83">
        <f t="shared" si="27"/>
        <v>499003</v>
      </c>
      <c r="S101" s="83">
        <f>S30+S34+S41+S45+S51+S60</f>
        <v>499926</v>
      </c>
      <c r="T101" s="83">
        <f>T30+T34+T41+T45+T51+T60</f>
        <v>499872</v>
      </c>
      <c r="U101" s="83">
        <f>U30+U34+U41+U45+U51+U60</f>
        <v>499615</v>
      </c>
      <c r="V101" s="83">
        <f>V30+V34+V41+V45+V51+V60</f>
        <v>500001</v>
      </c>
      <c r="W101" s="83">
        <f>W30+W34+W41+W45+W51+W60</f>
        <v>498038</v>
      </c>
      <c r="X101" s="69">
        <f t="shared" si="21"/>
        <v>150</v>
      </c>
      <c r="Y101" s="70">
        <f t="shared" si="22"/>
        <v>3.0127257535831349E-2</v>
      </c>
      <c r="Z101" s="53">
        <v>8</v>
      </c>
      <c r="AA101" s="54"/>
    </row>
    <row r="102" spans="2:27" x14ac:dyDescent="0.2">
      <c r="B102" s="65"/>
      <c r="C102" s="65"/>
      <c r="D102" s="65"/>
      <c r="E102" s="65"/>
      <c r="F102" s="65"/>
      <c r="H102" s="65"/>
      <c r="J102" s="71" t="s">
        <v>95</v>
      </c>
      <c r="K102" s="81">
        <f t="shared" ref="K102:V102" si="28">K15+K36+K43+K53+K55</f>
        <v>8017608</v>
      </c>
      <c r="L102" s="78">
        <f t="shared" si="28"/>
        <v>8009185</v>
      </c>
      <c r="M102" s="78">
        <f t="shared" si="28"/>
        <v>8059813</v>
      </c>
      <c r="N102" s="78">
        <f t="shared" si="28"/>
        <v>8072000</v>
      </c>
      <c r="O102" s="78">
        <f t="shared" si="28"/>
        <v>8068073</v>
      </c>
      <c r="P102" s="78">
        <f t="shared" si="28"/>
        <v>8043366</v>
      </c>
      <c r="Q102" s="78">
        <f t="shared" si="28"/>
        <v>8013368</v>
      </c>
      <c r="R102" s="78">
        <f t="shared" si="28"/>
        <v>7993906</v>
      </c>
      <c r="S102" s="78">
        <f t="shared" si="28"/>
        <v>8013775</v>
      </c>
      <c r="T102" s="78">
        <f t="shared" si="28"/>
        <v>8068195</v>
      </c>
      <c r="U102" s="78">
        <f t="shared" si="28"/>
        <v>8131574</v>
      </c>
      <c r="V102" s="78">
        <f t="shared" si="28"/>
        <v>8186443</v>
      </c>
      <c r="W102" s="78">
        <f>W15+W36+W43+W53+W55</f>
        <v>8244910</v>
      </c>
      <c r="X102" s="69">
        <f t="shared" si="21"/>
        <v>235725</v>
      </c>
      <c r="Y102" s="70">
        <f t="shared" si="22"/>
        <v>2.943183357607547</v>
      </c>
      <c r="Z102" s="53">
        <v>4</v>
      </c>
      <c r="AA102" s="54"/>
    </row>
    <row r="103" spans="2:27" x14ac:dyDescent="0.2">
      <c r="B103" s="65"/>
      <c r="C103" s="65"/>
      <c r="D103" s="65"/>
      <c r="E103" s="65"/>
      <c r="F103" s="65"/>
      <c r="H103" s="65"/>
      <c r="J103" s="71" t="s">
        <v>96</v>
      </c>
      <c r="K103" s="81">
        <f>K22+K28+K29+K33+K35+K37+K57</f>
        <v>425866</v>
      </c>
      <c r="L103" s="78">
        <f t="shared" ref="L103:R103" si="29">L22+L28+L29+L33+L35+L37+L57</f>
        <v>425845</v>
      </c>
      <c r="M103" s="78">
        <f t="shared" si="29"/>
        <v>425320</v>
      </c>
      <c r="N103" s="78">
        <f t="shared" si="29"/>
        <v>425080</v>
      </c>
      <c r="O103" s="78">
        <f t="shared" si="29"/>
        <v>425406</v>
      </c>
      <c r="P103" s="78">
        <f t="shared" si="29"/>
        <v>425506</v>
      </c>
      <c r="Q103" s="78">
        <f t="shared" si="29"/>
        <v>429769</v>
      </c>
      <c r="R103" s="78">
        <f t="shared" si="29"/>
        <v>430742</v>
      </c>
      <c r="S103" s="78">
        <f>S22+S28+S29+S33+S35+S37+S57</f>
        <v>432411</v>
      </c>
      <c r="T103" s="78">
        <f>T22+T28+T29+T33+T35+T37+T57</f>
        <v>432231</v>
      </c>
      <c r="U103" s="78">
        <f>U22+U28+U29+U33+U35+U37+U57</f>
        <v>432561</v>
      </c>
      <c r="V103" s="78">
        <f>V22+V28+V29+V33+V35+V37+V57</f>
        <v>433601</v>
      </c>
      <c r="W103" s="78">
        <f>W22+W28+W29+W33+W35+W37+W57</f>
        <v>434142</v>
      </c>
      <c r="X103" s="69">
        <f t="shared" si="21"/>
        <v>8297</v>
      </c>
      <c r="Y103" s="70">
        <f t="shared" si="22"/>
        <v>1.9483614930315019</v>
      </c>
      <c r="Z103" s="53">
        <v>5</v>
      </c>
      <c r="AA103" s="54"/>
    </row>
    <row r="104" spans="2:27" x14ac:dyDescent="0.2">
      <c r="B104" s="65"/>
      <c r="C104" s="65"/>
      <c r="D104" s="65"/>
      <c r="E104" s="65"/>
      <c r="F104" s="65"/>
      <c r="H104" s="65"/>
      <c r="J104" s="71" t="s">
        <v>97</v>
      </c>
      <c r="K104" s="81">
        <f t="shared" ref="K104:R104" si="30">K16+K20+K21+K25+K61+K63+K66+K67</f>
        <v>657076</v>
      </c>
      <c r="L104" s="78">
        <f t="shared" si="30"/>
        <v>657023</v>
      </c>
      <c r="M104" s="78">
        <f t="shared" si="30"/>
        <v>658089</v>
      </c>
      <c r="N104" s="78">
        <f t="shared" si="30"/>
        <v>659903</v>
      </c>
      <c r="O104" s="78">
        <f t="shared" si="30"/>
        <v>659800</v>
      </c>
      <c r="P104" s="78">
        <f t="shared" si="30"/>
        <v>659510</v>
      </c>
      <c r="Q104" s="78">
        <f t="shared" si="30"/>
        <v>657660</v>
      </c>
      <c r="R104" s="78">
        <f t="shared" si="30"/>
        <v>657711</v>
      </c>
      <c r="S104" s="78">
        <f>S16+S20+S21+S25+S61+S63+S66+S67</f>
        <v>658147</v>
      </c>
      <c r="T104" s="78">
        <f>T16+T20+T21+T25+T61+T63+T66+T67</f>
        <v>658472</v>
      </c>
      <c r="U104" s="78">
        <f>U16+U20+U21+U25+U61+U63+U66+U67</f>
        <v>658685</v>
      </c>
      <c r="V104" s="78">
        <f>V16+V20+V21+V25+V61+V63+V66+V67</f>
        <v>657462</v>
      </c>
      <c r="W104" s="78">
        <f>W16+W20+W21+W25+W61+W63+W66+W67</f>
        <v>655708</v>
      </c>
      <c r="X104" s="69">
        <f t="shared" si="21"/>
        <v>-1315</v>
      </c>
      <c r="Y104" s="70">
        <f t="shared" si="22"/>
        <v>-0.20014520039633318</v>
      </c>
      <c r="Z104" s="53">
        <v>9</v>
      </c>
      <c r="AA104" s="54"/>
    </row>
    <row r="105" spans="2:27" x14ac:dyDescent="0.2">
      <c r="B105" s="65"/>
      <c r="C105" s="65"/>
      <c r="D105" s="65"/>
      <c r="E105" s="65"/>
      <c r="F105" s="65"/>
      <c r="H105" s="65"/>
      <c r="J105" s="59" t="s">
        <v>98</v>
      </c>
      <c r="K105" s="84">
        <f t="shared" ref="K105:T105" si="31">K14+K17+K19+K27+K44</f>
        <v>1442399</v>
      </c>
      <c r="L105" s="62">
        <f t="shared" si="31"/>
        <v>1443475</v>
      </c>
      <c r="M105" s="62">
        <f t="shared" si="31"/>
        <v>1437222</v>
      </c>
      <c r="N105" s="62">
        <f t="shared" si="31"/>
        <v>1433339</v>
      </c>
      <c r="O105" s="62">
        <f t="shared" si="31"/>
        <v>1431005</v>
      </c>
      <c r="P105" s="62">
        <f t="shared" si="31"/>
        <v>1426419</v>
      </c>
      <c r="Q105" s="62">
        <f t="shared" si="31"/>
        <v>1416509</v>
      </c>
      <c r="R105" s="62">
        <f t="shared" si="31"/>
        <v>1408053</v>
      </c>
      <c r="S105" s="62">
        <f>S14+S17+S19+S27+S44</f>
        <v>1403294</v>
      </c>
      <c r="T105" s="62">
        <f t="shared" si="31"/>
        <v>1401531</v>
      </c>
      <c r="U105" s="62">
        <f>U14+U17+U19+U27+U44</f>
        <v>1400034</v>
      </c>
      <c r="V105" s="62">
        <f>V14+V17+V19+V27+V44</f>
        <v>1399307</v>
      </c>
      <c r="W105" s="62">
        <f>W14+W17+W19+W27+W44</f>
        <v>1397017</v>
      </c>
      <c r="X105" s="69">
        <f t="shared" si="21"/>
        <v>-46458</v>
      </c>
      <c r="Y105" s="70">
        <f t="shared" si="22"/>
        <v>-3.218483174284279</v>
      </c>
      <c r="Z105" s="53">
        <v>10</v>
      </c>
      <c r="AA105" s="54"/>
    </row>
    <row r="106" spans="2:27" ht="6.75" customHeight="1" x14ac:dyDescent="0.2">
      <c r="B106" s="65"/>
      <c r="C106" s="65"/>
      <c r="D106" s="65"/>
      <c r="E106" s="65"/>
      <c r="F106" s="65"/>
      <c r="H106" s="65"/>
      <c r="J106" s="85"/>
      <c r="K106" s="86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8"/>
      <c r="Y106" s="89"/>
      <c r="Z106" s="90"/>
      <c r="AA106" s="54"/>
    </row>
    <row r="107" spans="2:27" x14ac:dyDescent="0.2">
      <c r="B107" s="65"/>
      <c r="C107" s="65"/>
      <c r="D107" s="65"/>
      <c r="E107" s="65"/>
      <c r="F107" s="65"/>
      <c r="H107" s="65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</row>
    <row r="108" spans="2:27" x14ac:dyDescent="0.2">
      <c r="B108" s="65"/>
      <c r="C108" s="65"/>
      <c r="D108" s="65"/>
      <c r="E108" s="65"/>
      <c r="F108" s="65"/>
      <c r="H108" s="65"/>
      <c r="J108" s="46" t="s">
        <v>114</v>
      </c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Y108" s="91"/>
    </row>
    <row r="109" spans="2:27" x14ac:dyDescent="0.2">
      <c r="B109" s="65"/>
      <c r="C109" s="65"/>
      <c r="D109" s="65"/>
      <c r="E109" s="65"/>
      <c r="F109" s="65"/>
      <c r="H109" s="65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</row>
    <row r="110" spans="2:27" x14ac:dyDescent="0.2">
      <c r="B110" s="65"/>
      <c r="C110" s="65"/>
      <c r="D110" s="65"/>
      <c r="E110" s="65"/>
      <c r="F110" s="65"/>
      <c r="H110" s="65"/>
      <c r="J110" s="76" t="s">
        <v>108</v>
      </c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</row>
    <row r="111" spans="2:27" x14ac:dyDescent="0.2">
      <c r="B111" s="65"/>
      <c r="C111" s="65"/>
      <c r="D111" s="65"/>
      <c r="E111" s="65"/>
      <c r="F111" s="65"/>
      <c r="H111" s="65"/>
      <c r="J111" s="46" t="s">
        <v>109</v>
      </c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</row>
    <row r="112" spans="2:27" x14ac:dyDescent="0.2">
      <c r="B112" s="65"/>
      <c r="C112" s="65"/>
      <c r="D112" s="65"/>
      <c r="E112" s="65"/>
      <c r="F112" s="65"/>
      <c r="H112" s="65"/>
      <c r="J112" s="46" t="s">
        <v>125</v>
      </c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</row>
    <row r="113" spans="2:23" x14ac:dyDescent="0.2">
      <c r="B113" s="65"/>
      <c r="C113" s="65"/>
      <c r="D113" s="65"/>
      <c r="E113" s="65"/>
      <c r="F113" s="65"/>
      <c r="H113" s="65"/>
      <c r="J113" s="46" t="s">
        <v>129</v>
      </c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</row>
    <row r="114" spans="2:23" x14ac:dyDescent="0.2">
      <c r="B114" s="65"/>
      <c r="C114" s="65"/>
      <c r="D114" s="65"/>
      <c r="E114" s="65"/>
      <c r="F114" s="65"/>
      <c r="H114" s="65"/>
      <c r="J114" s="46" t="s">
        <v>130</v>
      </c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</row>
    <row r="115" spans="2:23" x14ac:dyDescent="0.2">
      <c r="B115" s="65"/>
      <c r="C115" s="65"/>
      <c r="D115" s="65"/>
      <c r="E115" s="65"/>
      <c r="F115" s="65"/>
      <c r="H115" s="65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</row>
    <row r="116" spans="2:23" x14ac:dyDescent="0.2">
      <c r="B116" s="65"/>
      <c r="C116" s="65"/>
      <c r="D116" s="65"/>
      <c r="E116" s="65"/>
      <c r="F116" s="65"/>
      <c r="H116" s="65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</row>
    <row r="117" spans="2:23" x14ac:dyDescent="0.2">
      <c r="B117" s="65"/>
      <c r="C117" s="65"/>
      <c r="D117" s="65"/>
      <c r="E117" s="65"/>
      <c r="F117" s="65"/>
      <c r="H117" s="65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</row>
    <row r="118" spans="2:23" x14ac:dyDescent="0.2">
      <c r="B118" s="65"/>
      <c r="C118" s="65"/>
      <c r="D118" s="65"/>
      <c r="E118" s="65"/>
      <c r="F118" s="65"/>
      <c r="H118" s="65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</row>
    <row r="119" spans="2:23" x14ac:dyDescent="0.2">
      <c r="B119" s="65"/>
      <c r="C119" s="65"/>
      <c r="D119" s="65"/>
      <c r="E119" s="65"/>
      <c r="F119" s="65"/>
      <c r="H119" s="65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</row>
    <row r="120" spans="2:23" x14ac:dyDescent="0.2">
      <c r="B120" s="65"/>
      <c r="C120" s="65"/>
      <c r="D120" s="65"/>
      <c r="E120" s="65"/>
      <c r="F120" s="65"/>
      <c r="H120" s="65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</row>
    <row r="121" spans="2:23" x14ac:dyDescent="0.2">
      <c r="B121" s="65"/>
      <c r="C121" s="65"/>
      <c r="D121" s="65"/>
      <c r="E121" s="65"/>
      <c r="F121" s="65"/>
      <c r="H121" s="65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</row>
    <row r="122" spans="2:23" x14ac:dyDescent="0.2">
      <c r="B122" s="65"/>
      <c r="C122" s="65"/>
      <c r="D122" s="65"/>
      <c r="E122" s="65"/>
      <c r="F122" s="65"/>
      <c r="H122" s="65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</row>
    <row r="123" spans="2:23" x14ac:dyDescent="0.2">
      <c r="B123" s="65"/>
      <c r="C123" s="65"/>
      <c r="D123" s="65"/>
      <c r="E123" s="65"/>
      <c r="F123" s="65"/>
      <c r="H123" s="65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</row>
    <row r="124" spans="2:23" x14ac:dyDescent="0.2">
      <c r="B124" s="65"/>
      <c r="C124" s="65"/>
      <c r="D124" s="65"/>
      <c r="E124" s="65"/>
      <c r="F124" s="65"/>
      <c r="H124" s="65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</row>
    <row r="125" spans="2:23" x14ac:dyDescent="0.2">
      <c r="B125" s="65"/>
      <c r="C125" s="65"/>
      <c r="D125" s="65"/>
      <c r="E125" s="65"/>
      <c r="F125" s="65"/>
      <c r="H125" s="65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</row>
    <row r="126" spans="2:23" x14ac:dyDescent="0.2">
      <c r="B126" s="65"/>
      <c r="C126" s="65"/>
      <c r="D126" s="65"/>
      <c r="E126" s="65"/>
      <c r="F126" s="65"/>
      <c r="H126" s="65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</row>
    <row r="127" spans="2:23" x14ac:dyDescent="0.2">
      <c r="B127" s="65"/>
      <c r="C127" s="65"/>
      <c r="D127" s="65"/>
      <c r="E127" s="65"/>
      <c r="F127" s="65"/>
      <c r="H127" s="65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</row>
    <row r="128" spans="2:23" x14ac:dyDescent="0.2">
      <c r="B128" s="65"/>
      <c r="C128" s="65"/>
      <c r="D128" s="65"/>
      <c r="E128" s="65"/>
      <c r="F128" s="65"/>
      <c r="H128" s="65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</row>
    <row r="129" spans="2:23" x14ac:dyDescent="0.2">
      <c r="B129" s="65"/>
      <c r="C129" s="65"/>
      <c r="D129" s="65"/>
      <c r="E129" s="65"/>
      <c r="F129" s="65"/>
      <c r="H129" s="65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</row>
    <row r="130" spans="2:23" x14ac:dyDescent="0.2">
      <c r="B130" s="65"/>
      <c r="C130" s="65"/>
      <c r="D130" s="65"/>
      <c r="E130" s="65"/>
      <c r="F130" s="65"/>
      <c r="H130" s="65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</row>
    <row r="131" spans="2:23" x14ac:dyDescent="0.2">
      <c r="B131" s="65"/>
      <c r="C131" s="65"/>
      <c r="D131" s="65"/>
      <c r="E131" s="65"/>
      <c r="F131" s="65"/>
      <c r="H131" s="65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</row>
    <row r="132" spans="2:23" x14ac:dyDescent="0.2">
      <c r="B132" s="65"/>
      <c r="C132" s="65"/>
      <c r="D132" s="65"/>
      <c r="E132" s="65"/>
      <c r="F132" s="65"/>
      <c r="H132" s="65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</row>
    <row r="133" spans="2:23" x14ac:dyDescent="0.2">
      <c r="B133" s="65"/>
      <c r="C133" s="65"/>
      <c r="D133" s="65"/>
      <c r="E133" s="65"/>
      <c r="F133" s="65"/>
      <c r="H133" s="65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</row>
    <row r="134" spans="2:23" x14ac:dyDescent="0.2">
      <c r="B134" s="65"/>
      <c r="C134" s="65"/>
      <c r="D134" s="65"/>
      <c r="E134" s="65"/>
      <c r="F134" s="65"/>
      <c r="H134" s="65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</row>
    <row r="135" spans="2:23" x14ac:dyDescent="0.2">
      <c r="B135" s="65"/>
      <c r="C135" s="65"/>
      <c r="D135" s="65"/>
      <c r="E135" s="65"/>
      <c r="F135" s="65"/>
      <c r="H135" s="65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</row>
    <row r="136" spans="2:23" x14ac:dyDescent="0.2">
      <c r="B136" s="65"/>
      <c r="C136" s="65"/>
      <c r="D136" s="65"/>
      <c r="E136" s="65"/>
      <c r="F136" s="65"/>
      <c r="H136" s="65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</row>
    <row r="137" spans="2:23" x14ac:dyDescent="0.2">
      <c r="B137" s="65"/>
      <c r="C137" s="65"/>
      <c r="D137" s="65"/>
      <c r="E137" s="65"/>
      <c r="F137" s="65"/>
      <c r="H137" s="65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</row>
    <row r="138" spans="2:23" x14ac:dyDescent="0.2">
      <c r="B138" s="65"/>
      <c r="C138" s="65"/>
      <c r="D138" s="65"/>
      <c r="E138" s="65"/>
      <c r="F138" s="65"/>
      <c r="H138" s="65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</row>
    <row r="139" spans="2:23" x14ac:dyDescent="0.2">
      <c r="B139" s="65"/>
      <c r="C139" s="65"/>
      <c r="D139" s="65"/>
      <c r="E139" s="65"/>
      <c r="F139" s="65"/>
      <c r="H139" s="65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</row>
    <row r="140" spans="2:23" x14ac:dyDescent="0.2">
      <c r="B140" s="65"/>
      <c r="C140" s="65"/>
      <c r="D140" s="65"/>
      <c r="E140" s="65"/>
      <c r="F140" s="65"/>
      <c r="H140" s="65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</row>
    <row r="141" spans="2:23" x14ac:dyDescent="0.2">
      <c r="B141" s="65"/>
      <c r="C141" s="65"/>
      <c r="D141" s="65"/>
      <c r="E141" s="65"/>
      <c r="F141" s="65"/>
      <c r="H141" s="65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</row>
    <row r="142" spans="2:23" x14ac:dyDescent="0.2">
      <c r="B142" s="65"/>
      <c r="C142" s="65"/>
      <c r="D142" s="65"/>
      <c r="E142" s="65"/>
      <c r="F142" s="65"/>
      <c r="H142" s="65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</row>
    <row r="143" spans="2:23" x14ac:dyDescent="0.2">
      <c r="B143" s="65"/>
      <c r="C143" s="65"/>
      <c r="D143" s="65"/>
      <c r="E143" s="65"/>
      <c r="F143" s="65"/>
      <c r="H143" s="65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</row>
  </sheetData>
  <mergeCells count="21">
    <mergeCell ref="AB4:AB6"/>
    <mergeCell ref="AC4:AC6"/>
    <mergeCell ref="K5:K6"/>
    <mergeCell ref="L5:L6"/>
    <mergeCell ref="X5:Z5"/>
    <mergeCell ref="S4:S6"/>
    <mergeCell ref="T4:T6"/>
    <mergeCell ref="U4:U6"/>
    <mergeCell ref="V4:V6"/>
    <mergeCell ref="W4:W6"/>
    <mergeCell ref="X4:Z4"/>
    <mergeCell ref="J1:Z1"/>
    <mergeCell ref="J2:Z2"/>
    <mergeCell ref="J4:J6"/>
    <mergeCell ref="K4:L4"/>
    <mergeCell ref="M4:M6"/>
    <mergeCell ref="N4:N6"/>
    <mergeCell ref="O4:O6"/>
    <mergeCell ref="P4:P6"/>
    <mergeCell ref="Q4:Q6"/>
    <mergeCell ref="R4:R6"/>
  </mergeCells>
  <printOptions horizontalCentered="1"/>
  <pageMargins left="0.25" right="0.23" top="0.28999999999999998" bottom="0.25" header="0.25" footer="0.27"/>
  <pageSetup scale="66" fitToHeight="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143"/>
  <sheetViews>
    <sheetView topLeftCell="J1" zoomScale="75" workbookViewId="0">
      <selection activeCell="N27" sqref="N27"/>
    </sheetView>
  </sheetViews>
  <sheetFormatPr defaultRowHeight="12.75" x14ac:dyDescent="0.2"/>
  <cols>
    <col min="1" max="1" width="10.28515625" hidden="1" customWidth="1"/>
    <col min="2" max="4" width="4" hidden="1" customWidth="1"/>
    <col min="5" max="5" width="9.140625" hidden="1" customWidth="1"/>
    <col min="6" max="6" width="7.85546875" hidden="1" customWidth="1"/>
    <col min="7" max="7" width="6.42578125" hidden="1" customWidth="1"/>
    <col min="8" max="8" width="7" hidden="1" customWidth="1"/>
    <col min="9" max="9" width="6.140625" hidden="1" customWidth="1"/>
    <col min="10" max="10" width="18.85546875" customWidth="1"/>
    <col min="11" max="22" width="12.7109375" customWidth="1"/>
    <col min="23" max="23" width="11.7109375" customWidth="1"/>
    <col min="24" max="24" width="7.85546875" customWidth="1"/>
    <col min="25" max="25" width="6.140625" customWidth="1"/>
    <col min="26" max="26" width="3.28515625" customWidth="1"/>
    <col min="27" max="28" width="0" hidden="1" customWidth="1"/>
  </cols>
  <sheetData>
    <row r="1" spans="1:29" ht="15" customHeight="1" x14ac:dyDescent="0.25">
      <c r="A1" t="s">
        <v>123</v>
      </c>
      <c r="J1" s="119" t="s">
        <v>100</v>
      </c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31"/>
    </row>
    <row r="2" spans="1:29" ht="15" customHeight="1" x14ac:dyDescent="0.25">
      <c r="J2" s="119" t="s">
        <v>140</v>
      </c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31"/>
    </row>
    <row r="3" spans="1:29" x14ac:dyDescent="0.2"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8"/>
      <c r="X3" s="8"/>
    </row>
    <row r="4" spans="1:29" ht="13.5" customHeight="1" x14ac:dyDescent="0.2">
      <c r="J4" s="118"/>
      <c r="K4" s="122" t="s">
        <v>105</v>
      </c>
      <c r="L4" s="122"/>
      <c r="M4" s="121" t="s">
        <v>102</v>
      </c>
      <c r="N4" s="121" t="s">
        <v>103</v>
      </c>
      <c r="O4" s="121" t="s">
        <v>104</v>
      </c>
      <c r="P4" s="121" t="s">
        <v>115</v>
      </c>
      <c r="Q4" s="121" t="s">
        <v>122</v>
      </c>
      <c r="R4" s="121" t="s">
        <v>124</v>
      </c>
      <c r="S4" s="121" t="s">
        <v>133</v>
      </c>
      <c r="T4" s="121" t="s">
        <v>135</v>
      </c>
      <c r="U4" s="121" t="s">
        <v>137</v>
      </c>
      <c r="V4" s="121" t="s">
        <v>138</v>
      </c>
      <c r="W4" s="120" t="s">
        <v>107</v>
      </c>
      <c r="X4" s="120"/>
      <c r="Y4" s="120"/>
      <c r="Z4" s="33"/>
      <c r="AA4" s="124" t="s">
        <v>134</v>
      </c>
      <c r="AB4" s="123" t="s">
        <v>136</v>
      </c>
    </row>
    <row r="5" spans="1:29" x14ac:dyDescent="0.2">
      <c r="C5" t="s">
        <v>128</v>
      </c>
      <c r="D5" t="s">
        <v>127</v>
      </c>
      <c r="J5" s="118"/>
      <c r="K5" s="120" t="s">
        <v>5</v>
      </c>
      <c r="L5" s="121" t="s">
        <v>106</v>
      </c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0" t="s">
        <v>139</v>
      </c>
      <c r="X5" s="120"/>
      <c r="Y5" s="120"/>
      <c r="Z5" s="33"/>
      <c r="AA5" s="124"/>
      <c r="AB5" s="123"/>
    </row>
    <row r="6" spans="1:29" x14ac:dyDescent="0.2">
      <c r="A6" t="s">
        <v>0</v>
      </c>
      <c r="C6" t="s">
        <v>126</v>
      </c>
      <c r="D6" t="s">
        <v>126</v>
      </c>
      <c r="E6" t="s">
        <v>1</v>
      </c>
      <c r="F6" t="s">
        <v>2</v>
      </c>
      <c r="H6" t="s">
        <v>3</v>
      </c>
      <c r="I6" t="s">
        <v>4</v>
      </c>
      <c r="J6" s="118"/>
      <c r="K6" s="120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22" t="s">
        <v>6</v>
      </c>
      <c r="X6" s="22" t="s">
        <v>7</v>
      </c>
      <c r="Y6" s="22" t="s">
        <v>8</v>
      </c>
      <c r="Z6" s="33"/>
      <c r="AA6" s="124"/>
      <c r="AB6" s="123"/>
    </row>
    <row r="7" spans="1:29" x14ac:dyDescent="0.2">
      <c r="J7" s="24"/>
      <c r="Y7" s="5"/>
      <c r="Z7" s="14"/>
    </row>
    <row r="8" spans="1:29" x14ac:dyDescent="0.2">
      <c r="J8" s="25" t="s">
        <v>9</v>
      </c>
      <c r="K8" s="10">
        <v>281424600</v>
      </c>
      <c r="L8" s="10">
        <v>281424600</v>
      </c>
      <c r="M8" s="10">
        <v>284968955</v>
      </c>
      <c r="N8" s="10">
        <v>287625193</v>
      </c>
      <c r="O8" s="10">
        <v>290107933</v>
      </c>
      <c r="P8" s="10">
        <v>292805298</v>
      </c>
      <c r="Q8" s="10">
        <v>295516599</v>
      </c>
      <c r="R8" s="10">
        <v>298379912</v>
      </c>
      <c r="S8" s="10">
        <v>301231207</v>
      </c>
      <c r="T8" s="10">
        <v>304093966</v>
      </c>
      <c r="U8" s="10">
        <v>306771529</v>
      </c>
      <c r="V8" s="10">
        <v>308745538</v>
      </c>
      <c r="W8" s="12">
        <f>+V8-L8</f>
        <v>27320938</v>
      </c>
      <c r="X8" s="13">
        <f>+W8/L8*100</f>
        <v>9.7080845100250652</v>
      </c>
      <c r="Y8" s="5"/>
      <c r="Z8" s="14"/>
    </row>
    <row r="9" spans="1:29" x14ac:dyDescent="0.2">
      <c r="J9" s="25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10"/>
      <c r="X9" s="8"/>
      <c r="Y9" s="5"/>
      <c r="Z9" s="14"/>
    </row>
    <row r="10" spans="1:29" x14ac:dyDescent="0.2">
      <c r="J10" s="42" t="s">
        <v>110</v>
      </c>
      <c r="K10" s="43">
        <v>19001780</v>
      </c>
      <c r="L10" s="36">
        <v>18977026</v>
      </c>
      <c r="M10" s="36">
        <v>19082838</v>
      </c>
      <c r="N10" s="36">
        <v>19137800</v>
      </c>
      <c r="O10" s="36">
        <v>19175939</v>
      </c>
      <c r="P10" s="36">
        <v>19171567</v>
      </c>
      <c r="Q10" s="36">
        <v>19132610</v>
      </c>
      <c r="R10" s="36">
        <v>19104631</v>
      </c>
      <c r="S10" s="36">
        <v>19132335</v>
      </c>
      <c r="T10" s="36">
        <v>19212436</v>
      </c>
      <c r="U10" s="36">
        <v>19307066</v>
      </c>
      <c r="V10" s="36">
        <v>19378102</v>
      </c>
      <c r="W10" s="37">
        <f>+V10-L10</f>
        <v>401076</v>
      </c>
      <c r="X10" s="13">
        <f>+W10/L10*100</f>
        <v>2.1134818490526386</v>
      </c>
      <c r="Y10" s="5"/>
      <c r="Z10" s="14"/>
    </row>
    <row r="11" spans="1:29" x14ac:dyDescent="0.2">
      <c r="J11" s="14"/>
      <c r="K11" s="45"/>
      <c r="L11" s="14"/>
      <c r="W11" s="4"/>
      <c r="Y11" s="5"/>
      <c r="Z11" s="14"/>
    </row>
    <row r="12" spans="1:29" x14ac:dyDescent="0.2">
      <c r="J12" s="44" t="s">
        <v>111</v>
      </c>
      <c r="K12" s="45"/>
      <c r="L12" s="14"/>
      <c r="W12" s="4"/>
      <c r="Y12" s="5"/>
      <c r="Z12" s="14"/>
      <c r="AA12" s="6">
        <v>338.23613507089607</v>
      </c>
      <c r="AB12" s="34">
        <f>+T12/AA12</f>
        <v>0</v>
      </c>
    </row>
    <row r="13" spans="1:29" x14ac:dyDescent="0.2">
      <c r="B13" s="1">
        <v>1</v>
      </c>
      <c r="C13" s="1">
        <v>1</v>
      </c>
      <c r="D13" s="1">
        <v>2</v>
      </c>
      <c r="E13" s="1">
        <v>36001</v>
      </c>
      <c r="F13" s="1">
        <v>99</v>
      </c>
      <c r="H13" t="s">
        <v>10</v>
      </c>
      <c r="I13">
        <v>1</v>
      </c>
      <c r="J13" s="14" t="s">
        <v>11</v>
      </c>
      <c r="K13" s="41">
        <v>295106</v>
      </c>
      <c r="L13" s="38">
        <v>294601</v>
      </c>
      <c r="M13" s="38">
        <v>296232</v>
      </c>
      <c r="N13" s="38">
        <v>298283</v>
      </c>
      <c r="O13" s="38">
        <v>301085</v>
      </c>
      <c r="P13" s="38">
        <v>302173</v>
      </c>
      <c r="Q13" s="38">
        <v>302791</v>
      </c>
      <c r="R13" s="38">
        <v>303997</v>
      </c>
      <c r="S13" s="38">
        <v>303858</v>
      </c>
      <c r="T13" s="38">
        <v>303739</v>
      </c>
      <c r="U13" s="38">
        <v>304733</v>
      </c>
      <c r="V13" s="38">
        <v>304204</v>
      </c>
      <c r="W13" s="39">
        <f t="shared" ref="W13:W44" si="0">+V13-L13</f>
        <v>9603</v>
      </c>
      <c r="X13" s="29">
        <f t="shared" ref="X13:X44" si="1">+W13/L13*100</f>
        <v>3.2596630697112361</v>
      </c>
      <c r="Y13" s="5">
        <v>20</v>
      </c>
      <c r="Z13" s="14"/>
    </row>
    <row r="14" spans="1:29" x14ac:dyDescent="0.2">
      <c r="B14" s="1">
        <v>1</v>
      </c>
      <c r="C14" s="1">
        <v>1</v>
      </c>
      <c r="D14" s="1">
        <v>1</v>
      </c>
      <c r="E14" s="1">
        <v>36003</v>
      </c>
      <c r="F14" s="1">
        <v>99</v>
      </c>
      <c r="H14" s="1" t="s">
        <v>12</v>
      </c>
      <c r="I14">
        <v>10</v>
      </c>
      <c r="J14" s="14" t="s">
        <v>13</v>
      </c>
      <c r="K14" s="41">
        <v>49819</v>
      </c>
      <c r="L14" s="38">
        <v>49881</v>
      </c>
      <c r="M14" s="38">
        <v>50079</v>
      </c>
      <c r="N14" s="38">
        <v>50014</v>
      </c>
      <c r="O14" s="38">
        <v>50165</v>
      </c>
      <c r="P14" s="38">
        <v>50311</v>
      </c>
      <c r="Q14" s="38">
        <v>49768</v>
      </c>
      <c r="R14" s="38">
        <v>49359</v>
      </c>
      <c r="S14" s="38">
        <v>49079</v>
      </c>
      <c r="T14" s="38">
        <v>49177</v>
      </c>
      <c r="U14" s="38">
        <v>48969</v>
      </c>
      <c r="V14" s="38">
        <v>48946</v>
      </c>
      <c r="W14" s="39">
        <f t="shared" si="0"/>
        <v>-935</v>
      </c>
      <c r="X14" s="29">
        <f t="shared" si="1"/>
        <v>-1.8744612176981215</v>
      </c>
      <c r="Y14" s="5">
        <v>53</v>
      </c>
      <c r="Z14" s="14"/>
      <c r="AA14" s="6">
        <v>523.44549202544567</v>
      </c>
      <c r="AB14" s="34">
        <f t="shared" ref="AB14:AB45" si="2">+T14/AA14</f>
        <v>93.948655111561095</v>
      </c>
    </row>
    <row r="15" spans="1:29" x14ac:dyDescent="0.2">
      <c r="B15" s="1">
        <v>1</v>
      </c>
      <c r="C15" s="1">
        <v>2</v>
      </c>
      <c r="D15" s="1">
        <v>2</v>
      </c>
      <c r="E15" s="1">
        <v>36005</v>
      </c>
      <c r="F15" s="1">
        <v>70</v>
      </c>
      <c r="G15" s="1">
        <v>5600</v>
      </c>
      <c r="H15" s="1" t="s">
        <v>14</v>
      </c>
      <c r="I15">
        <v>7</v>
      </c>
      <c r="J15" s="14" t="s">
        <v>15</v>
      </c>
      <c r="K15" s="41">
        <v>1334319</v>
      </c>
      <c r="L15" s="38">
        <v>1332244</v>
      </c>
      <c r="M15" s="38">
        <v>1346555</v>
      </c>
      <c r="N15" s="38">
        <v>1358739</v>
      </c>
      <c r="O15" s="38">
        <v>1362373</v>
      </c>
      <c r="P15" s="38">
        <v>1358963</v>
      </c>
      <c r="Q15" s="38">
        <v>1351736</v>
      </c>
      <c r="R15" s="38">
        <v>1348164</v>
      </c>
      <c r="S15" s="38">
        <v>1354056</v>
      </c>
      <c r="T15" s="38">
        <v>1363488</v>
      </c>
      <c r="U15" s="38">
        <v>1376261</v>
      </c>
      <c r="V15" s="38">
        <v>1385108</v>
      </c>
      <c r="W15" s="39">
        <f t="shared" si="0"/>
        <v>52864</v>
      </c>
      <c r="X15" s="29">
        <f t="shared" si="1"/>
        <v>3.9680418902243129</v>
      </c>
      <c r="Y15" s="5">
        <v>17</v>
      </c>
      <c r="Z15" s="14"/>
      <c r="AA15" s="6">
        <v>1030.2196380832652</v>
      </c>
      <c r="AB15" s="34">
        <f t="shared" si="2"/>
        <v>1323.4925345985291</v>
      </c>
    </row>
    <row r="16" spans="1:29" x14ac:dyDescent="0.2">
      <c r="B16" s="1">
        <v>1</v>
      </c>
      <c r="C16" s="1">
        <v>1</v>
      </c>
      <c r="D16" s="1">
        <v>1</v>
      </c>
      <c r="E16" s="1">
        <v>36007</v>
      </c>
      <c r="F16" s="1">
        <v>99</v>
      </c>
      <c r="H16" t="s">
        <v>16</v>
      </c>
      <c r="I16">
        <v>9</v>
      </c>
      <c r="J16" s="14" t="s">
        <v>17</v>
      </c>
      <c r="K16" s="41">
        <v>200351</v>
      </c>
      <c r="L16" s="38">
        <v>200415</v>
      </c>
      <c r="M16" s="38">
        <v>200868</v>
      </c>
      <c r="N16" s="38">
        <v>201438</v>
      </c>
      <c r="O16" s="38">
        <v>201037</v>
      </c>
      <c r="P16" s="38">
        <v>200974</v>
      </c>
      <c r="Q16" s="38">
        <v>200477</v>
      </c>
      <c r="R16" s="38">
        <v>200905</v>
      </c>
      <c r="S16" s="38">
        <v>200877</v>
      </c>
      <c r="T16" s="38">
        <v>201029</v>
      </c>
      <c r="U16" s="38">
        <v>200935</v>
      </c>
      <c r="V16" s="38">
        <v>200600</v>
      </c>
      <c r="W16" s="39">
        <f t="shared" si="0"/>
        <v>185</v>
      </c>
      <c r="X16" s="29">
        <f t="shared" si="1"/>
        <v>9.2308459945612847E-2</v>
      </c>
      <c r="Y16" s="5">
        <v>41</v>
      </c>
      <c r="Z16" s="14"/>
      <c r="AA16" s="6">
        <v>42.027050704482029</v>
      </c>
      <c r="AB16" s="34">
        <f t="shared" si="2"/>
        <v>4783.3239932432616</v>
      </c>
      <c r="AC16" s="11"/>
    </row>
    <row r="17" spans="2:29" x14ac:dyDescent="0.2">
      <c r="B17" s="1">
        <v>1</v>
      </c>
      <c r="C17" s="1">
        <v>1</v>
      </c>
      <c r="D17" s="1">
        <v>1</v>
      </c>
      <c r="E17" s="1">
        <v>36009</v>
      </c>
      <c r="F17" s="1">
        <v>99</v>
      </c>
      <c r="H17" s="1" t="s">
        <v>12</v>
      </c>
      <c r="I17">
        <v>10</v>
      </c>
      <c r="J17" s="14" t="s">
        <v>18</v>
      </c>
      <c r="K17" s="41">
        <v>83927</v>
      </c>
      <c r="L17" s="38">
        <v>83874</v>
      </c>
      <c r="M17" s="38">
        <v>83346</v>
      </c>
      <c r="N17" s="38">
        <v>83301</v>
      </c>
      <c r="O17" s="38">
        <v>83335</v>
      </c>
      <c r="P17" s="38">
        <v>82864</v>
      </c>
      <c r="Q17" s="38">
        <v>82039</v>
      </c>
      <c r="R17" s="38">
        <v>81342</v>
      </c>
      <c r="S17" s="38">
        <v>81056</v>
      </c>
      <c r="T17" s="38">
        <v>80761</v>
      </c>
      <c r="U17" s="38">
        <v>80491</v>
      </c>
      <c r="V17" s="38">
        <v>80317</v>
      </c>
      <c r="W17" s="39">
        <f t="shared" si="0"/>
        <v>-3557</v>
      </c>
      <c r="X17" s="29">
        <f t="shared" si="1"/>
        <v>-4.2408851372296539</v>
      </c>
      <c r="Y17" s="5">
        <v>60</v>
      </c>
      <c r="Z17" s="14"/>
      <c r="AA17" s="6">
        <v>706.82282234512286</v>
      </c>
      <c r="AB17" s="34">
        <f t="shared" si="2"/>
        <v>114.25918553683393</v>
      </c>
      <c r="AC17" s="11"/>
    </row>
    <row r="18" spans="2:29" x14ac:dyDescent="0.2">
      <c r="B18" s="1">
        <v>1</v>
      </c>
      <c r="C18" s="1">
        <v>1</v>
      </c>
      <c r="D18" s="1">
        <v>1</v>
      </c>
      <c r="E18" s="1">
        <v>36011</v>
      </c>
      <c r="F18" s="1">
        <v>99</v>
      </c>
      <c r="H18" s="1" t="s">
        <v>19</v>
      </c>
      <c r="I18">
        <v>2</v>
      </c>
      <c r="J18" s="14" t="s">
        <v>20</v>
      </c>
      <c r="K18" s="41">
        <v>81871</v>
      </c>
      <c r="L18" s="38">
        <v>81910</v>
      </c>
      <c r="M18" s="38">
        <v>81313</v>
      </c>
      <c r="N18" s="38">
        <v>81401</v>
      </c>
      <c r="O18" s="38">
        <v>81395</v>
      </c>
      <c r="P18" s="38">
        <v>81284</v>
      </c>
      <c r="Q18" s="38">
        <v>81104</v>
      </c>
      <c r="R18" s="38">
        <v>80892</v>
      </c>
      <c r="S18" s="38">
        <v>80629</v>
      </c>
      <c r="T18" s="38">
        <v>80482</v>
      </c>
      <c r="U18" s="38">
        <v>80172</v>
      </c>
      <c r="V18" s="38">
        <v>80026</v>
      </c>
      <c r="W18" s="39">
        <f t="shared" si="0"/>
        <v>-1884</v>
      </c>
      <c r="X18" s="29">
        <f t="shared" si="1"/>
        <v>-2.3000854596508362</v>
      </c>
      <c r="Y18" s="5">
        <v>54</v>
      </c>
      <c r="Z18" s="14"/>
      <c r="AA18" s="6">
        <v>1309.8523105126355</v>
      </c>
      <c r="AB18" s="34">
        <f t="shared" si="2"/>
        <v>61.443568373370155</v>
      </c>
      <c r="AC18" s="11"/>
    </row>
    <row r="19" spans="2:29" x14ac:dyDescent="0.2">
      <c r="B19" s="1">
        <v>1</v>
      </c>
      <c r="C19" s="1">
        <v>1</v>
      </c>
      <c r="D19" s="1">
        <v>1</v>
      </c>
      <c r="E19" s="1">
        <v>36013</v>
      </c>
      <c r="F19" s="1">
        <v>99</v>
      </c>
      <c r="H19" s="1" t="s">
        <v>21</v>
      </c>
      <c r="I19">
        <v>10</v>
      </c>
      <c r="J19" s="14" t="s">
        <v>22</v>
      </c>
      <c r="K19" s="41">
        <v>139593</v>
      </c>
      <c r="L19" s="38">
        <v>139698</v>
      </c>
      <c r="M19" s="38">
        <v>138730</v>
      </c>
      <c r="N19" s="38">
        <v>138346</v>
      </c>
      <c r="O19" s="38">
        <v>137587</v>
      </c>
      <c r="P19" s="38">
        <v>137174</v>
      </c>
      <c r="Q19" s="38">
        <v>136139</v>
      </c>
      <c r="R19" s="38">
        <v>135640</v>
      </c>
      <c r="S19" s="38">
        <v>135481</v>
      </c>
      <c r="T19" s="38">
        <v>135229</v>
      </c>
      <c r="U19" s="38">
        <v>135197</v>
      </c>
      <c r="V19" s="38">
        <v>134905</v>
      </c>
      <c r="W19" s="39">
        <f t="shared" si="0"/>
        <v>-4793</v>
      </c>
      <c r="X19" s="29">
        <f t="shared" si="1"/>
        <v>-3.4309725264499136</v>
      </c>
      <c r="Y19" s="5">
        <v>59</v>
      </c>
      <c r="Z19" s="14"/>
      <c r="AA19" s="6">
        <v>693.18487305732685</v>
      </c>
      <c r="AB19" s="34">
        <f t="shared" si="2"/>
        <v>195.0835992764321</v>
      </c>
      <c r="AC19" s="11"/>
    </row>
    <row r="20" spans="2:29" x14ac:dyDescent="0.2">
      <c r="B20" s="1">
        <v>1</v>
      </c>
      <c r="C20" s="1">
        <v>1</v>
      </c>
      <c r="D20" s="1">
        <v>1</v>
      </c>
      <c r="E20" s="1">
        <v>36015</v>
      </c>
      <c r="F20" s="1">
        <v>99</v>
      </c>
      <c r="H20" s="1" t="s">
        <v>23</v>
      </c>
      <c r="I20">
        <v>9</v>
      </c>
      <c r="J20" s="14" t="s">
        <v>24</v>
      </c>
      <c r="K20" s="41">
        <v>91094</v>
      </c>
      <c r="L20" s="38">
        <v>91119</v>
      </c>
      <c r="M20" s="38">
        <v>90780</v>
      </c>
      <c r="N20" s="38">
        <v>90613</v>
      </c>
      <c r="O20" s="38">
        <v>90154</v>
      </c>
      <c r="P20" s="38">
        <v>89777</v>
      </c>
      <c r="Q20" s="38">
        <v>88860</v>
      </c>
      <c r="R20" s="38">
        <v>88732</v>
      </c>
      <c r="S20" s="38">
        <v>88634</v>
      </c>
      <c r="T20" s="38">
        <v>88503</v>
      </c>
      <c r="U20" s="38">
        <v>88849</v>
      </c>
      <c r="V20" s="38">
        <v>88830</v>
      </c>
      <c r="W20" s="39">
        <f t="shared" si="0"/>
        <v>-2289</v>
      </c>
      <c r="X20" s="29">
        <f t="shared" si="1"/>
        <v>-2.5120995621110853</v>
      </c>
      <c r="Y20" s="5">
        <v>55</v>
      </c>
      <c r="Z20" s="14"/>
      <c r="AA20" s="6">
        <v>1062.0475592937109</v>
      </c>
      <c r="AB20" s="34">
        <f t="shared" si="2"/>
        <v>83.332426335838278</v>
      </c>
      <c r="AC20" s="11"/>
    </row>
    <row r="21" spans="2:29" x14ac:dyDescent="0.2">
      <c r="B21" s="1">
        <v>1</v>
      </c>
      <c r="C21" s="1">
        <v>1</v>
      </c>
      <c r="D21" s="1">
        <v>1</v>
      </c>
      <c r="E21" s="1">
        <v>36017</v>
      </c>
      <c r="F21" s="1">
        <v>99</v>
      </c>
      <c r="H21" s="1" t="s">
        <v>12</v>
      </c>
      <c r="I21">
        <v>9</v>
      </c>
      <c r="J21" s="14" t="s">
        <v>25</v>
      </c>
      <c r="K21" s="41">
        <v>51325</v>
      </c>
      <c r="L21" s="38">
        <v>51356</v>
      </c>
      <c r="M21" s="38">
        <v>51109</v>
      </c>
      <c r="N21" s="38">
        <v>51205</v>
      </c>
      <c r="O21" s="38">
        <v>51393</v>
      </c>
      <c r="P21" s="38">
        <v>51297</v>
      </c>
      <c r="Q21" s="38">
        <v>51154</v>
      </c>
      <c r="R21" s="38">
        <v>51391</v>
      </c>
      <c r="S21" s="38">
        <v>51463</v>
      </c>
      <c r="T21" s="38">
        <v>51326</v>
      </c>
      <c r="U21" s="38">
        <v>50639</v>
      </c>
      <c r="V21" s="38">
        <v>50477</v>
      </c>
      <c r="W21" s="39">
        <f t="shared" si="0"/>
        <v>-879</v>
      </c>
      <c r="X21" s="29">
        <f t="shared" si="1"/>
        <v>-1.7115818989017837</v>
      </c>
      <c r="Y21" s="5">
        <v>52</v>
      </c>
      <c r="Z21" s="14"/>
      <c r="AA21" s="6">
        <v>408.16985522712844</v>
      </c>
      <c r="AB21" s="34">
        <f t="shared" si="2"/>
        <v>125.74666978147947</v>
      </c>
    </row>
    <row r="22" spans="2:29" x14ac:dyDescent="0.2">
      <c r="B22" s="1">
        <v>1</v>
      </c>
      <c r="C22" s="1">
        <v>1</v>
      </c>
      <c r="D22" s="1">
        <v>1</v>
      </c>
      <c r="E22" s="1">
        <v>36019</v>
      </c>
      <c r="F22" s="1">
        <v>99</v>
      </c>
      <c r="H22" s="1" t="s">
        <v>12</v>
      </c>
      <c r="I22">
        <v>8</v>
      </c>
      <c r="J22" s="14" t="s">
        <v>26</v>
      </c>
      <c r="K22" s="41">
        <v>79891</v>
      </c>
      <c r="L22" s="38">
        <v>79882</v>
      </c>
      <c r="M22" s="38">
        <v>80320</v>
      </c>
      <c r="N22" s="38">
        <v>80707</v>
      </c>
      <c r="O22" s="38">
        <v>81396</v>
      </c>
      <c r="P22" s="38">
        <v>81803</v>
      </c>
      <c r="Q22" s="38">
        <v>82233</v>
      </c>
      <c r="R22" s="38">
        <v>82547</v>
      </c>
      <c r="S22" s="38">
        <v>82556</v>
      </c>
      <c r="T22" s="38">
        <v>82401</v>
      </c>
      <c r="U22" s="38">
        <v>82280</v>
      </c>
      <c r="V22" s="38">
        <v>82128</v>
      </c>
      <c r="W22" s="39">
        <f t="shared" si="0"/>
        <v>2246</v>
      </c>
      <c r="X22" s="29">
        <f t="shared" si="1"/>
        <v>2.8116471795898952</v>
      </c>
      <c r="Y22" s="5">
        <v>23</v>
      </c>
      <c r="Z22" s="14"/>
      <c r="AA22" s="6">
        <v>894.35753833608499</v>
      </c>
      <c r="AB22" s="34">
        <f t="shared" si="2"/>
        <v>92.134293577156669</v>
      </c>
    </row>
    <row r="23" spans="2:29" x14ac:dyDescent="0.2">
      <c r="B23" s="1">
        <v>1</v>
      </c>
      <c r="C23" s="1">
        <v>1</v>
      </c>
      <c r="D23" s="1">
        <v>2</v>
      </c>
      <c r="E23" s="1">
        <v>36021</v>
      </c>
      <c r="F23" s="1">
        <v>99</v>
      </c>
      <c r="H23" s="1" t="s">
        <v>12</v>
      </c>
      <c r="I23">
        <v>1</v>
      </c>
      <c r="J23" s="14" t="s">
        <v>27</v>
      </c>
      <c r="K23" s="41">
        <v>63046</v>
      </c>
      <c r="L23" s="38">
        <v>63074</v>
      </c>
      <c r="M23" s="38">
        <v>62953</v>
      </c>
      <c r="N23" s="38">
        <v>63182</v>
      </c>
      <c r="O23" s="38">
        <v>63304</v>
      </c>
      <c r="P23" s="38">
        <v>63646</v>
      </c>
      <c r="Q23" s="38">
        <v>63717</v>
      </c>
      <c r="R23" s="38">
        <v>63427</v>
      </c>
      <c r="S23" s="38">
        <v>63430</v>
      </c>
      <c r="T23" s="38">
        <v>63253</v>
      </c>
      <c r="U23" s="38">
        <v>63023</v>
      </c>
      <c r="V23" s="38">
        <v>63096</v>
      </c>
      <c r="W23" s="39">
        <f t="shared" si="0"/>
        <v>22</v>
      </c>
      <c r="X23" s="29">
        <f t="shared" si="1"/>
        <v>3.4879665155214512E-2</v>
      </c>
      <c r="Y23" s="5">
        <v>43</v>
      </c>
      <c r="Z23" s="14"/>
      <c r="AA23" s="6">
        <v>1038.9494847080373</v>
      </c>
      <c r="AB23" s="34">
        <f t="shared" si="2"/>
        <v>60.881689563352722</v>
      </c>
    </row>
    <row r="24" spans="2:29" x14ac:dyDescent="0.2">
      <c r="B24" s="1">
        <v>1</v>
      </c>
      <c r="C24" s="1">
        <v>1</v>
      </c>
      <c r="D24" s="1">
        <v>1</v>
      </c>
      <c r="E24" s="1">
        <v>36023</v>
      </c>
      <c r="F24" s="1">
        <v>99</v>
      </c>
      <c r="H24" s="1" t="s">
        <v>12</v>
      </c>
      <c r="I24">
        <v>2</v>
      </c>
      <c r="J24" s="14" t="s">
        <v>28</v>
      </c>
      <c r="K24" s="41">
        <v>48693</v>
      </c>
      <c r="L24" s="38">
        <v>48704</v>
      </c>
      <c r="M24" s="38">
        <v>48903</v>
      </c>
      <c r="N24" s="38">
        <v>48891</v>
      </c>
      <c r="O24" s="38">
        <v>49475</v>
      </c>
      <c r="P24" s="38">
        <v>49628</v>
      </c>
      <c r="Q24" s="38">
        <v>49330</v>
      </c>
      <c r="R24" s="38">
        <v>49449</v>
      </c>
      <c r="S24" s="38">
        <v>49624</v>
      </c>
      <c r="T24" s="38">
        <v>49537</v>
      </c>
      <c r="U24" s="38">
        <v>49358</v>
      </c>
      <c r="V24" s="38">
        <v>49336</v>
      </c>
      <c r="W24" s="39">
        <f t="shared" si="0"/>
        <v>632</v>
      </c>
      <c r="X24" s="29">
        <f t="shared" si="1"/>
        <v>1.297634691195795</v>
      </c>
      <c r="Y24" s="5">
        <v>29</v>
      </c>
      <c r="Z24" s="14"/>
      <c r="AA24" s="6">
        <v>635.73402077538583</v>
      </c>
      <c r="AB24" s="34">
        <f t="shared" si="2"/>
        <v>77.920951815007783</v>
      </c>
    </row>
    <row r="25" spans="2:29" x14ac:dyDescent="0.2">
      <c r="B25" s="1">
        <v>1</v>
      </c>
      <c r="C25" s="1">
        <v>1</v>
      </c>
      <c r="D25" s="1">
        <v>1</v>
      </c>
      <c r="E25" s="1">
        <v>36025</v>
      </c>
      <c r="F25" s="1">
        <v>99</v>
      </c>
      <c r="H25" s="1" t="s">
        <v>12</v>
      </c>
      <c r="I25">
        <v>9</v>
      </c>
      <c r="J25" s="14" t="s">
        <v>29</v>
      </c>
      <c r="K25" s="41">
        <v>47864</v>
      </c>
      <c r="L25" s="38">
        <v>47894</v>
      </c>
      <c r="M25" s="38">
        <v>47771</v>
      </c>
      <c r="N25" s="38">
        <v>47666</v>
      </c>
      <c r="O25" s="38">
        <v>47930</v>
      </c>
      <c r="P25" s="38">
        <v>48283</v>
      </c>
      <c r="Q25" s="38">
        <v>48377</v>
      </c>
      <c r="R25" s="38">
        <v>48271</v>
      </c>
      <c r="S25" s="38">
        <v>48450</v>
      </c>
      <c r="T25" s="38">
        <v>48363</v>
      </c>
      <c r="U25" s="38">
        <v>48182</v>
      </c>
      <c r="V25" s="38">
        <v>47980</v>
      </c>
      <c r="W25" s="39">
        <f t="shared" si="0"/>
        <v>86</v>
      </c>
      <c r="X25" s="29">
        <f t="shared" si="1"/>
        <v>0.17956320207124066</v>
      </c>
      <c r="Y25" s="5">
        <v>40</v>
      </c>
      <c r="Z25" s="14"/>
      <c r="AA25" s="6">
        <v>499.65153236231208</v>
      </c>
      <c r="AB25" s="34">
        <f t="shared" si="2"/>
        <v>96.793458775846531</v>
      </c>
    </row>
    <row r="26" spans="2:29" x14ac:dyDescent="0.2">
      <c r="B26" s="1">
        <v>1</v>
      </c>
      <c r="C26" s="1">
        <v>1</v>
      </c>
      <c r="D26" s="1">
        <v>2</v>
      </c>
      <c r="E26" s="1">
        <v>36027</v>
      </c>
      <c r="F26" s="1">
        <v>70</v>
      </c>
      <c r="G26" s="1">
        <v>2281</v>
      </c>
      <c r="H26" s="1" t="s">
        <v>14</v>
      </c>
      <c r="I26">
        <v>5</v>
      </c>
      <c r="J26" s="14" t="s">
        <v>30</v>
      </c>
      <c r="K26" s="41">
        <v>280914</v>
      </c>
      <c r="L26" s="38">
        <v>280032</v>
      </c>
      <c r="M26" s="38">
        <v>284712</v>
      </c>
      <c r="N26" s="38">
        <v>287700</v>
      </c>
      <c r="O26" s="38">
        <v>290781</v>
      </c>
      <c r="P26" s="38">
        <v>292859</v>
      </c>
      <c r="Q26" s="38">
        <v>294362</v>
      </c>
      <c r="R26" s="38">
        <v>294712</v>
      </c>
      <c r="S26" s="38">
        <v>295319</v>
      </c>
      <c r="T26" s="38">
        <v>296267</v>
      </c>
      <c r="U26" s="38">
        <v>296887</v>
      </c>
      <c r="V26" s="38">
        <v>297488</v>
      </c>
      <c r="W26" s="39">
        <f t="shared" si="0"/>
        <v>17456</v>
      </c>
      <c r="X26" s="29">
        <f t="shared" si="1"/>
        <v>6.2335733059078962</v>
      </c>
      <c r="Y26" s="5">
        <v>5</v>
      </c>
      <c r="Z26" s="14"/>
      <c r="AA26" s="6">
        <v>1446.3726279812879</v>
      </c>
      <c r="AB26" s="34">
        <f t="shared" si="2"/>
        <v>204.83449027482072</v>
      </c>
    </row>
    <row r="27" spans="2:29" x14ac:dyDescent="0.2">
      <c r="B27" s="1">
        <v>1</v>
      </c>
      <c r="C27" s="1">
        <v>1</v>
      </c>
      <c r="D27" s="1">
        <v>1</v>
      </c>
      <c r="E27" s="1">
        <v>36029</v>
      </c>
      <c r="F27" s="1">
        <v>99</v>
      </c>
      <c r="H27" s="1" t="s">
        <v>31</v>
      </c>
      <c r="I27">
        <v>10</v>
      </c>
      <c r="J27" s="14" t="s">
        <v>32</v>
      </c>
      <c r="K27" s="41">
        <v>949440</v>
      </c>
      <c r="L27" s="38">
        <v>950227</v>
      </c>
      <c r="M27" s="38">
        <v>946515</v>
      </c>
      <c r="N27" s="38">
        <v>943551</v>
      </c>
      <c r="O27" s="38">
        <v>941846</v>
      </c>
      <c r="P27" s="38">
        <v>938333</v>
      </c>
      <c r="Q27" s="38">
        <v>931745</v>
      </c>
      <c r="R27" s="38">
        <v>925564</v>
      </c>
      <c r="S27" s="38">
        <v>921887</v>
      </c>
      <c r="T27" s="38">
        <v>920571</v>
      </c>
      <c r="U27" s="38">
        <v>919334</v>
      </c>
      <c r="V27" s="38">
        <v>919040</v>
      </c>
      <c r="W27" s="39">
        <f t="shared" si="0"/>
        <v>-31187</v>
      </c>
      <c r="X27" s="29">
        <f t="shared" si="1"/>
        <v>-3.2820578661730306</v>
      </c>
      <c r="Y27" s="5">
        <v>58</v>
      </c>
      <c r="Z27" s="14"/>
      <c r="AA27" s="6">
        <v>801.59468576688391</v>
      </c>
      <c r="AB27" s="34">
        <f t="shared" si="2"/>
        <v>1148.4245296852132</v>
      </c>
    </row>
    <row r="28" spans="2:29" x14ac:dyDescent="0.2">
      <c r="B28" s="1">
        <v>1</v>
      </c>
      <c r="C28" s="1">
        <v>1</v>
      </c>
      <c r="D28" s="1">
        <v>1</v>
      </c>
      <c r="E28" s="1">
        <v>36031</v>
      </c>
      <c r="F28" s="1">
        <v>99</v>
      </c>
      <c r="H28" s="1" t="s">
        <v>12</v>
      </c>
      <c r="I28">
        <v>8</v>
      </c>
      <c r="J28" s="14" t="s">
        <v>33</v>
      </c>
      <c r="K28" s="41">
        <v>38911</v>
      </c>
      <c r="L28" s="38">
        <v>38893</v>
      </c>
      <c r="M28" s="38">
        <v>38893</v>
      </c>
      <c r="N28" s="38">
        <v>39195</v>
      </c>
      <c r="O28" s="38">
        <v>39334</v>
      </c>
      <c r="P28" s="38">
        <v>39295</v>
      </c>
      <c r="Q28" s="38">
        <v>39321</v>
      </c>
      <c r="R28" s="38">
        <v>39490</v>
      </c>
      <c r="S28" s="38">
        <v>39373</v>
      </c>
      <c r="T28" s="38">
        <v>39435</v>
      </c>
      <c r="U28" s="38">
        <v>39478</v>
      </c>
      <c r="V28" s="38">
        <v>39370</v>
      </c>
      <c r="W28" s="39">
        <f t="shared" si="0"/>
        <v>477</v>
      </c>
      <c r="X28" s="29">
        <f t="shared" si="1"/>
        <v>1.2264417761550921</v>
      </c>
      <c r="Y28" s="5">
        <v>30</v>
      </c>
      <c r="Z28" s="14"/>
      <c r="AA28" s="6">
        <v>1044.2102473061652</v>
      </c>
      <c r="AB28" s="34">
        <f t="shared" si="2"/>
        <v>37.765383074657336</v>
      </c>
    </row>
    <row r="29" spans="2:29" x14ac:dyDescent="0.2">
      <c r="B29" s="1">
        <v>1</v>
      </c>
      <c r="C29" s="1">
        <v>1</v>
      </c>
      <c r="D29" s="1">
        <v>1</v>
      </c>
      <c r="E29" s="1">
        <v>36033</v>
      </c>
      <c r="F29" s="1">
        <v>99</v>
      </c>
      <c r="H29" s="1" t="s">
        <v>12</v>
      </c>
      <c r="I29">
        <v>8</v>
      </c>
      <c r="J29" s="14" t="s">
        <v>34</v>
      </c>
      <c r="K29" s="41">
        <v>51044</v>
      </c>
      <c r="L29" s="38">
        <v>51110</v>
      </c>
      <c r="M29" s="38">
        <v>50925</v>
      </c>
      <c r="N29" s="38">
        <v>50924</v>
      </c>
      <c r="O29" s="38">
        <v>51228</v>
      </c>
      <c r="P29" s="38">
        <v>51197</v>
      </c>
      <c r="Q29" s="38">
        <v>51257</v>
      </c>
      <c r="R29" s="38">
        <v>51511</v>
      </c>
      <c r="S29" s="38">
        <v>51782</v>
      </c>
      <c r="T29" s="38">
        <v>51907</v>
      </c>
      <c r="U29" s="38">
        <v>51706</v>
      </c>
      <c r="V29" s="38">
        <v>51599</v>
      </c>
      <c r="W29" s="39">
        <f>+V29-L29</f>
        <v>489</v>
      </c>
      <c r="X29" s="29">
        <f t="shared" si="1"/>
        <v>0.95675992956368616</v>
      </c>
      <c r="Y29" s="5">
        <v>34</v>
      </c>
      <c r="Z29" s="14"/>
      <c r="AA29" s="6">
        <v>1796.8013264926324</v>
      </c>
      <c r="AB29" s="34">
        <f t="shared" si="2"/>
        <v>28.888558370180412</v>
      </c>
    </row>
    <row r="30" spans="2:29" x14ac:dyDescent="0.2">
      <c r="B30" s="1">
        <v>1</v>
      </c>
      <c r="C30" s="1">
        <v>1</v>
      </c>
      <c r="D30" s="1">
        <v>1</v>
      </c>
      <c r="E30" s="1">
        <v>36035</v>
      </c>
      <c r="F30" s="1">
        <v>99</v>
      </c>
      <c r="H30" s="1" t="s">
        <v>12</v>
      </c>
      <c r="I30">
        <v>6</v>
      </c>
      <c r="J30" s="14" t="s">
        <v>35</v>
      </c>
      <c r="K30" s="41">
        <v>54976</v>
      </c>
      <c r="L30" s="38">
        <v>55053</v>
      </c>
      <c r="M30" s="38">
        <v>54904</v>
      </c>
      <c r="N30" s="38">
        <v>54988</v>
      </c>
      <c r="O30" s="38">
        <v>55081</v>
      </c>
      <c r="P30" s="38">
        <v>55233</v>
      </c>
      <c r="Q30" s="38">
        <v>55301</v>
      </c>
      <c r="R30" s="38">
        <v>55328</v>
      </c>
      <c r="S30" s="38">
        <v>55489</v>
      </c>
      <c r="T30" s="38">
        <v>55584</v>
      </c>
      <c r="U30" s="38">
        <v>55558</v>
      </c>
      <c r="V30" s="38">
        <v>55531</v>
      </c>
      <c r="W30" s="39">
        <f t="shared" si="0"/>
        <v>478</v>
      </c>
      <c r="X30" s="29">
        <f t="shared" si="1"/>
        <v>0.86825422774417382</v>
      </c>
      <c r="Y30" s="5">
        <v>36</v>
      </c>
      <c r="Z30" s="14"/>
      <c r="AA30" s="6">
        <v>1631.4871439558792</v>
      </c>
      <c r="AB30" s="34">
        <f t="shared" si="2"/>
        <v>34.069529880097647</v>
      </c>
    </row>
    <row r="31" spans="2:29" x14ac:dyDescent="0.2">
      <c r="B31" s="1">
        <v>1</v>
      </c>
      <c r="C31" s="1">
        <v>1</v>
      </c>
      <c r="D31" s="1">
        <v>1</v>
      </c>
      <c r="E31" s="1">
        <v>36037</v>
      </c>
      <c r="F31" s="1">
        <v>99</v>
      </c>
      <c r="H31" s="1" t="s">
        <v>36</v>
      </c>
      <c r="I31">
        <v>3</v>
      </c>
      <c r="J31" s="14" t="s">
        <v>37</v>
      </c>
      <c r="K31" s="41">
        <v>60539</v>
      </c>
      <c r="L31" s="38">
        <v>60548</v>
      </c>
      <c r="M31" s="38">
        <v>60321</v>
      </c>
      <c r="N31" s="38">
        <v>60289</v>
      </c>
      <c r="O31" s="38">
        <v>60412</v>
      </c>
      <c r="P31" s="38">
        <v>60224</v>
      </c>
      <c r="Q31" s="38">
        <v>60068</v>
      </c>
      <c r="R31" s="38">
        <v>59919</v>
      </c>
      <c r="S31" s="38">
        <v>59930</v>
      </c>
      <c r="T31" s="38">
        <v>59895</v>
      </c>
      <c r="U31" s="38">
        <v>59932</v>
      </c>
      <c r="V31" s="38">
        <v>60079</v>
      </c>
      <c r="W31" s="39">
        <f t="shared" si="0"/>
        <v>-469</v>
      </c>
      <c r="X31" s="29">
        <f t="shared" si="1"/>
        <v>-0.77459205919270668</v>
      </c>
      <c r="Y31" s="5">
        <v>49</v>
      </c>
      <c r="Z31" s="14"/>
      <c r="AA31" s="6">
        <v>496.16627567386411</v>
      </c>
      <c r="AB31" s="34">
        <f t="shared" si="2"/>
        <v>120.71558051512893</v>
      </c>
    </row>
    <row r="32" spans="2:29" x14ac:dyDescent="0.2">
      <c r="B32" s="1">
        <v>1</v>
      </c>
      <c r="C32" s="1">
        <v>1</v>
      </c>
      <c r="D32" s="1">
        <v>2</v>
      </c>
      <c r="E32" s="1">
        <v>36039</v>
      </c>
      <c r="F32" s="1">
        <v>99</v>
      </c>
      <c r="H32" s="1" t="s">
        <v>12</v>
      </c>
      <c r="I32">
        <v>1</v>
      </c>
      <c r="J32" s="14" t="s">
        <v>38</v>
      </c>
      <c r="K32" s="41">
        <v>47986</v>
      </c>
      <c r="L32" s="38">
        <v>48021</v>
      </c>
      <c r="M32" s="38">
        <v>47976</v>
      </c>
      <c r="N32" s="38">
        <v>48177</v>
      </c>
      <c r="O32" s="38">
        <v>48416</v>
      </c>
      <c r="P32" s="38">
        <v>48755</v>
      </c>
      <c r="Q32" s="38">
        <v>49142</v>
      </c>
      <c r="R32" s="38">
        <v>49513</v>
      </c>
      <c r="S32" s="38">
        <v>49537</v>
      </c>
      <c r="T32" s="38">
        <v>49467</v>
      </c>
      <c r="U32" s="38">
        <v>49372</v>
      </c>
      <c r="V32" s="38">
        <v>49221</v>
      </c>
      <c r="W32" s="39">
        <f t="shared" si="0"/>
        <v>1200</v>
      </c>
      <c r="X32" s="29">
        <f t="shared" si="1"/>
        <v>2.4989067283063662</v>
      </c>
      <c r="Y32" s="5">
        <v>26</v>
      </c>
      <c r="Z32" s="14"/>
      <c r="AA32" s="6">
        <v>494.1090703895153</v>
      </c>
      <c r="AB32" s="34">
        <f t="shared" si="2"/>
        <v>100.11352343927678</v>
      </c>
    </row>
    <row r="33" spans="2:28" x14ac:dyDescent="0.2">
      <c r="B33" s="1">
        <v>1</v>
      </c>
      <c r="C33" s="1">
        <v>1</v>
      </c>
      <c r="D33" s="1">
        <v>1</v>
      </c>
      <c r="E33" s="1">
        <v>36041</v>
      </c>
      <c r="F33" s="1">
        <v>99</v>
      </c>
      <c r="H33" s="1" t="s">
        <v>12</v>
      </c>
      <c r="I33">
        <v>6</v>
      </c>
      <c r="J33" s="14" t="s">
        <v>39</v>
      </c>
      <c r="K33" s="41">
        <v>5377</v>
      </c>
      <c r="L33" s="38">
        <v>5376</v>
      </c>
      <c r="M33" s="38">
        <v>5312</v>
      </c>
      <c r="N33" s="38">
        <v>5232</v>
      </c>
      <c r="O33" s="38">
        <v>5181</v>
      </c>
      <c r="P33" s="38">
        <v>5158</v>
      </c>
      <c r="Q33" s="38">
        <v>5093</v>
      </c>
      <c r="R33" s="38">
        <v>4987</v>
      </c>
      <c r="S33" s="38">
        <v>4969</v>
      </c>
      <c r="T33" s="38">
        <v>4893</v>
      </c>
      <c r="U33" s="38">
        <v>4858</v>
      </c>
      <c r="V33" s="38">
        <v>4836</v>
      </c>
      <c r="W33" s="39">
        <f t="shared" si="0"/>
        <v>-540</v>
      </c>
      <c r="X33" s="29">
        <f t="shared" si="1"/>
        <v>-10.044642857142858</v>
      </c>
      <c r="Y33" s="5">
        <v>62</v>
      </c>
      <c r="Z33" s="14"/>
      <c r="AA33" s="6">
        <v>647.74601310894104</v>
      </c>
      <c r="AB33" s="34">
        <f t="shared" si="2"/>
        <v>7.5538867101866236</v>
      </c>
    </row>
    <row r="34" spans="2:28" x14ac:dyDescent="0.2">
      <c r="B34" s="1">
        <v>1</v>
      </c>
      <c r="C34" s="1">
        <v>1</v>
      </c>
      <c r="D34" s="1">
        <v>1</v>
      </c>
      <c r="E34" s="1">
        <v>36043</v>
      </c>
      <c r="F34" s="1">
        <v>99</v>
      </c>
      <c r="H34" s="1" t="s">
        <v>40</v>
      </c>
      <c r="I34">
        <v>6</v>
      </c>
      <c r="J34" s="14" t="s">
        <v>41</v>
      </c>
      <c r="K34" s="41">
        <v>64451</v>
      </c>
      <c r="L34" s="38">
        <v>64502</v>
      </c>
      <c r="M34" s="38">
        <v>64274</v>
      </c>
      <c r="N34" s="38">
        <v>63971</v>
      </c>
      <c r="O34" s="38">
        <v>64080</v>
      </c>
      <c r="P34" s="38">
        <v>64332</v>
      </c>
      <c r="Q34" s="38">
        <v>64292</v>
      </c>
      <c r="R34" s="38">
        <v>64029</v>
      </c>
      <c r="S34" s="38">
        <v>64343</v>
      </c>
      <c r="T34" s="38">
        <v>64404</v>
      </c>
      <c r="U34" s="38">
        <v>64381</v>
      </c>
      <c r="V34" s="38">
        <v>64519</v>
      </c>
      <c r="W34" s="39">
        <f t="shared" si="0"/>
        <v>17</v>
      </c>
      <c r="X34" s="29">
        <f t="shared" si="1"/>
        <v>2.6355771914049177E-2</v>
      </c>
      <c r="Y34" s="5">
        <v>44</v>
      </c>
      <c r="Z34" s="14"/>
      <c r="AA34" s="6">
        <v>1720.3933404324653</v>
      </c>
      <c r="AB34" s="34">
        <f t="shared" si="2"/>
        <v>37.435625032011799</v>
      </c>
    </row>
    <row r="35" spans="2:28" x14ac:dyDescent="0.2">
      <c r="B35" s="1">
        <v>1</v>
      </c>
      <c r="C35" s="1">
        <v>1</v>
      </c>
      <c r="D35" s="1">
        <v>1</v>
      </c>
      <c r="E35" s="1">
        <v>36045</v>
      </c>
      <c r="F35" s="1">
        <v>99</v>
      </c>
      <c r="H35" s="1" t="s">
        <v>12</v>
      </c>
      <c r="I35">
        <v>8</v>
      </c>
      <c r="J35" s="14" t="s">
        <v>42</v>
      </c>
      <c r="K35" s="41">
        <v>111790</v>
      </c>
      <c r="L35" s="38">
        <v>111716</v>
      </c>
      <c r="M35" s="38">
        <v>111422</v>
      </c>
      <c r="N35" s="38">
        <v>111112</v>
      </c>
      <c r="O35" s="38">
        <v>110246</v>
      </c>
      <c r="P35" s="38">
        <v>109924</v>
      </c>
      <c r="Q35" s="38">
        <v>113486</v>
      </c>
      <c r="R35" s="38">
        <v>113650</v>
      </c>
      <c r="S35" s="38">
        <v>115059</v>
      </c>
      <c r="T35" s="38">
        <v>115033</v>
      </c>
      <c r="U35" s="38">
        <v>115023</v>
      </c>
      <c r="V35" s="38">
        <v>116229</v>
      </c>
      <c r="W35" s="39">
        <f t="shared" si="0"/>
        <v>4513</v>
      </c>
      <c r="X35" s="29">
        <f t="shared" si="1"/>
        <v>4.0397078305703751</v>
      </c>
      <c r="Y35" s="5">
        <v>15</v>
      </c>
      <c r="Z35" s="14"/>
      <c r="AA35" s="6">
        <v>1411.2498915052888</v>
      </c>
      <c r="AB35" s="34">
        <f t="shared" si="2"/>
        <v>81.511432307216509</v>
      </c>
    </row>
    <row r="36" spans="2:28" x14ac:dyDescent="0.2">
      <c r="B36" s="1">
        <v>1</v>
      </c>
      <c r="C36" s="1">
        <v>2</v>
      </c>
      <c r="D36" s="1">
        <v>2</v>
      </c>
      <c r="E36" s="1">
        <v>36047</v>
      </c>
      <c r="F36" s="1">
        <v>70</v>
      </c>
      <c r="G36" s="1">
        <v>5600</v>
      </c>
      <c r="H36" s="1" t="s">
        <v>14</v>
      </c>
      <c r="I36">
        <v>7</v>
      </c>
      <c r="J36" s="14" t="s">
        <v>43</v>
      </c>
      <c r="K36" s="41">
        <v>2467006</v>
      </c>
      <c r="L36" s="38">
        <v>2465689</v>
      </c>
      <c r="M36" s="38">
        <v>2477252</v>
      </c>
      <c r="N36" s="38">
        <v>2480559</v>
      </c>
      <c r="O36" s="38">
        <v>2472999</v>
      </c>
      <c r="P36" s="38">
        <v>2459094</v>
      </c>
      <c r="Q36" s="38">
        <v>2445809</v>
      </c>
      <c r="R36" s="38">
        <v>2436132</v>
      </c>
      <c r="S36" s="38">
        <v>2441324</v>
      </c>
      <c r="T36" s="38">
        <v>2460361</v>
      </c>
      <c r="U36" s="38">
        <v>2487751</v>
      </c>
      <c r="V36" s="38">
        <v>2504700</v>
      </c>
      <c r="W36" s="39">
        <f t="shared" si="0"/>
        <v>39011</v>
      </c>
      <c r="X36" s="29">
        <f t="shared" si="1"/>
        <v>1.5821541159489294</v>
      </c>
      <c r="Y36" s="5">
        <v>28</v>
      </c>
      <c r="Z36" s="14"/>
      <c r="AA36" s="6">
        <v>1272.2017580776435</v>
      </c>
      <c r="AB36" s="34">
        <f t="shared" si="2"/>
        <v>1933.9393177051734</v>
      </c>
    </row>
    <row r="37" spans="2:28" x14ac:dyDescent="0.2">
      <c r="B37" s="1">
        <v>1</v>
      </c>
      <c r="C37" s="1">
        <v>1</v>
      </c>
      <c r="D37" s="1">
        <v>1</v>
      </c>
      <c r="E37" s="1">
        <v>36049</v>
      </c>
      <c r="F37" s="1">
        <v>99</v>
      </c>
      <c r="H37" s="1" t="s">
        <v>12</v>
      </c>
      <c r="I37">
        <v>8</v>
      </c>
      <c r="J37" s="14" t="s">
        <v>44</v>
      </c>
      <c r="K37" s="41">
        <v>26989</v>
      </c>
      <c r="L37" s="38">
        <v>26946</v>
      </c>
      <c r="M37" s="38">
        <v>26951</v>
      </c>
      <c r="N37" s="38">
        <v>26618</v>
      </c>
      <c r="O37" s="38">
        <v>26692</v>
      </c>
      <c r="P37" s="38">
        <v>26661</v>
      </c>
      <c r="Q37" s="38">
        <v>26773</v>
      </c>
      <c r="R37" s="38">
        <v>27001</v>
      </c>
      <c r="S37" s="38">
        <v>27086</v>
      </c>
      <c r="T37" s="38">
        <v>26878</v>
      </c>
      <c r="U37" s="38">
        <v>27047</v>
      </c>
      <c r="V37" s="38">
        <v>27087</v>
      </c>
      <c r="W37" s="39">
        <f t="shared" si="0"/>
        <v>141</v>
      </c>
      <c r="X37" s="29">
        <f t="shared" si="1"/>
        <v>0.52326875974170561</v>
      </c>
      <c r="Y37" s="5">
        <v>37</v>
      </c>
      <c r="Z37" s="14"/>
      <c r="AA37" s="6">
        <v>70.606049912200362</v>
      </c>
      <c r="AB37" s="34">
        <f t="shared" si="2"/>
        <v>380.67559413709137</v>
      </c>
    </row>
    <row r="38" spans="2:28" x14ac:dyDescent="0.2">
      <c r="B38" s="1">
        <v>1</v>
      </c>
      <c r="C38" s="1">
        <v>1</v>
      </c>
      <c r="D38" s="1">
        <v>1</v>
      </c>
      <c r="E38" s="1">
        <v>36051</v>
      </c>
      <c r="F38" s="1">
        <v>99</v>
      </c>
      <c r="H38" s="1" t="s">
        <v>36</v>
      </c>
      <c r="I38">
        <v>3</v>
      </c>
      <c r="J38" s="14" t="s">
        <v>45</v>
      </c>
      <c r="K38" s="41">
        <v>64705</v>
      </c>
      <c r="L38" s="38">
        <v>64631</v>
      </c>
      <c r="M38" s="38">
        <v>65088</v>
      </c>
      <c r="N38" s="38">
        <v>65118</v>
      </c>
      <c r="O38" s="38">
        <v>65130</v>
      </c>
      <c r="P38" s="38">
        <v>65484</v>
      </c>
      <c r="Q38" s="38">
        <v>65322</v>
      </c>
      <c r="R38" s="38">
        <v>65357</v>
      </c>
      <c r="S38" s="38">
        <v>65460</v>
      </c>
      <c r="T38" s="38">
        <v>65637</v>
      </c>
      <c r="U38" s="38">
        <v>65420</v>
      </c>
      <c r="V38" s="38">
        <v>65393</v>
      </c>
      <c r="W38" s="39">
        <f t="shared" si="0"/>
        <v>762</v>
      </c>
      <c r="X38" s="29">
        <f t="shared" si="1"/>
        <v>1.1790007890950163</v>
      </c>
      <c r="Y38" s="5">
        <v>32</v>
      </c>
      <c r="Z38" s="14"/>
      <c r="AA38" s="6">
        <v>1275.4233706874318</v>
      </c>
      <c r="AB38" s="34">
        <f t="shared" si="2"/>
        <v>51.462911460233599</v>
      </c>
    </row>
    <row r="39" spans="2:28" x14ac:dyDescent="0.2">
      <c r="B39" s="1">
        <v>1</v>
      </c>
      <c r="C39" s="1">
        <v>1</v>
      </c>
      <c r="D39" s="1">
        <v>1</v>
      </c>
      <c r="E39" s="1">
        <v>36053</v>
      </c>
      <c r="F39" s="1">
        <v>99</v>
      </c>
      <c r="H39" s="1" t="s">
        <v>19</v>
      </c>
      <c r="I39">
        <v>2</v>
      </c>
      <c r="J39" s="14" t="s">
        <v>46</v>
      </c>
      <c r="K39" s="41">
        <v>69450</v>
      </c>
      <c r="L39" s="38">
        <v>69420</v>
      </c>
      <c r="M39" s="38">
        <v>69852</v>
      </c>
      <c r="N39" s="38">
        <v>70261</v>
      </c>
      <c r="O39" s="38">
        <v>71010</v>
      </c>
      <c r="P39" s="38">
        <v>71397</v>
      </c>
      <c r="Q39" s="38">
        <v>71471</v>
      </c>
      <c r="R39" s="38">
        <v>72042</v>
      </c>
      <c r="S39" s="38">
        <v>72709</v>
      </c>
      <c r="T39" s="38">
        <v>73075</v>
      </c>
      <c r="U39" s="38">
        <v>73169</v>
      </c>
      <c r="V39" s="38">
        <v>73442</v>
      </c>
      <c r="W39" s="39">
        <f t="shared" si="0"/>
        <v>4022</v>
      </c>
      <c r="X39" s="29">
        <f t="shared" si="1"/>
        <v>5.7937193892250072</v>
      </c>
      <c r="Y39" s="5">
        <v>7</v>
      </c>
      <c r="Z39" s="14"/>
      <c r="AA39" s="6">
        <v>632.12799016829422</v>
      </c>
      <c r="AB39" s="34">
        <f t="shared" si="2"/>
        <v>115.60158881834187</v>
      </c>
    </row>
    <row r="40" spans="2:28" x14ac:dyDescent="0.2">
      <c r="B40" s="1">
        <v>1</v>
      </c>
      <c r="C40" s="1">
        <v>1</v>
      </c>
      <c r="D40" s="1">
        <v>1</v>
      </c>
      <c r="E40" s="1">
        <v>36055</v>
      </c>
      <c r="F40" s="1">
        <v>99</v>
      </c>
      <c r="H40" s="1" t="s">
        <v>36</v>
      </c>
      <c r="I40">
        <v>3</v>
      </c>
      <c r="J40" s="14" t="s">
        <v>47</v>
      </c>
      <c r="K40" s="41">
        <v>738979</v>
      </c>
      <c r="L40" s="38">
        <v>735328</v>
      </c>
      <c r="M40" s="38">
        <v>739891</v>
      </c>
      <c r="N40" s="38">
        <v>741391</v>
      </c>
      <c r="O40" s="38">
        <v>741671</v>
      </c>
      <c r="P40" s="38">
        <v>741075</v>
      </c>
      <c r="Q40" s="38">
        <v>738506</v>
      </c>
      <c r="R40" s="38">
        <v>738329</v>
      </c>
      <c r="S40" s="38">
        <v>739249</v>
      </c>
      <c r="T40" s="38">
        <v>741018</v>
      </c>
      <c r="U40" s="38">
        <v>743386</v>
      </c>
      <c r="V40" s="38">
        <v>744344</v>
      </c>
      <c r="W40" s="39">
        <f t="shared" si="0"/>
        <v>9016</v>
      </c>
      <c r="X40" s="29">
        <f t="shared" si="1"/>
        <v>1.2261195004134209</v>
      </c>
      <c r="Y40" s="5">
        <v>31</v>
      </c>
      <c r="Z40" s="14"/>
      <c r="AA40" s="6">
        <v>655.85591902356305</v>
      </c>
      <c r="AB40" s="34">
        <f t="shared" si="2"/>
        <v>1129.848764806798</v>
      </c>
    </row>
    <row r="41" spans="2:28" x14ac:dyDescent="0.2">
      <c r="B41" s="1">
        <v>1</v>
      </c>
      <c r="C41" s="1">
        <v>1</v>
      </c>
      <c r="D41" s="1">
        <v>1</v>
      </c>
      <c r="E41" s="1">
        <v>36057</v>
      </c>
      <c r="F41" s="1">
        <v>99</v>
      </c>
      <c r="H41" t="s">
        <v>10</v>
      </c>
      <c r="I41">
        <v>6</v>
      </c>
      <c r="J41" s="14" t="s">
        <v>48</v>
      </c>
      <c r="K41" s="41">
        <v>49605</v>
      </c>
      <c r="L41" s="38">
        <v>49637</v>
      </c>
      <c r="M41" s="38">
        <v>49472</v>
      </c>
      <c r="N41" s="38">
        <v>49298</v>
      </c>
      <c r="O41" s="38">
        <v>49449</v>
      </c>
      <c r="P41" s="38">
        <v>49460</v>
      </c>
      <c r="Q41" s="38">
        <v>49505</v>
      </c>
      <c r="R41" s="38">
        <v>49724</v>
      </c>
      <c r="S41" s="38">
        <v>49798</v>
      </c>
      <c r="T41" s="38">
        <v>49951</v>
      </c>
      <c r="U41" s="38">
        <v>50001</v>
      </c>
      <c r="V41" s="38">
        <v>50219</v>
      </c>
      <c r="W41" s="39">
        <f t="shared" si="0"/>
        <v>582</v>
      </c>
      <c r="X41" s="29">
        <f t="shared" si="1"/>
        <v>1.1725124403166993</v>
      </c>
      <c r="Y41" s="5">
        <v>33</v>
      </c>
      <c r="Z41" s="14"/>
      <c r="AA41" s="6">
        <v>659.2939785821402</v>
      </c>
      <c r="AB41" s="34">
        <f t="shared" si="2"/>
        <v>75.764380720453829</v>
      </c>
    </row>
    <row r="42" spans="2:28" x14ac:dyDescent="0.2">
      <c r="B42" s="1">
        <v>1</v>
      </c>
      <c r="C42" s="1">
        <v>2</v>
      </c>
      <c r="D42" s="1">
        <v>2</v>
      </c>
      <c r="E42" s="1">
        <v>36059</v>
      </c>
      <c r="F42" s="1">
        <v>70</v>
      </c>
      <c r="G42" s="1">
        <v>5380</v>
      </c>
      <c r="H42" s="1" t="s">
        <v>14</v>
      </c>
      <c r="I42">
        <v>4</v>
      </c>
      <c r="J42" s="14" t="s">
        <v>49</v>
      </c>
      <c r="K42" s="41">
        <v>1336713</v>
      </c>
      <c r="L42" s="38">
        <v>1334625</v>
      </c>
      <c r="M42" s="38">
        <v>1337086</v>
      </c>
      <c r="N42" s="38">
        <v>1339572</v>
      </c>
      <c r="O42" s="38">
        <v>1339761</v>
      </c>
      <c r="P42" s="38">
        <v>1337964</v>
      </c>
      <c r="Q42" s="38">
        <v>1332318</v>
      </c>
      <c r="R42" s="38">
        <v>1324905</v>
      </c>
      <c r="S42" s="38">
        <v>1322048</v>
      </c>
      <c r="T42" s="38">
        <v>1325129</v>
      </c>
      <c r="U42" s="38">
        <v>1332088</v>
      </c>
      <c r="V42" s="38">
        <v>1339532</v>
      </c>
      <c r="W42" s="39">
        <f t="shared" si="0"/>
        <v>4907</v>
      </c>
      <c r="X42" s="29">
        <f t="shared" si="1"/>
        <v>0.36766882082982111</v>
      </c>
      <c r="Y42" s="5">
        <v>38</v>
      </c>
      <c r="Z42" s="14"/>
      <c r="AA42" s="6">
        <v>404.81536478161291</v>
      </c>
      <c r="AB42" s="34">
        <f t="shared" si="2"/>
        <v>3273.4157724346055</v>
      </c>
    </row>
    <row r="43" spans="2:28" x14ac:dyDescent="0.2">
      <c r="B43" s="1">
        <v>1</v>
      </c>
      <c r="C43" s="1">
        <v>2</v>
      </c>
      <c r="D43" s="1">
        <v>2</v>
      </c>
      <c r="E43" s="1">
        <v>36061</v>
      </c>
      <c r="F43" s="1">
        <v>70</v>
      </c>
      <c r="G43" s="1">
        <v>5600</v>
      </c>
      <c r="H43" s="1" t="s">
        <v>14</v>
      </c>
      <c r="I43">
        <v>7</v>
      </c>
      <c r="J43" s="14" t="s">
        <v>50</v>
      </c>
      <c r="K43" s="41">
        <v>1540547</v>
      </c>
      <c r="L43" s="38">
        <v>1538096</v>
      </c>
      <c r="M43" s="38">
        <v>1555729</v>
      </c>
      <c r="N43" s="38">
        <v>1555382</v>
      </c>
      <c r="O43" s="38">
        <v>1562154</v>
      </c>
      <c r="P43" s="38">
        <v>1569947</v>
      </c>
      <c r="Q43" s="38">
        <v>1573573</v>
      </c>
      <c r="R43" s="38">
        <v>1578171</v>
      </c>
      <c r="S43" s="38">
        <v>1581402</v>
      </c>
      <c r="T43" s="38">
        <v>1587022</v>
      </c>
      <c r="U43" s="38">
        <v>1583431</v>
      </c>
      <c r="V43" s="38">
        <v>1585873</v>
      </c>
      <c r="W43" s="39">
        <f t="shared" si="0"/>
        <v>47777</v>
      </c>
      <c r="X43" s="29">
        <f t="shared" si="1"/>
        <v>3.1062430433470993</v>
      </c>
      <c r="Y43" s="5">
        <v>21</v>
      </c>
      <c r="Z43" s="14"/>
      <c r="AA43" s="6">
        <v>286.69220938475388</v>
      </c>
      <c r="AB43" s="34">
        <f t="shared" si="2"/>
        <v>5535.6300173129048</v>
      </c>
    </row>
    <row r="44" spans="2:28" x14ac:dyDescent="0.2">
      <c r="B44" s="1">
        <v>1</v>
      </c>
      <c r="C44" s="1">
        <v>1</v>
      </c>
      <c r="D44" s="1">
        <v>1</v>
      </c>
      <c r="E44" s="1">
        <v>36063</v>
      </c>
      <c r="F44" s="1">
        <v>99</v>
      </c>
      <c r="H44" s="1" t="s">
        <v>31</v>
      </c>
      <c r="I44">
        <v>10</v>
      </c>
      <c r="J44" s="14" t="s">
        <v>51</v>
      </c>
      <c r="K44" s="41">
        <v>219620</v>
      </c>
      <c r="L44" s="38">
        <v>219795</v>
      </c>
      <c r="M44" s="38">
        <v>218552</v>
      </c>
      <c r="N44" s="38">
        <v>218127</v>
      </c>
      <c r="O44" s="38">
        <v>218072</v>
      </c>
      <c r="P44" s="38">
        <v>217737</v>
      </c>
      <c r="Q44" s="38">
        <v>216818</v>
      </c>
      <c r="R44" s="38">
        <v>216148</v>
      </c>
      <c r="S44" s="38">
        <v>215791</v>
      </c>
      <c r="T44" s="38">
        <v>215793</v>
      </c>
      <c r="U44" s="38">
        <v>216043</v>
      </c>
      <c r="V44" s="38">
        <v>216469</v>
      </c>
      <c r="W44" s="39">
        <f t="shared" si="0"/>
        <v>-3326</v>
      </c>
      <c r="X44" s="29">
        <f t="shared" si="1"/>
        <v>-1.5132282354011692</v>
      </c>
      <c r="Y44" s="5">
        <v>51</v>
      </c>
      <c r="Z44" s="14"/>
      <c r="AA44" s="6">
        <v>22.963748866790116</v>
      </c>
      <c r="AB44" s="34">
        <f t="shared" si="2"/>
        <v>9397.1154819619678</v>
      </c>
    </row>
    <row r="45" spans="2:28" x14ac:dyDescent="0.2">
      <c r="B45" s="1">
        <v>1</v>
      </c>
      <c r="C45" s="1">
        <v>1</v>
      </c>
      <c r="D45" s="1">
        <v>1</v>
      </c>
      <c r="E45" s="1">
        <v>36065</v>
      </c>
      <c r="F45" s="1">
        <v>99</v>
      </c>
      <c r="H45" s="1" t="s">
        <v>40</v>
      </c>
      <c r="I45">
        <v>6</v>
      </c>
      <c r="J45" s="14" t="s">
        <v>52</v>
      </c>
      <c r="K45" s="41">
        <v>235146</v>
      </c>
      <c r="L45" s="38">
        <v>235516</v>
      </c>
      <c r="M45" s="38">
        <v>234247</v>
      </c>
      <c r="N45" s="38">
        <v>234078</v>
      </c>
      <c r="O45" s="38">
        <v>234243</v>
      </c>
      <c r="P45" s="38">
        <v>234654</v>
      </c>
      <c r="Q45" s="38">
        <v>234282</v>
      </c>
      <c r="R45" s="38">
        <v>234229</v>
      </c>
      <c r="S45" s="38">
        <v>234488</v>
      </c>
      <c r="T45" s="38">
        <v>234482</v>
      </c>
      <c r="U45" s="38">
        <v>234619</v>
      </c>
      <c r="V45" s="38">
        <v>234878</v>
      </c>
      <c r="W45" s="39">
        <f t="shared" ref="W45:W74" si="3">+V45-L45</f>
        <v>-638</v>
      </c>
      <c r="X45" s="29">
        <f t="shared" ref="X45:X73" si="4">+W45/L45*100</f>
        <v>-0.27089454644270455</v>
      </c>
      <c r="Y45" s="5">
        <v>48</v>
      </c>
      <c r="Z45" s="14"/>
      <c r="AA45" s="6">
        <v>522.94765303931911</v>
      </c>
      <c r="AB45" s="34">
        <f t="shared" si="2"/>
        <v>448.38522295150239</v>
      </c>
    </row>
    <row r="46" spans="2:28" x14ac:dyDescent="0.2">
      <c r="B46" s="1">
        <v>1</v>
      </c>
      <c r="C46" s="1">
        <v>1</v>
      </c>
      <c r="D46" s="1">
        <v>1</v>
      </c>
      <c r="E46" s="1">
        <v>36067</v>
      </c>
      <c r="F46" s="1">
        <v>99</v>
      </c>
      <c r="H46" s="1" t="s">
        <v>19</v>
      </c>
      <c r="I46">
        <v>2</v>
      </c>
      <c r="J46" s="14" t="s">
        <v>53</v>
      </c>
      <c r="K46" s="41">
        <v>458034</v>
      </c>
      <c r="L46" s="38">
        <v>458326</v>
      </c>
      <c r="M46" s="38">
        <v>458576</v>
      </c>
      <c r="N46" s="38">
        <v>459484</v>
      </c>
      <c r="O46" s="38">
        <v>460961</v>
      </c>
      <c r="P46" s="38">
        <v>461412</v>
      </c>
      <c r="Q46" s="38">
        <v>460910</v>
      </c>
      <c r="R46" s="38">
        <v>460925</v>
      </c>
      <c r="S46" s="38">
        <v>461287</v>
      </c>
      <c r="T46" s="38">
        <v>463472</v>
      </c>
      <c r="U46" s="38">
        <v>465633</v>
      </c>
      <c r="V46" s="38">
        <v>467026</v>
      </c>
      <c r="W46" s="39">
        <f t="shared" si="3"/>
        <v>8700</v>
      </c>
      <c r="X46" s="29">
        <f t="shared" si="4"/>
        <v>1.8982121895768513</v>
      </c>
      <c r="Y46" s="5">
        <v>27</v>
      </c>
      <c r="Z46" s="14"/>
      <c r="AA46" s="6">
        <v>1212.7028105921727</v>
      </c>
      <c r="AB46" s="34">
        <f t="shared" ref="AB46:AB74" si="5">+T46/AA46</f>
        <v>382.18102238394488</v>
      </c>
    </row>
    <row r="47" spans="2:28" x14ac:dyDescent="0.2">
      <c r="B47" s="1">
        <v>1</v>
      </c>
      <c r="C47" s="1">
        <v>1</v>
      </c>
      <c r="D47" s="1">
        <v>1</v>
      </c>
      <c r="E47" s="1">
        <v>36069</v>
      </c>
      <c r="F47" s="1">
        <v>99</v>
      </c>
      <c r="H47" s="1" t="s">
        <v>36</v>
      </c>
      <c r="I47">
        <v>3</v>
      </c>
      <c r="J47" s="14" t="s">
        <v>54</v>
      </c>
      <c r="K47" s="41">
        <v>100106</v>
      </c>
      <c r="L47" s="38">
        <v>100009</v>
      </c>
      <c r="M47" s="38">
        <v>100819</v>
      </c>
      <c r="N47" s="38">
        <v>101763</v>
      </c>
      <c r="O47" s="38">
        <v>102625</v>
      </c>
      <c r="P47" s="38">
        <v>103385</v>
      </c>
      <c r="Q47" s="38">
        <v>104259</v>
      </c>
      <c r="R47" s="38">
        <v>104644</v>
      </c>
      <c r="S47" s="38">
        <v>105216</v>
      </c>
      <c r="T47" s="38">
        <v>106302</v>
      </c>
      <c r="U47" s="38">
        <v>107214</v>
      </c>
      <c r="V47" s="38">
        <v>107931</v>
      </c>
      <c r="W47" s="39">
        <f t="shared" si="3"/>
        <v>7922</v>
      </c>
      <c r="X47" s="29">
        <f t="shared" si="4"/>
        <v>7.921287084162425</v>
      </c>
      <c r="Y47" s="5">
        <v>4</v>
      </c>
      <c r="Z47" s="14"/>
      <c r="AA47" s="6">
        <v>780.29344498893431</v>
      </c>
      <c r="AB47" s="34">
        <f t="shared" si="5"/>
        <v>136.23336282353046</v>
      </c>
    </row>
    <row r="48" spans="2:28" x14ac:dyDescent="0.2">
      <c r="B48" s="1">
        <v>1</v>
      </c>
      <c r="C48" s="1">
        <v>1</v>
      </c>
      <c r="D48" s="1">
        <v>2</v>
      </c>
      <c r="E48" s="1">
        <v>36071</v>
      </c>
      <c r="F48" s="1">
        <v>70</v>
      </c>
      <c r="G48" s="1">
        <v>5660</v>
      </c>
      <c r="H48" s="1" t="s">
        <v>14</v>
      </c>
      <c r="I48">
        <v>5</v>
      </c>
      <c r="J48" s="28" t="s">
        <v>55</v>
      </c>
      <c r="K48" s="41">
        <v>342892</v>
      </c>
      <c r="L48" s="38">
        <v>341397</v>
      </c>
      <c r="M48" s="38">
        <v>347674</v>
      </c>
      <c r="N48" s="38">
        <v>352975</v>
      </c>
      <c r="O48" s="38">
        <v>358727</v>
      </c>
      <c r="P48" s="38">
        <v>362934</v>
      </c>
      <c r="Q48" s="38">
        <v>364522</v>
      </c>
      <c r="R48" s="38">
        <v>366908</v>
      </c>
      <c r="S48" s="38">
        <v>368464</v>
      </c>
      <c r="T48" s="38">
        <v>370201</v>
      </c>
      <c r="U48" s="38">
        <v>372079</v>
      </c>
      <c r="V48" s="38">
        <v>372813</v>
      </c>
      <c r="W48" s="39">
        <f t="shared" si="3"/>
        <v>31416</v>
      </c>
      <c r="X48" s="29">
        <f t="shared" si="4"/>
        <v>9.2021898259211419</v>
      </c>
      <c r="Y48" s="5">
        <v>2</v>
      </c>
      <c r="Z48" s="14"/>
      <c r="AA48" s="6">
        <v>644.38212532258842</v>
      </c>
      <c r="AB48" s="34">
        <f t="shared" si="5"/>
        <v>574.50538345499763</v>
      </c>
    </row>
    <row r="49" spans="2:28" x14ac:dyDescent="0.2">
      <c r="B49" s="1">
        <v>1</v>
      </c>
      <c r="C49" s="1">
        <v>1</v>
      </c>
      <c r="D49" s="1">
        <v>1</v>
      </c>
      <c r="E49" s="1">
        <v>36073</v>
      </c>
      <c r="F49" s="1">
        <v>99</v>
      </c>
      <c r="H49" s="1" t="s">
        <v>36</v>
      </c>
      <c r="I49">
        <v>3</v>
      </c>
      <c r="J49" s="28" t="s">
        <v>56</v>
      </c>
      <c r="K49" s="41">
        <v>44178</v>
      </c>
      <c r="L49" s="38">
        <v>44184</v>
      </c>
      <c r="M49" s="38">
        <v>43898</v>
      </c>
      <c r="N49" s="38">
        <v>43660</v>
      </c>
      <c r="O49" s="38">
        <v>43593</v>
      </c>
      <c r="P49" s="38">
        <v>43682</v>
      </c>
      <c r="Q49" s="38">
        <v>43475</v>
      </c>
      <c r="R49" s="38">
        <v>43420</v>
      </c>
      <c r="S49" s="38">
        <v>43342</v>
      </c>
      <c r="T49" s="38">
        <v>43254</v>
      </c>
      <c r="U49" s="38">
        <v>42975</v>
      </c>
      <c r="V49" s="38">
        <v>42883</v>
      </c>
      <c r="W49" s="39">
        <f t="shared" si="3"/>
        <v>-1301</v>
      </c>
      <c r="X49" s="29">
        <f t="shared" si="4"/>
        <v>-2.9445047981169656</v>
      </c>
      <c r="Y49" s="5">
        <v>56</v>
      </c>
      <c r="Z49" s="14"/>
      <c r="AA49" s="6">
        <v>816.33764094659898</v>
      </c>
      <c r="AB49" s="34">
        <f t="shared" si="5"/>
        <v>52.985428859857606</v>
      </c>
    </row>
    <row r="50" spans="2:28" x14ac:dyDescent="0.2">
      <c r="B50" s="1">
        <v>1</v>
      </c>
      <c r="C50" s="1">
        <v>1</v>
      </c>
      <c r="D50" s="1">
        <v>1</v>
      </c>
      <c r="E50" s="1">
        <v>36075</v>
      </c>
      <c r="F50" s="1">
        <v>99</v>
      </c>
      <c r="H50" s="1" t="s">
        <v>19</v>
      </c>
      <c r="I50">
        <v>2</v>
      </c>
      <c r="J50" s="28" t="s">
        <v>57</v>
      </c>
      <c r="K50" s="41">
        <v>122477</v>
      </c>
      <c r="L50" s="38">
        <v>122387</v>
      </c>
      <c r="M50" s="38">
        <v>122269</v>
      </c>
      <c r="N50" s="38">
        <v>122496</v>
      </c>
      <c r="O50" s="38">
        <v>123120</v>
      </c>
      <c r="P50" s="38">
        <v>123340</v>
      </c>
      <c r="Q50" s="38">
        <v>122640</v>
      </c>
      <c r="R50" s="38">
        <v>122354</v>
      </c>
      <c r="S50" s="38">
        <v>122213</v>
      </c>
      <c r="T50" s="38">
        <v>122366</v>
      </c>
      <c r="U50" s="38">
        <v>122055</v>
      </c>
      <c r="V50" s="38">
        <v>122109</v>
      </c>
      <c r="W50" s="39">
        <f t="shared" si="3"/>
        <v>-278</v>
      </c>
      <c r="X50" s="29">
        <f t="shared" si="4"/>
        <v>-0.22714830823535181</v>
      </c>
      <c r="Y50" s="5">
        <v>47</v>
      </c>
      <c r="Z50" s="14"/>
      <c r="AA50" s="6">
        <v>391.39551380160833</v>
      </c>
      <c r="AB50" s="34">
        <f t="shared" si="5"/>
        <v>312.64027226951106</v>
      </c>
    </row>
    <row r="51" spans="2:28" x14ac:dyDescent="0.2">
      <c r="B51" s="1">
        <v>1</v>
      </c>
      <c r="C51" s="1">
        <v>1</v>
      </c>
      <c r="D51" s="1">
        <v>1</v>
      </c>
      <c r="E51" s="1">
        <v>36077</v>
      </c>
      <c r="F51" s="1">
        <v>99</v>
      </c>
      <c r="H51" s="1" t="s">
        <v>12</v>
      </c>
      <c r="I51">
        <v>9</v>
      </c>
      <c r="J51" s="14" t="s">
        <v>58</v>
      </c>
      <c r="K51" s="41">
        <v>61860</v>
      </c>
      <c r="L51" s="38">
        <v>61692</v>
      </c>
      <c r="M51" s="38">
        <v>61924</v>
      </c>
      <c r="N51" s="38">
        <v>62093</v>
      </c>
      <c r="O51" s="38">
        <v>62567</v>
      </c>
      <c r="P51" s="38">
        <v>62934</v>
      </c>
      <c r="Q51" s="38">
        <v>63069</v>
      </c>
      <c r="R51" s="38">
        <v>63032</v>
      </c>
      <c r="S51" s="38">
        <v>62914</v>
      </c>
      <c r="T51" s="38">
        <v>62561</v>
      </c>
      <c r="U51" s="38">
        <v>62280</v>
      </c>
      <c r="V51" s="38">
        <v>62259</v>
      </c>
      <c r="W51" s="39">
        <f t="shared" si="3"/>
        <v>567</v>
      </c>
      <c r="X51" s="29">
        <f t="shared" si="4"/>
        <v>0.91908189068274659</v>
      </c>
      <c r="Y51" s="5">
        <v>35</v>
      </c>
      <c r="Z51" s="14"/>
      <c r="AA51" s="6">
        <v>953.30195738358634</v>
      </c>
      <c r="AB51" s="34">
        <f t="shared" si="5"/>
        <v>65.625586431925186</v>
      </c>
    </row>
    <row r="52" spans="2:28" x14ac:dyDescent="0.2">
      <c r="B52" s="1">
        <v>1</v>
      </c>
      <c r="C52" s="1">
        <v>2</v>
      </c>
      <c r="D52" s="1">
        <v>2</v>
      </c>
      <c r="E52" s="1">
        <v>36079</v>
      </c>
      <c r="F52" s="1">
        <v>70</v>
      </c>
      <c r="G52" s="1">
        <v>5600</v>
      </c>
      <c r="H52" s="1" t="s">
        <v>14</v>
      </c>
      <c r="I52">
        <v>5</v>
      </c>
      <c r="J52" s="14" t="s">
        <v>59</v>
      </c>
      <c r="K52" s="41">
        <v>96049</v>
      </c>
      <c r="L52" s="38">
        <v>95731</v>
      </c>
      <c r="M52" s="38">
        <v>97055</v>
      </c>
      <c r="N52" s="38">
        <v>98263</v>
      </c>
      <c r="O52" s="38">
        <v>98964</v>
      </c>
      <c r="P52" s="38">
        <v>99468</v>
      </c>
      <c r="Q52" s="38">
        <v>99575</v>
      </c>
      <c r="R52" s="38">
        <v>99357</v>
      </c>
      <c r="S52" s="38">
        <v>99454</v>
      </c>
      <c r="T52" s="38">
        <v>99537</v>
      </c>
      <c r="U52" s="38">
        <v>99666</v>
      </c>
      <c r="V52" s="38">
        <v>99710</v>
      </c>
      <c r="W52" s="39">
        <f t="shared" si="3"/>
        <v>3979</v>
      </c>
      <c r="X52" s="29">
        <f t="shared" si="4"/>
        <v>4.1564383533024829</v>
      </c>
      <c r="Y52" s="5">
        <v>14</v>
      </c>
      <c r="Z52" s="14"/>
      <c r="AA52" s="6">
        <v>1002.7950893980976</v>
      </c>
      <c r="AB52" s="34">
        <f t="shared" si="5"/>
        <v>99.259560654355184</v>
      </c>
    </row>
    <row r="53" spans="2:28" x14ac:dyDescent="0.2">
      <c r="B53" s="1">
        <v>1</v>
      </c>
      <c r="C53" s="1">
        <v>2</v>
      </c>
      <c r="D53" s="1">
        <v>2</v>
      </c>
      <c r="E53" s="1">
        <v>36081</v>
      </c>
      <c r="F53" s="1">
        <v>70</v>
      </c>
      <c r="G53" s="1">
        <v>5600</v>
      </c>
      <c r="H53" s="1" t="s">
        <v>14</v>
      </c>
      <c r="I53">
        <v>7</v>
      </c>
      <c r="J53" s="14" t="s">
        <v>60</v>
      </c>
      <c r="K53" s="41">
        <v>2230501</v>
      </c>
      <c r="L53" s="38">
        <v>2229394</v>
      </c>
      <c r="M53" s="38">
        <v>2231316</v>
      </c>
      <c r="N53" s="38">
        <v>2224507</v>
      </c>
      <c r="O53" s="38">
        <v>2214608</v>
      </c>
      <c r="P53" s="38">
        <v>2198516</v>
      </c>
      <c r="Q53" s="38">
        <v>2185222</v>
      </c>
      <c r="R53" s="38">
        <v>2173862</v>
      </c>
      <c r="S53" s="38">
        <v>2177351</v>
      </c>
      <c r="T53" s="38">
        <v>2193623</v>
      </c>
      <c r="U53" s="38">
        <v>2217166</v>
      </c>
      <c r="V53" s="38">
        <v>2230722</v>
      </c>
      <c r="W53" s="39">
        <f t="shared" si="3"/>
        <v>1328</v>
      </c>
      <c r="X53" s="29">
        <f t="shared" si="4"/>
        <v>5.9567756977905201E-2</v>
      </c>
      <c r="Y53" s="5">
        <v>42</v>
      </c>
      <c r="Z53" s="14"/>
      <c r="AA53" s="6">
        <v>231.28290941888534</v>
      </c>
      <c r="AB53" s="34">
        <f t="shared" si="5"/>
        <v>9484.5875361548879</v>
      </c>
    </row>
    <row r="54" spans="2:28" x14ac:dyDescent="0.2">
      <c r="B54" s="1">
        <v>1</v>
      </c>
      <c r="C54" s="1">
        <v>1</v>
      </c>
      <c r="D54" s="1">
        <v>2</v>
      </c>
      <c r="E54" s="1">
        <v>36083</v>
      </c>
      <c r="F54" s="1">
        <v>99</v>
      </c>
      <c r="H54" t="s">
        <v>10</v>
      </c>
      <c r="I54">
        <v>1</v>
      </c>
      <c r="J54" s="14" t="s">
        <v>61</v>
      </c>
      <c r="K54" s="41">
        <v>152684</v>
      </c>
      <c r="L54" s="38">
        <v>152553</v>
      </c>
      <c r="M54" s="38">
        <v>152700</v>
      </c>
      <c r="N54" s="38">
        <v>153040</v>
      </c>
      <c r="O54" s="38">
        <v>154201</v>
      </c>
      <c r="P54" s="38">
        <v>155523</v>
      </c>
      <c r="Q54" s="38">
        <v>156104</v>
      </c>
      <c r="R54" s="38">
        <v>157312</v>
      </c>
      <c r="S54" s="38">
        <v>158243</v>
      </c>
      <c r="T54" s="38">
        <v>159011</v>
      </c>
      <c r="U54" s="38">
        <v>159150</v>
      </c>
      <c r="V54" s="38">
        <v>159429</v>
      </c>
      <c r="W54" s="39">
        <f t="shared" si="3"/>
        <v>6876</v>
      </c>
      <c r="X54" s="29">
        <f t="shared" si="4"/>
        <v>4.5072859924091953</v>
      </c>
      <c r="Y54" s="5">
        <v>13</v>
      </c>
      <c r="Z54" s="14"/>
      <c r="AA54" s="6">
        <v>109.2352053368587</v>
      </c>
      <c r="AB54" s="34">
        <f t="shared" si="5"/>
        <v>1455.6753888056794</v>
      </c>
    </row>
    <row r="55" spans="2:28" x14ac:dyDescent="0.2">
      <c r="B55" s="1">
        <v>1</v>
      </c>
      <c r="C55" s="1">
        <v>2</v>
      </c>
      <c r="D55" s="1">
        <v>2</v>
      </c>
      <c r="E55" s="1">
        <v>36085</v>
      </c>
      <c r="F55" s="1">
        <v>70</v>
      </c>
      <c r="G55" s="1">
        <v>5600</v>
      </c>
      <c r="H55" s="1" t="s">
        <v>14</v>
      </c>
      <c r="I55">
        <v>7</v>
      </c>
      <c r="J55" s="14" t="s">
        <v>62</v>
      </c>
      <c r="K55" s="41">
        <v>445235</v>
      </c>
      <c r="L55" s="38">
        <v>443762</v>
      </c>
      <c r="M55" s="38">
        <v>448961</v>
      </c>
      <c r="N55" s="38">
        <v>452813</v>
      </c>
      <c r="O55" s="38">
        <v>455939</v>
      </c>
      <c r="P55" s="38">
        <v>456846</v>
      </c>
      <c r="Q55" s="38">
        <v>457028</v>
      </c>
      <c r="R55" s="38">
        <v>457577</v>
      </c>
      <c r="S55" s="38">
        <v>459642</v>
      </c>
      <c r="T55" s="38">
        <v>463701</v>
      </c>
      <c r="U55" s="38">
        <v>466965</v>
      </c>
      <c r="V55" s="38">
        <v>468730</v>
      </c>
      <c r="W55" s="39">
        <f t="shared" si="3"/>
        <v>24968</v>
      </c>
      <c r="X55" s="29">
        <f t="shared" si="4"/>
        <v>5.6264393976951608</v>
      </c>
      <c r="Y55" s="5">
        <v>8</v>
      </c>
      <c r="Z55" s="14"/>
      <c r="AA55" s="6">
        <v>653.96422068364791</v>
      </c>
      <c r="AB55" s="34">
        <f t="shared" si="5"/>
        <v>709.06172743709351</v>
      </c>
    </row>
    <row r="56" spans="2:28" x14ac:dyDescent="0.2">
      <c r="B56" s="1">
        <v>1</v>
      </c>
      <c r="C56" s="1">
        <v>2</v>
      </c>
      <c r="D56" s="1">
        <v>2</v>
      </c>
      <c r="E56" s="1">
        <v>36087</v>
      </c>
      <c r="F56" s="1">
        <v>70</v>
      </c>
      <c r="G56" s="1">
        <v>5600</v>
      </c>
      <c r="H56" s="1" t="s">
        <v>14</v>
      </c>
      <c r="I56">
        <v>5</v>
      </c>
      <c r="J56" s="14" t="s">
        <v>63</v>
      </c>
      <c r="K56" s="41">
        <v>287720</v>
      </c>
      <c r="L56" s="38">
        <v>286794</v>
      </c>
      <c r="M56" s="38">
        <v>290613</v>
      </c>
      <c r="N56" s="38">
        <v>293728</v>
      </c>
      <c r="O56" s="38">
        <v>296224</v>
      </c>
      <c r="P56" s="38">
        <v>297562</v>
      </c>
      <c r="Q56" s="38">
        <v>298737</v>
      </c>
      <c r="R56" s="38">
        <v>299390</v>
      </c>
      <c r="S56" s="38">
        <v>301668</v>
      </c>
      <c r="T56" s="38">
        <v>305413</v>
      </c>
      <c r="U56" s="38">
        <v>308652</v>
      </c>
      <c r="V56" s="38">
        <v>311687</v>
      </c>
      <c r="W56" s="39">
        <f t="shared" si="3"/>
        <v>24893</v>
      </c>
      <c r="X56" s="29">
        <f t="shared" si="4"/>
        <v>8.6797492276686405</v>
      </c>
      <c r="Y56" s="5">
        <v>3</v>
      </c>
      <c r="Z56" s="14"/>
      <c r="AA56" s="6">
        <v>58.478676735181786</v>
      </c>
      <c r="AB56" s="34">
        <f t="shared" si="5"/>
        <v>5222.6386958625935</v>
      </c>
    </row>
    <row r="57" spans="2:28" x14ac:dyDescent="0.2">
      <c r="B57" s="1">
        <v>1</v>
      </c>
      <c r="C57" s="1">
        <v>1</v>
      </c>
      <c r="D57" s="1">
        <v>1</v>
      </c>
      <c r="E57">
        <v>36089</v>
      </c>
      <c r="F57" s="1">
        <v>99</v>
      </c>
      <c r="H57" t="s">
        <v>12</v>
      </c>
      <c r="I57">
        <v>8</v>
      </c>
      <c r="J57" s="14" t="s">
        <v>101</v>
      </c>
      <c r="K57" s="41">
        <v>111864</v>
      </c>
      <c r="L57" s="38">
        <v>111922</v>
      </c>
      <c r="M57" s="38">
        <v>111497</v>
      </c>
      <c r="N57" s="38">
        <v>111292</v>
      </c>
      <c r="O57" s="38">
        <v>111329</v>
      </c>
      <c r="P57" s="38">
        <v>111468</v>
      </c>
      <c r="Q57" s="38">
        <v>111606</v>
      </c>
      <c r="R57" s="38">
        <v>111556</v>
      </c>
      <c r="S57" s="38">
        <v>111586</v>
      </c>
      <c r="T57" s="38">
        <v>111684</v>
      </c>
      <c r="U57" s="38">
        <v>112169</v>
      </c>
      <c r="V57" s="38">
        <v>111944</v>
      </c>
      <c r="W57" s="39">
        <f t="shared" si="3"/>
        <v>22</v>
      </c>
      <c r="X57" s="29">
        <f t="shared" si="4"/>
        <v>1.9656546523471704E-2</v>
      </c>
      <c r="Y57" s="5">
        <v>45</v>
      </c>
      <c r="Z57" s="14"/>
      <c r="AA57" s="6">
        <v>174.21853653376002</v>
      </c>
      <c r="AB57" s="34">
        <f t="shared" si="5"/>
        <v>641.05692897011511</v>
      </c>
    </row>
    <row r="58" spans="2:28" x14ac:dyDescent="0.2">
      <c r="B58" s="1">
        <v>1</v>
      </c>
      <c r="C58" s="1">
        <v>1</v>
      </c>
      <c r="D58" s="1">
        <v>1</v>
      </c>
      <c r="E58" s="1">
        <v>36091</v>
      </c>
      <c r="F58" s="1">
        <v>99</v>
      </c>
      <c r="H58" t="s">
        <v>10</v>
      </c>
      <c r="I58">
        <v>1</v>
      </c>
      <c r="J58" s="14" t="s">
        <v>64</v>
      </c>
      <c r="K58" s="41">
        <v>201514</v>
      </c>
      <c r="L58" s="38">
        <v>200626</v>
      </c>
      <c r="M58" s="38">
        <v>203974</v>
      </c>
      <c r="N58" s="38">
        <v>206446</v>
      </c>
      <c r="O58" s="38">
        <v>209410</v>
      </c>
      <c r="P58" s="38">
        <v>211478</v>
      </c>
      <c r="Q58" s="38">
        <v>212975</v>
      </c>
      <c r="R58" s="38">
        <v>214627</v>
      </c>
      <c r="S58" s="38">
        <v>215798</v>
      </c>
      <c r="T58" s="38">
        <v>217282</v>
      </c>
      <c r="U58" s="38">
        <v>218652</v>
      </c>
      <c r="V58" s="38">
        <v>219607</v>
      </c>
      <c r="W58" s="39">
        <f t="shared" si="3"/>
        <v>18981</v>
      </c>
      <c r="X58" s="29">
        <f t="shared" si="4"/>
        <v>9.4608874223679873</v>
      </c>
      <c r="Y58" s="5">
        <v>1</v>
      </c>
      <c r="Z58" s="14"/>
      <c r="AA58" s="6">
        <v>2685.5970278626774</v>
      </c>
      <c r="AB58" s="34">
        <f t="shared" si="5"/>
        <v>80.906404700977461</v>
      </c>
    </row>
    <row r="59" spans="2:28" x14ac:dyDescent="0.2">
      <c r="B59" s="1">
        <v>1</v>
      </c>
      <c r="C59" s="1">
        <v>1</v>
      </c>
      <c r="D59" s="1">
        <v>1</v>
      </c>
      <c r="E59" s="1">
        <v>36093</v>
      </c>
      <c r="F59" s="1">
        <v>99</v>
      </c>
      <c r="H59" t="s">
        <v>10</v>
      </c>
      <c r="I59">
        <v>1</v>
      </c>
      <c r="J59" s="14" t="s">
        <v>65</v>
      </c>
      <c r="K59" s="41">
        <v>146581</v>
      </c>
      <c r="L59" s="38">
        <v>146652</v>
      </c>
      <c r="M59" s="38">
        <v>146334</v>
      </c>
      <c r="N59" s="38">
        <v>147199</v>
      </c>
      <c r="O59" s="38">
        <v>147891</v>
      </c>
      <c r="P59" s="38">
        <v>148900</v>
      </c>
      <c r="Q59" s="38">
        <v>150200</v>
      </c>
      <c r="R59" s="38">
        <v>151768</v>
      </c>
      <c r="S59" s="38">
        <v>152275</v>
      </c>
      <c r="T59" s="38">
        <v>153360</v>
      </c>
      <c r="U59" s="38">
        <v>154050</v>
      </c>
      <c r="V59" s="38">
        <v>154727</v>
      </c>
      <c r="W59" s="39">
        <f t="shared" si="3"/>
        <v>8075</v>
      </c>
      <c r="X59" s="29">
        <f t="shared" si="4"/>
        <v>5.5062324414259605</v>
      </c>
      <c r="Y59" s="5">
        <v>9</v>
      </c>
      <c r="Z59" s="14"/>
      <c r="AA59" s="6">
        <v>811.84420198085854</v>
      </c>
      <c r="AB59" s="34">
        <f t="shared" si="5"/>
        <v>188.90323984061155</v>
      </c>
    </row>
    <row r="60" spans="2:28" x14ac:dyDescent="0.2">
      <c r="B60" s="1">
        <v>1</v>
      </c>
      <c r="C60" s="1">
        <v>1</v>
      </c>
      <c r="D60" s="1">
        <v>1</v>
      </c>
      <c r="E60" s="1">
        <v>36095</v>
      </c>
      <c r="F60" s="1">
        <v>99</v>
      </c>
      <c r="H60" t="s">
        <v>10</v>
      </c>
      <c r="I60">
        <v>6</v>
      </c>
      <c r="J60" s="14" t="s">
        <v>66</v>
      </c>
      <c r="K60" s="41">
        <v>31514</v>
      </c>
      <c r="L60" s="38">
        <v>31488</v>
      </c>
      <c r="M60" s="38">
        <v>31794</v>
      </c>
      <c r="N60" s="38">
        <v>31785</v>
      </c>
      <c r="O60" s="38">
        <v>32032</v>
      </c>
      <c r="P60" s="38">
        <v>32310</v>
      </c>
      <c r="Q60" s="38">
        <v>32534</v>
      </c>
      <c r="R60" s="38">
        <v>32661</v>
      </c>
      <c r="S60" s="38">
        <v>32894</v>
      </c>
      <c r="T60" s="38">
        <v>32890</v>
      </c>
      <c r="U60" s="38">
        <v>32776</v>
      </c>
      <c r="V60" s="38">
        <v>32749</v>
      </c>
      <c r="W60" s="39">
        <f t="shared" si="3"/>
        <v>1261</v>
      </c>
      <c r="X60" s="29">
        <f t="shared" si="4"/>
        <v>4.0047002032520327</v>
      </c>
      <c r="Y60" s="5">
        <v>16</v>
      </c>
      <c r="Z60" s="14"/>
      <c r="AA60" s="6">
        <v>206.10278194339125</v>
      </c>
      <c r="AB60" s="34">
        <f t="shared" si="5"/>
        <v>159.58057280873413</v>
      </c>
    </row>
    <row r="61" spans="2:28" x14ac:dyDescent="0.2">
      <c r="B61" s="1">
        <v>1</v>
      </c>
      <c r="C61" s="1">
        <v>1</v>
      </c>
      <c r="D61" s="1">
        <v>1</v>
      </c>
      <c r="E61" s="1">
        <v>36097</v>
      </c>
      <c r="F61" s="1">
        <v>99</v>
      </c>
      <c r="H61" s="1" t="s">
        <v>12</v>
      </c>
      <c r="I61">
        <v>9</v>
      </c>
      <c r="J61" s="14" t="s">
        <v>67</v>
      </c>
      <c r="K61" s="41">
        <v>19232</v>
      </c>
      <c r="L61" s="38">
        <v>19188</v>
      </c>
      <c r="M61" s="38">
        <v>19175</v>
      </c>
      <c r="N61" s="38">
        <v>19179</v>
      </c>
      <c r="O61" s="38">
        <v>19151</v>
      </c>
      <c r="P61" s="38">
        <v>19034</v>
      </c>
      <c r="Q61" s="38">
        <v>18880</v>
      </c>
      <c r="R61" s="38">
        <v>18752</v>
      </c>
      <c r="S61" s="38">
        <v>18707</v>
      </c>
      <c r="T61" s="38">
        <v>18644</v>
      </c>
      <c r="U61" s="38">
        <v>18398</v>
      </c>
      <c r="V61" s="38">
        <v>18343</v>
      </c>
      <c r="W61" s="39">
        <f t="shared" si="3"/>
        <v>-845</v>
      </c>
      <c r="X61" s="29">
        <f t="shared" si="4"/>
        <v>-4.4037940379403793</v>
      </c>
      <c r="Y61" s="5">
        <v>61</v>
      </c>
      <c r="Z61" s="14"/>
      <c r="AA61" s="6">
        <v>622.02192751472205</v>
      </c>
      <c r="AB61" s="34">
        <f t="shared" si="5"/>
        <v>29.973219874244275</v>
      </c>
    </row>
    <row r="62" spans="2:28" x14ac:dyDescent="0.2">
      <c r="B62" s="1">
        <v>1</v>
      </c>
      <c r="C62" s="1">
        <v>1</v>
      </c>
      <c r="D62" s="1">
        <v>1</v>
      </c>
      <c r="E62" s="1">
        <v>36099</v>
      </c>
      <c r="F62" s="1">
        <v>99</v>
      </c>
      <c r="H62" s="1" t="s">
        <v>12</v>
      </c>
      <c r="I62">
        <v>3</v>
      </c>
      <c r="J62" s="14" t="s">
        <v>68</v>
      </c>
      <c r="K62" s="41">
        <v>33343</v>
      </c>
      <c r="L62" s="38">
        <v>33319</v>
      </c>
      <c r="M62" s="38">
        <v>34764</v>
      </c>
      <c r="N62" s="38">
        <v>35046</v>
      </c>
      <c r="O62" s="38">
        <v>35212</v>
      </c>
      <c r="P62" s="38">
        <v>35312</v>
      </c>
      <c r="Q62" s="38">
        <v>35177</v>
      </c>
      <c r="R62" s="38">
        <v>35223</v>
      </c>
      <c r="S62" s="38">
        <v>35469</v>
      </c>
      <c r="T62" s="38">
        <v>35370</v>
      </c>
      <c r="U62" s="38">
        <v>35286</v>
      </c>
      <c r="V62" s="38">
        <v>35251</v>
      </c>
      <c r="W62" s="39">
        <f t="shared" si="3"/>
        <v>1932</v>
      </c>
      <c r="X62" s="29">
        <f t="shared" si="4"/>
        <v>5.7984933521414206</v>
      </c>
      <c r="Y62" s="5">
        <v>6</v>
      </c>
      <c r="Z62" s="14"/>
      <c r="AA62" s="6">
        <v>328.70740906907679</v>
      </c>
      <c r="AB62" s="34">
        <f t="shared" si="5"/>
        <v>107.60329406681281</v>
      </c>
    </row>
    <row r="63" spans="2:28" x14ac:dyDescent="0.2">
      <c r="B63" s="1">
        <v>1</v>
      </c>
      <c r="C63" s="1">
        <v>1</v>
      </c>
      <c r="D63" s="1">
        <v>1</v>
      </c>
      <c r="E63" s="1">
        <v>36101</v>
      </c>
      <c r="F63" s="1">
        <v>99</v>
      </c>
      <c r="H63" s="1" t="s">
        <v>12</v>
      </c>
      <c r="I63">
        <v>9</v>
      </c>
      <c r="J63" s="14" t="s">
        <v>69</v>
      </c>
      <c r="K63" s="41">
        <v>98764</v>
      </c>
      <c r="L63" s="38">
        <v>98681</v>
      </c>
      <c r="M63" s="38">
        <v>99216</v>
      </c>
      <c r="N63" s="38">
        <v>99583</v>
      </c>
      <c r="O63" s="38">
        <v>99191</v>
      </c>
      <c r="P63" s="38">
        <v>98983</v>
      </c>
      <c r="Q63" s="38">
        <v>98868</v>
      </c>
      <c r="R63" s="38">
        <v>98473</v>
      </c>
      <c r="S63" s="38">
        <v>98541</v>
      </c>
      <c r="T63" s="38">
        <v>98726</v>
      </c>
      <c r="U63" s="38">
        <v>98949</v>
      </c>
      <c r="V63" s="38">
        <v>98990</v>
      </c>
      <c r="W63" s="39">
        <f t="shared" si="3"/>
        <v>309</v>
      </c>
      <c r="X63" s="29">
        <f t="shared" si="4"/>
        <v>0.3131301871687559</v>
      </c>
      <c r="Y63" s="5">
        <v>39</v>
      </c>
      <c r="Z63" s="14"/>
      <c r="AA63" s="6">
        <v>324.91295172023962</v>
      </c>
      <c r="AB63" s="34">
        <f t="shared" si="5"/>
        <v>303.85369212676454</v>
      </c>
    </row>
    <row r="64" spans="2:28" x14ac:dyDescent="0.2">
      <c r="B64" s="1">
        <v>1</v>
      </c>
      <c r="C64" s="1">
        <v>2</v>
      </c>
      <c r="D64" s="1">
        <v>2</v>
      </c>
      <c r="E64" s="1">
        <v>36103</v>
      </c>
      <c r="F64" s="1">
        <v>70</v>
      </c>
      <c r="G64" s="1">
        <v>5380</v>
      </c>
      <c r="H64" s="1" t="s">
        <v>14</v>
      </c>
      <c r="I64">
        <v>4</v>
      </c>
      <c r="J64" s="14" t="s">
        <v>70</v>
      </c>
      <c r="K64" s="41">
        <v>1424081</v>
      </c>
      <c r="L64" s="38">
        <v>1419379</v>
      </c>
      <c r="M64" s="38">
        <v>1442488</v>
      </c>
      <c r="N64" s="38">
        <v>1456745</v>
      </c>
      <c r="O64" s="38">
        <v>1470849</v>
      </c>
      <c r="P64" s="38">
        <v>1478215</v>
      </c>
      <c r="Q64" s="38">
        <v>1477687</v>
      </c>
      <c r="R64" s="38">
        <v>1475626</v>
      </c>
      <c r="S64" s="38">
        <v>1475255</v>
      </c>
      <c r="T64" s="38">
        <v>1480218</v>
      </c>
      <c r="U64" s="38">
        <v>1487206</v>
      </c>
      <c r="V64" s="38">
        <v>1493350</v>
      </c>
      <c r="W64" s="39">
        <f t="shared" si="3"/>
        <v>73971</v>
      </c>
      <c r="X64" s="29">
        <f t="shared" si="4"/>
        <v>5.2115044677989459</v>
      </c>
      <c r="Y64" s="5">
        <v>11</v>
      </c>
      <c r="Z64" s="14"/>
      <c r="AA64" s="6">
        <v>1392.6424728608781</v>
      </c>
      <c r="AB64" s="34">
        <f t="shared" si="5"/>
        <v>1062.8844293102861</v>
      </c>
    </row>
    <row r="65" spans="2:28" x14ac:dyDescent="0.2">
      <c r="B65" s="1">
        <v>1</v>
      </c>
      <c r="C65" s="1">
        <v>1</v>
      </c>
      <c r="D65" s="1">
        <v>2</v>
      </c>
      <c r="E65" s="1">
        <v>36105</v>
      </c>
      <c r="F65" s="1">
        <v>99</v>
      </c>
      <c r="H65" s="1" t="s">
        <v>12</v>
      </c>
      <c r="I65">
        <v>5</v>
      </c>
      <c r="J65" s="14" t="s">
        <v>71</v>
      </c>
      <c r="K65" s="41">
        <v>74134</v>
      </c>
      <c r="L65" s="38">
        <v>73885</v>
      </c>
      <c r="M65" s="38">
        <v>74143</v>
      </c>
      <c r="N65" s="38">
        <v>74452</v>
      </c>
      <c r="O65" s="38">
        <v>75447</v>
      </c>
      <c r="P65" s="38">
        <v>76265</v>
      </c>
      <c r="Q65" s="38">
        <v>76780</v>
      </c>
      <c r="R65" s="38">
        <v>77231</v>
      </c>
      <c r="S65" s="38">
        <v>77991</v>
      </c>
      <c r="T65" s="38">
        <v>77755</v>
      </c>
      <c r="U65" s="38">
        <v>77647</v>
      </c>
      <c r="V65" s="38">
        <v>77547</v>
      </c>
      <c r="W65" s="39">
        <f t="shared" si="3"/>
        <v>3662</v>
      </c>
      <c r="X65" s="29">
        <f t="shared" si="4"/>
        <v>4.9563510861473912</v>
      </c>
      <c r="Y65" s="5">
        <v>12</v>
      </c>
      <c r="Z65" s="14"/>
      <c r="AA65" s="6">
        <v>912.1980329638593</v>
      </c>
      <c r="AB65" s="34">
        <f t="shared" si="5"/>
        <v>85.239166485991106</v>
      </c>
    </row>
    <row r="66" spans="2:28" x14ac:dyDescent="0.2">
      <c r="B66" s="1">
        <v>1</v>
      </c>
      <c r="C66" s="1">
        <v>1</v>
      </c>
      <c r="D66" s="1">
        <v>1</v>
      </c>
      <c r="E66" s="1">
        <v>36107</v>
      </c>
      <c r="F66" s="1">
        <v>99</v>
      </c>
      <c r="H66" t="s">
        <v>16</v>
      </c>
      <c r="I66">
        <v>9</v>
      </c>
      <c r="J66" s="14" t="s">
        <v>72</v>
      </c>
      <c r="K66" s="41">
        <v>51838</v>
      </c>
      <c r="L66" s="38">
        <v>51883</v>
      </c>
      <c r="M66" s="38">
        <v>51712</v>
      </c>
      <c r="N66" s="38">
        <v>51992</v>
      </c>
      <c r="O66" s="38">
        <v>51895</v>
      </c>
      <c r="P66" s="38">
        <v>51631</v>
      </c>
      <c r="Q66" s="38">
        <v>51611</v>
      </c>
      <c r="R66" s="38">
        <v>51536</v>
      </c>
      <c r="S66" s="38">
        <v>51565</v>
      </c>
      <c r="T66" s="38">
        <v>51498</v>
      </c>
      <c r="U66" s="38">
        <v>51236</v>
      </c>
      <c r="V66" s="38">
        <v>51125</v>
      </c>
      <c r="W66" s="39">
        <f t="shared" si="3"/>
        <v>-758</v>
      </c>
      <c r="X66" s="29">
        <f t="shared" si="4"/>
        <v>-1.4609795115933928</v>
      </c>
      <c r="Y66" s="5">
        <v>50</v>
      </c>
      <c r="Z66" s="14"/>
      <c r="AA66" s="6">
        <v>969.71461373566206</v>
      </c>
      <c r="AB66" s="34">
        <f t="shared" si="5"/>
        <v>53.106346207996843</v>
      </c>
    </row>
    <row r="67" spans="2:28" x14ac:dyDescent="0.2">
      <c r="B67" s="1">
        <v>1</v>
      </c>
      <c r="C67" s="1">
        <v>1</v>
      </c>
      <c r="D67" s="1">
        <v>1</v>
      </c>
      <c r="E67" s="1">
        <v>36109</v>
      </c>
      <c r="F67" s="1">
        <v>99</v>
      </c>
      <c r="H67" s="1" t="s">
        <v>12</v>
      </c>
      <c r="I67">
        <v>9</v>
      </c>
      <c r="J67" s="14" t="s">
        <v>73</v>
      </c>
      <c r="K67" s="41">
        <v>96608</v>
      </c>
      <c r="L67" s="38">
        <v>96487</v>
      </c>
      <c r="M67" s="38">
        <v>97458</v>
      </c>
      <c r="N67" s="38">
        <v>98227</v>
      </c>
      <c r="O67" s="38">
        <v>99049</v>
      </c>
      <c r="P67" s="38">
        <v>99531</v>
      </c>
      <c r="Q67" s="38">
        <v>99433</v>
      </c>
      <c r="R67" s="38">
        <v>99651</v>
      </c>
      <c r="S67" s="38">
        <v>99910</v>
      </c>
      <c r="T67" s="38">
        <v>100383</v>
      </c>
      <c r="U67" s="38">
        <v>101497</v>
      </c>
      <c r="V67" s="38">
        <v>101564</v>
      </c>
      <c r="W67" s="39">
        <f t="shared" si="3"/>
        <v>5077</v>
      </c>
      <c r="X67" s="29">
        <f t="shared" si="4"/>
        <v>5.2618487464632535</v>
      </c>
      <c r="Y67" s="5">
        <v>10</v>
      </c>
      <c r="Z67" s="14"/>
      <c r="AA67" s="6">
        <v>518.69210513716666</v>
      </c>
      <c r="AB67" s="34">
        <f t="shared" si="5"/>
        <v>193.5309965310808</v>
      </c>
    </row>
    <row r="68" spans="2:28" x14ac:dyDescent="0.2">
      <c r="B68" s="1">
        <v>1</v>
      </c>
      <c r="C68" s="1">
        <v>1</v>
      </c>
      <c r="D68" s="1">
        <v>2</v>
      </c>
      <c r="E68" s="1">
        <v>36111</v>
      </c>
      <c r="F68" s="1">
        <v>99</v>
      </c>
      <c r="H68" s="1" t="s">
        <v>12</v>
      </c>
      <c r="I68">
        <v>5</v>
      </c>
      <c r="J68" s="14" t="s">
        <v>74</v>
      </c>
      <c r="K68" s="41">
        <v>177810</v>
      </c>
      <c r="L68" s="38">
        <v>177726</v>
      </c>
      <c r="M68" s="38">
        <v>178440</v>
      </c>
      <c r="N68" s="38">
        <v>180128</v>
      </c>
      <c r="O68" s="38">
        <v>180942</v>
      </c>
      <c r="P68" s="38">
        <v>181847</v>
      </c>
      <c r="Q68" s="38">
        <v>182438</v>
      </c>
      <c r="R68" s="38">
        <v>182845</v>
      </c>
      <c r="S68" s="38">
        <v>182818</v>
      </c>
      <c r="T68" s="38">
        <v>183174</v>
      </c>
      <c r="U68" s="38">
        <v>182638</v>
      </c>
      <c r="V68" s="38">
        <v>182493</v>
      </c>
      <c r="W68" s="39">
        <f t="shared" si="3"/>
        <v>4767</v>
      </c>
      <c r="X68" s="29">
        <f t="shared" si="4"/>
        <v>2.682218696195267</v>
      </c>
      <c r="Y68" s="5">
        <v>25</v>
      </c>
      <c r="Z68" s="14"/>
      <c r="AA68" s="6">
        <v>476.05109483132742</v>
      </c>
      <c r="AB68" s="34">
        <f t="shared" si="5"/>
        <v>384.77802485655769</v>
      </c>
    </row>
    <row r="69" spans="2:28" x14ac:dyDescent="0.2">
      <c r="B69" s="1">
        <v>1</v>
      </c>
      <c r="C69" s="1">
        <v>1</v>
      </c>
      <c r="D69" s="1">
        <v>1</v>
      </c>
      <c r="E69" s="1">
        <v>36113</v>
      </c>
      <c r="F69" s="1">
        <v>99</v>
      </c>
      <c r="H69" s="1" t="s">
        <v>75</v>
      </c>
      <c r="I69">
        <v>1</v>
      </c>
      <c r="J69" s="14" t="s">
        <v>76</v>
      </c>
      <c r="K69" s="41">
        <v>63273</v>
      </c>
      <c r="L69" s="38">
        <v>63263</v>
      </c>
      <c r="M69" s="38">
        <v>63406</v>
      </c>
      <c r="N69" s="38">
        <v>63774</v>
      </c>
      <c r="O69" s="38">
        <v>64323</v>
      </c>
      <c r="P69" s="38">
        <v>64576</v>
      </c>
      <c r="Q69" s="38">
        <v>65206</v>
      </c>
      <c r="R69" s="38">
        <v>65554</v>
      </c>
      <c r="S69" s="38">
        <v>65740</v>
      </c>
      <c r="T69" s="38">
        <v>65848</v>
      </c>
      <c r="U69" s="38">
        <v>65694</v>
      </c>
      <c r="V69" s="38">
        <v>65707</v>
      </c>
      <c r="W69" s="39">
        <f t="shared" si="3"/>
        <v>2444</v>
      </c>
      <c r="X69" s="29">
        <f t="shared" si="4"/>
        <v>3.8632375954349305</v>
      </c>
      <c r="Y69" s="5">
        <v>18</v>
      </c>
      <c r="Z69" s="14"/>
      <c r="AA69" s="6">
        <v>1126.4772330991495</v>
      </c>
      <c r="AB69" s="34">
        <f t="shared" si="5"/>
        <v>58.454798787934521</v>
      </c>
    </row>
    <row r="70" spans="2:28" x14ac:dyDescent="0.2">
      <c r="B70" s="1">
        <v>1</v>
      </c>
      <c r="C70" s="1">
        <v>1</v>
      </c>
      <c r="D70" s="1">
        <v>1</v>
      </c>
      <c r="E70" s="1">
        <v>36115</v>
      </c>
      <c r="F70" s="1">
        <v>99</v>
      </c>
      <c r="H70" s="1" t="s">
        <v>75</v>
      </c>
      <c r="I70">
        <v>1</v>
      </c>
      <c r="J70" s="14" t="s">
        <v>77</v>
      </c>
      <c r="K70" s="41">
        <v>60977</v>
      </c>
      <c r="L70" s="38">
        <v>61032</v>
      </c>
      <c r="M70" s="38">
        <v>61142</v>
      </c>
      <c r="N70" s="38">
        <v>61152</v>
      </c>
      <c r="O70" s="38">
        <v>61621</v>
      </c>
      <c r="P70" s="38">
        <v>62278</v>
      </c>
      <c r="Q70" s="38">
        <v>62468</v>
      </c>
      <c r="R70" s="38">
        <v>62771</v>
      </c>
      <c r="S70" s="38">
        <v>63054</v>
      </c>
      <c r="T70" s="38">
        <v>63252</v>
      </c>
      <c r="U70" s="38">
        <v>63077</v>
      </c>
      <c r="V70" s="38">
        <v>63216</v>
      </c>
      <c r="W70" s="39">
        <f t="shared" si="3"/>
        <v>2184</v>
      </c>
      <c r="X70" s="29">
        <f t="shared" si="4"/>
        <v>3.578450648839953</v>
      </c>
      <c r="Y70" s="5">
        <v>19</v>
      </c>
      <c r="Z70" s="14"/>
      <c r="AA70" s="6">
        <v>869.29171602339466</v>
      </c>
      <c r="AB70" s="34">
        <f t="shared" si="5"/>
        <v>72.762685798213383</v>
      </c>
    </row>
    <row r="71" spans="2:28" x14ac:dyDescent="0.2">
      <c r="B71" s="1">
        <v>1</v>
      </c>
      <c r="C71" s="1">
        <v>1</v>
      </c>
      <c r="D71" s="1">
        <v>1</v>
      </c>
      <c r="E71" s="1">
        <v>36117</v>
      </c>
      <c r="F71" s="1">
        <v>99</v>
      </c>
      <c r="H71" s="1" t="s">
        <v>36</v>
      </c>
      <c r="I71">
        <v>3</v>
      </c>
      <c r="J71" s="14" t="s">
        <v>78</v>
      </c>
      <c r="K71" s="41">
        <v>93791</v>
      </c>
      <c r="L71" s="38">
        <v>93779</v>
      </c>
      <c r="M71" s="38">
        <v>93794</v>
      </c>
      <c r="N71" s="38">
        <v>93735</v>
      </c>
      <c r="O71" s="38">
        <v>94001</v>
      </c>
      <c r="P71" s="38">
        <v>93860</v>
      </c>
      <c r="Q71" s="38">
        <v>93727</v>
      </c>
      <c r="R71" s="38">
        <v>93595</v>
      </c>
      <c r="S71" s="38">
        <v>93539</v>
      </c>
      <c r="T71" s="38">
        <v>93739</v>
      </c>
      <c r="U71" s="38">
        <v>93643</v>
      </c>
      <c r="V71" s="38">
        <v>93772</v>
      </c>
      <c r="W71" s="39">
        <f>+V71-L71</f>
        <v>-7</v>
      </c>
      <c r="X71" s="29">
        <f t="shared" si="4"/>
        <v>-7.4643576920206019E-3</v>
      </c>
      <c r="Y71" s="5">
        <v>46</v>
      </c>
      <c r="Z71" s="14"/>
      <c r="AA71" s="6">
        <v>835.43777847619367</v>
      </c>
      <c r="AB71" s="34">
        <f t="shared" si="5"/>
        <v>112.20344879660138</v>
      </c>
    </row>
    <row r="72" spans="2:28" x14ac:dyDescent="0.2">
      <c r="B72" s="1">
        <v>1</v>
      </c>
      <c r="C72" s="1">
        <v>2</v>
      </c>
      <c r="D72" s="1">
        <v>2</v>
      </c>
      <c r="E72" s="1">
        <v>36119</v>
      </c>
      <c r="F72" s="1">
        <v>70</v>
      </c>
      <c r="G72" s="1">
        <v>5600</v>
      </c>
      <c r="H72" s="1" t="s">
        <v>14</v>
      </c>
      <c r="I72">
        <v>5</v>
      </c>
      <c r="J72" s="14" t="s">
        <v>79</v>
      </c>
      <c r="K72" s="41">
        <v>925511</v>
      </c>
      <c r="L72" s="38">
        <v>923621</v>
      </c>
      <c r="M72" s="38">
        <v>931577</v>
      </c>
      <c r="N72" s="38">
        <v>935219</v>
      </c>
      <c r="O72" s="38">
        <v>935799</v>
      </c>
      <c r="P72" s="38">
        <v>935457</v>
      </c>
      <c r="Q72" s="38">
        <v>933401</v>
      </c>
      <c r="R72" s="38">
        <v>931426</v>
      </c>
      <c r="S72" s="38">
        <v>933414</v>
      </c>
      <c r="T72" s="38">
        <v>937449</v>
      </c>
      <c r="U72" s="38">
        <v>944201</v>
      </c>
      <c r="V72" s="38">
        <v>949113</v>
      </c>
      <c r="W72" s="39">
        <f t="shared" si="3"/>
        <v>25492</v>
      </c>
      <c r="X72" s="29">
        <f t="shared" si="4"/>
        <v>2.7600065394788555</v>
      </c>
      <c r="Y72" s="5">
        <v>24</v>
      </c>
      <c r="Z72" s="14"/>
      <c r="AA72" s="6">
        <v>604.21351025564593</v>
      </c>
      <c r="AB72" s="34">
        <f t="shared" si="5"/>
        <v>1551.5194282950747</v>
      </c>
    </row>
    <row r="73" spans="2:28" x14ac:dyDescent="0.2">
      <c r="B73" s="1">
        <v>1</v>
      </c>
      <c r="C73" s="1">
        <v>1</v>
      </c>
      <c r="D73" s="1">
        <v>1</v>
      </c>
      <c r="E73" s="1">
        <v>36121</v>
      </c>
      <c r="F73" s="1">
        <v>99</v>
      </c>
      <c r="H73" s="1" t="s">
        <v>12</v>
      </c>
      <c r="I73">
        <v>3</v>
      </c>
      <c r="J73" s="14" t="s">
        <v>80</v>
      </c>
      <c r="K73" s="41">
        <v>43399</v>
      </c>
      <c r="L73" s="38">
        <v>43462</v>
      </c>
      <c r="M73" s="38">
        <v>43061</v>
      </c>
      <c r="N73" s="38">
        <v>43007</v>
      </c>
      <c r="O73" s="38">
        <v>42955</v>
      </c>
      <c r="P73" s="38">
        <v>42852</v>
      </c>
      <c r="Q73" s="38">
        <v>42780</v>
      </c>
      <c r="R73" s="38">
        <v>42673</v>
      </c>
      <c r="S73" s="38">
        <v>42515</v>
      </c>
      <c r="T73" s="38">
        <v>42281</v>
      </c>
      <c r="U73" s="38">
        <v>42236</v>
      </c>
      <c r="V73" s="38">
        <v>42155</v>
      </c>
      <c r="W73" s="39">
        <f t="shared" si="3"/>
        <v>-1307</v>
      </c>
      <c r="X73" s="29">
        <f t="shared" si="4"/>
        <v>-3.0072247020385623</v>
      </c>
      <c r="Y73" s="5">
        <v>57</v>
      </c>
      <c r="Z73" s="14"/>
      <c r="AA73" s="6">
        <v>432.82442119422944</v>
      </c>
      <c r="AB73" s="34">
        <f t="shared" si="5"/>
        <v>97.686262441800736</v>
      </c>
    </row>
    <row r="74" spans="2:28" x14ac:dyDescent="0.2">
      <c r="B74" s="1">
        <v>1</v>
      </c>
      <c r="C74" s="1">
        <v>1</v>
      </c>
      <c r="D74" s="1">
        <v>1</v>
      </c>
      <c r="E74" s="1">
        <v>36123</v>
      </c>
      <c r="F74" s="1">
        <v>99</v>
      </c>
      <c r="H74" s="1" t="s">
        <v>12</v>
      </c>
      <c r="I74">
        <v>3</v>
      </c>
      <c r="J74" s="14" t="s">
        <v>81</v>
      </c>
      <c r="K74" s="41">
        <v>24723</v>
      </c>
      <c r="L74" s="38">
        <v>24591</v>
      </c>
      <c r="M74" s="38">
        <v>24725</v>
      </c>
      <c r="N74" s="38">
        <v>24688</v>
      </c>
      <c r="O74" s="38">
        <v>24898</v>
      </c>
      <c r="P74" s="38">
        <v>25008</v>
      </c>
      <c r="Q74" s="38">
        <v>25129</v>
      </c>
      <c r="R74" s="38">
        <v>25025</v>
      </c>
      <c r="S74" s="38">
        <v>25234</v>
      </c>
      <c r="T74" s="38">
        <v>25352</v>
      </c>
      <c r="U74" s="38">
        <v>25303</v>
      </c>
      <c r="V74" s="38">
        <v>25348</v>
      </c>
      <c r="W74" s="39">
        <f t="shared" si="3"/>
        <v>757</v>
      </c>
      <c r="X74" s="29">
        <f>+W74/L74*100</f>
        <v>3.0783620023585865</v>
      </c>
      <c r="Y74" s="5">
        <v>22</v>
      </c>
      <c r="Z74" s="14"/>
      <c r="AA74" s="6">
        <v>592.91416137835392</v>
      </c>
      <c r="AB74" s="34">
        <f t="shared" si="5"/>
        <v>42.758297324293842</v>
      </c>
    </row>
    <row r="75" spans="2:28" ht="15" x14ac:dyDescent="0.25">
      <c r="B75" s="1"/>
      <c r="C75" s="1"/>
      <c r="D75" s="1"/>
      <c r="E75" s="1"/>
      <c r="F75" s="1"/>
      <c r="H75" s="1"/>
      <c r="J75" s="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40"/>
      <c r="V75" s="40"/>
      <c r="W75" s="39"/>
      <c r="X75" s="6"/>
      <c r="Y75" s="5"/>
      <c r="Z75" s="14"/>
    </row>
    <row r="76" spans="2:28" ht="20.25" customHeight="1" x14ac:dyDescent="0.2">
      <c r="B76" s="1"/>
      <c r="C76" s="1"/>
      <c r="D76" s="1"/>
      <c r="E76" s="1"/>
      <c r="F76" s="1"/>
      <c r="H76" s="1"/>
      <c r="J76" s="26" t="s">
        <v>112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11"/>
      <c r="V76" s="11"/>
      <c r="W76" s="37"/>
      <c r="Y76" s="5"/>
      <c r="Z76" s="14"/>
    </row>
    <row r="77" spans="2:28" ht="24.75" customHeight="1" x14ac:dyDescent="0.2">
      <c r="B77" s="1"/>
      <c r="C77" s="1"/>
      <c r="D77" s="1"/>
      <c r="E77" s="1"/>
      <c r="F77" s="1"/>
      <c r="H77" s="1"/>
      <c r="J77" s="5" t="s">
        <v>99</v>
      </c>
      <c r="K77" s="4">
        <f>K13+K54+K58+K59+K60</f>
        <v>827399</v>
      </c>
      <c r="L77" s="4">
        <f t="shared" ref="L77:Q77" si="6">L13+L54+L58+L59+L60</f>
        <v>825920</v>
      </c>
      <c r="M77" s="4">
        <f t="shared" si="6"/>
        <v>831034</v>
      </c>
      <c r="N77" s="4">
        <f t="shared" si="6"/>
        <v>836753</v>
      </c>
      <c r="O77" s="4">
        <f t="shared" si="6"/>
        <v>844619</v>
      </c>
      <c r="P77" s="4">
        <f t="shared" si="6"/>
        <v>850384</v>
      </c>
      <c r="Q77" s="4">
        <f t="shared" si="6"/>
        <v>854604</v>
      </c>
      <c r="R77" s="4">
        <f>R13+R54+R58+R59+R60</f>
        <v>860365</v>
      </c>
      <c r="S77" s="4">
        <f>S13+S54+S58+S59+S60</f>
        <v>863068</v>
      </c>
      <c r="T77" s="4">
        <f>T13+T54+T58+T59+T60</f>
        <v>866282</v>
      </c>
      <c r="U77" s="4">
        <f>U13+U54+U58+U59+U60</f>
        <v>869361</v>
      </c>
      <c r="V77" s="4">
        <f>V13+V54+V58+V59+V60</f>
        <v>870716</v>
      </c>
      <c r="W77" s="39">
        <f t="shared" ref="W77:W90" si="7">+V77-L77</f>
        <v>44796</v>
      </c>
      <c r="X77" s="29">
        <f t="shared" ref="X77:X90" si="8">+W77/L77*100</f>
        <v>5.4237698566447108</v>
      </c>
      <c r="Y77" s="5">
        <v>1</v>
      </c>
      <c r="Z77" s="14"/>
    </row>
    <row r="78" spans="2:28" x14ac:dyDescent="0.2">
      <c r="B78" s="1"/>
      <c r="C78" s="1"/>
      <c r="D78" s="1"/>
      <c r="E78" s="1"/>
      <c r="F78" s="1"/>
      <c r="H78" s="1"/>
      <c r="J78" s="5" t="s">
        <v>82</v>
      </c>
      <c r="K78" s="4">
        <f t="shared" ref="K78:P78" si="9">K16+K66</f>
        <v>252189</v>
      </c>
      <c r="L78" s="4">
        <f t="shared" si="9"/>
        <v>252298</v>
      </c>
      <c r="M78" s="4">
        <f t="shared" si="9"/>
        <v>252580</v>
      </c>
      <c r="N78" s="4">
        <f t="shared" si="9"/>
        <v>253430</v>
      </c>
      <c r="O78" s="4">
        <f t="shared" si="9"/>
        <v>252932</v>
      </c>
      <c r="P78" s="4">
        <f t="shared" si="9"/>
        <v>252605</v>
      </c>
      <c r="Q78" s="4">
        <f t="shared" ref="Q78:V78" si="10">Q16+Q66</f>
        <v>252088</v>
      </c>
      <c r="R78" s="4">
        <f t="shared" si="10"/>
        <v>252441</v>
      </c>
      <c r="S78" s="4">
        <f t="shared" si="10"/>
        <v>252442</v>
      </c>
      <c r="T78" s="4">
        <f t="shared" si="10"/>
        <v>252527</v>
      </c>
      <c r="U78" s="4">
        <f t="shared" si="10"/>
        <v>252171</v>
      </c>
      <c r="V78" s="4">
        <f t="shared" si="10"/>
        <v>251725</v>
      </c>
      <c r="W78" s="39">
        <f t="shared" si="7"/>
        <v>-573</v>
      </c>
      <c r="X78" s="29">
        <f t="shared" si="8"/>
        <v>-0.22711238297568748</v>
      </c>
      <c r="Y78" s="5">
        <v>10</v>
      </c>
      <c r="Z78" s="14"/>
    </row>
    <row r="79" spans="2:28" x14ac:dyDescent="0.2">
      <c r="B79" s="1"/>
      <c r="C79" s="1"/>
      <c r="D79" s="1"/>
      <c r="E79" s="1"/>
      <c r="F79" s="1"/>
      <c r="H79" s="1"/>
      <c r="J79" s="5" t="s">
        <v>119</v>
      </c>
      <c r="K79" s="4">
        <f t="shared" ref="K79:P79" si="11">K27+K44</f>
        <v>1169060</v>
      </c>
      <c r="L79" s="4">
        <f t="shared" si="11"/>
        <v>1170022</v>
      </c>
      <c r="M79" s="4">
        <f t="shared" si="11"/>
        <v>1165067</v>
      </c>
      <c r="N79" s="4">
        <f t="shared" si="11"/>
        <v>1161678</v>
      </c>
      <c r="O79" s="4">
        <f t="shared" si="11"/>
        <v>1159918</v>
      </c>
      <c r="P79" s="4">
        <f t="shared" si="11"/>
        <v>1156070</v>
      </c>
      <c r="Q79" s="4">
        <f t="shared" ref="Q79:V79" si="12">Q27+Q44</f>
        <v>1148563</v>
      </c>
      <c r="R79" s="4">
        <f t="shared" si="12"/>
        <v>1141712</v>
      </c>
      <c r="S79" s="4">
        <f t="shared" si="12"/>
        <v>1137678</v>
      </c>
      <c r="T79" s="4">
        <f t="shared" si="12"/>
        <v>1136364</v>
      </c>
      <c r="U79" s="4">
        <f t="shared" si="12"/>
        <v>1135377</v>
      </c>
      <c r="V79" s="4">
        <f t="shared" si="12"/>
        <v>1135509</v>
      </c>
      <c r="W79" s="39">
        <f t="shared" si="7"/>
        <v>-34513</v>
      </c>
      <c r="X79" s="29">
        <f t="shared" si="8"/>
        <v>-2.9497735940007965</v>
      </c>
      <c r="Y79" s="5">
        <v>12</v>
      </c>
      <c r="Z79" s="14"/>
    </row>
    <row r="80" spans="2:28" x14ac:dyDescent="0.2">
      <c r="B80" s="1"/>
      <c r="C80" s="1"/>
      <c r="D80" s="1"/>
      <c r="E80" s="1"/>
      <c r="F80" s="1"/>
      <c r="H80" s="1"/>
      <c r="J80" s="5" t="s">
        <v>83</v>
      </c>
      <c r="K80" s="4">
        <f t="shared" ref="K80:P80" si="13">K20</f>
        <v>91094</v>
      </c>
      <c r="L80" s="4">
        <f t="shared" si="13"/>
        <v>91119</v>
      </c>
      <c r="M80" s="4">
        <f t="shared" si="13"/>
        <v>90780</v>
      </c>
      <c r="N80" s="4">
        <f t="shared" si="13"/>
        <v>90613</v>
      </c>
      <c r="O80" s="4">
        <f t="shared" si="13"/>
        <v>90154</v>
      </c>
      <c r="P80" s="4">
        <f t="shared" si="13"/>
        <v>89777</v>
      </c>
      <c r="Q80" s="4">
        <f t="shared" ref="Q80:V80" si="14">Q20</f>
        <v>88860</v>
      </c>
      <c r="R80" s="4">
        <f t="shared" si="14"/>
        <v>88732</v>
      </c>
      <c r="S80" s="4">
        <f t="shared" si="14"/>
        <v>88634</v>
      </c>
      <c r="T80" s="4">
        <f t="shared" si="14"/>
        <v>88503</v>
      </c>
      <c r="U80" s="4">
        <f t="shared" si="14"/>
        <v>88849</v>
      </c>
      <c r="V80" s="4">
        <f t="shared" si="14"/>
        <v>88830</v>
      </c>
      <c r="W80" s="39">
        <f t="shared" si="7"/>
        <v>-2289</v>
      </c>
      <c r="X80" s="29">
        <f t="shared" si="8"/>
        <v>-2.5120995621110853</v>
      </c>
      <c r="Y80" s="5">
        <v>13</v>
      </c>
      <c r="Z80" s="14"/>
    </row>
    <row r="81" spans="2:28" x14ac:dyDescent="0.2">
      <c r="B81" s="1"/>
      <c r="C81" s="1"/>
      <c r="D81" s="1"/>
      <c r="E81" s="1"/>
      <c r="F81" s="1"/>
      <c r="H81" s="1"/>
      <c r="J81" s="5" t="s">
        <v>84</v>
      </c>
      <c r="K81" s="4">
        <f t="shared" ref="K81:P81" si="15">K69+K70</f>
        <v>124250</v>
      </c>
      <c r="L81" s="4">
        <f t="shared" si="15"/>
        <v>124295</v>
      </c>
      <c r="M81" s="4">
        <f t="shared" si="15"/>
        <v>124548</v>
      </c>
      <c r="N81" s="4">
        <f t="shared" si="15"/>
        <v>124926</v>
      </c>
      <c r="O81" s="4">
        <f t="shared" si="15"/>
        <v>125944</v>
      </c>
      <c r="P81" s="4">
        <f t="shared" si="15"/>
        <v>126854</v>
      </c>
      <c r="Q81" s="4">
        <f t="shared" ref="Q81:V81" si="16">Q69+Q70</f>
        <v>127674</v>
      </c>
      <c r="R81" s="4">
        <f t="shared" si="16"/>
        <v>128325</v>
      </c>
      <c r="S81" s="4">
        <f t="shared" si="16"/>
        <v>128794</v>
      </c>
      <c r="T81" s="4">
        <f t="shared" si="16"/>
        <v>129100</v>
      </c>
      <c r="U81" s="4">
        <f t="shared" si="16"/>
        <v>128771</v>
      </c>
      <c r="V81" s="4">
        <f t="shared" si="16"/>
        <v>128923</v>
      </c>
      <c r="W81" s="39">
        <f t="shared" si="7"/>
        <v>4628</v>
      </c>
      <c r="X81" s="29">
        <f t="shared" si="8"/>
        <v>3.7233999758638725</v>
      </c>
      <c r="Y81" s="5">
        <v>9</v>
      </c>
      <c r="Z81" s="14"/>
    </row>
    <row r="82" spans="2:28" x14ac:dyDescent="0.2">
      <c r="B82" s="1"/>
      <c r="C82" s="1"/>
      <c r="D82" s="1"/>
      <c r="E82" s="1"/>
      <c r="F82" s="1"/>
      <c r="H82" s="1"/>
      <c r="J82" s="5" t="s">
        <v>116</v>
      </c>
      <c r="K82" s="4">
        <f t="shared" ref="K82:T83" si="17">+K67</f>
        <v>96608</v>
      </c>
      <c r="L82" s="4">
        <f t="shared" si="17"/>
        <v>96487</v>
      </c>
      <c r="M82" s="4">
        <f t="shared" si="17"/>
        <v>97458</v>
      </c>
      <c r="N82" s="4">
        <f t="shared" si="17"/>
        <v>98227</v>
      </c>
      <c r="O82" s="4">
        <f t="shared" si="17"/>
        <v>99049</v>
      </c>
      <c r="P82" s="4">
        <f t="shared" si="17"/>
        <v>99531</v>
      </c>
      <c r="Q82" s="4">
        <f t="shared" si="17"/>
        <v>99433</v>
      </c>
      <c r="R82" s="4">
        <f t="shared" si="17"/>
        <v>99651</v>
      </c>
      <c r="S82" s="4">
        <f>+S67</f>
        <v>99910</v>
      </c>
      <c r="T82" s="4">
        <f t="shared" si="17"/>
        <v>100383</v>
      </c>
      <c r="U82" s="4">
        <f>+U67</f>
        <v>101497</v>
      </c>
      <c r="V82" s="4">
        <f>+V67</f>
        <v>101564</v>
      </c>
      <c r="W82" s="39">
        <f t="shared" si="7"/>
        <v>5077</v>
      </c>
      <c r="X82" s="29">
        <f t="shared" si="8"/>
        <v>5.2618487464632535</v>
      </c>
      <c r="Y82" s="5">
        <v>6</v>
      </c>
      <c r="Z82" s="14"/>
    </row>
    <row r="83" spans="2:28" x14ac:dyDescent="0.2">
      <c r="B83" s="1"/>
      <c r="C83" s="1"/>
      <c r="D83" s="1"/>
      <c r="E83" s="1"/>
      <c r="F83" s="1"/>
      <c r="H83" s="1"/>
      <c r="J83" s="5" t="s">
        <v>117</v>
      </c>
      <c r="K83" s="4">
        <f t="shared" si="17"/>
        <v>177810</v>
      </c>
      <c r="L83" s="4">
        <f t="shared" si="17"/>
        <v>177726</v>
      </c>
      <c r="M83" s="4">
        <f t="shared" si="17"/>
        <v>178440</v>
      </c>
      <c r="N83" s="4">
        <f t="shared" si="17"/>
        <v>180128</v>
      </c>
      <c r="O83" s="4">
        <f t="shared" si="17"/>
        <v>180942</v>
      </c>
      <c r="P83" s="4">
        <f t="shared" si="17"/>
        <v>181847</v>
      </c>
      <c r="Q83" s="4">
        <f t="shared" si="17"/>
        <v>182438</v>
      </c>
      <c r="R83" s="4">
        <f t="shared" si="17"/>
        <v>182845</v>
      </c>
      <c r="S83" s="4">
        <f>+S68</f>
        <v>182818</v>
      </c>
      <c r="T83" s="4">
        <f t="shared" si="17"/>
        <v>183174</v>
      </c>
      <c r="U83" s="4">
        <f>+U68</f>
        <v>182638</v>
      </c>
      <c r="V83" s="4">
        <f>+V68</f>
        <v>182493</v>
      </c>
      <c r="W83" s="39">
        <f t="shared" si="7"/>
        <v>4767</v>
      </c>
      <c r="X83" s="29">
        <f t="shared" si="8"/>
        <v>2.682218696195267</v>
      </c>
      <c r="Y83" s="5">
        <v>3</v>
      </c>
      <c r="Z83" s="14"/>
    </row>
    <row r="84" spans="2:28" x14ac:dyDescent="0.2">
      <c r="B84" s="1"/>
      <c r="C84" s="1"/>
      <c r="D84" s="1"/>
      <c r="E84" s="1"/>
      <c r="F84" s="1"/>
      <c r="H84" s="1"/>
      <c r="J84" s="5" t="s">
        <v>85</v>
      </c>
      <c r="K84" s="4">
        <f t="shared" ref="K84:P84" si="18">K42+K64</f>
        <v>2760794</v>
      </c>
      <c r="L84" s="4">
        <f t="shared" si="18"/>
        <v>2754004</v>
      </c>
      <c r="M84" s="4">
        <f t="shared" si="18"/>
        <v>2779574</v>
      </c>
      <c r="N84" s="4">
        <f t="shared" si="18"/>
        <v>2796317</v>
      </c>
      <c r="O84" s="4">
        <f t="shared" si="18"/>
        <v>2810610</v>
      </c>
      <c r="P84" s="4">
        <f t="shared" si="18"/>
        <v>2816179</v>
      </c>
      <c r="Q84" s="4">
        <f t="shared" ref="Q84:V84" si="19">Q42+Q64</f>
        <v>2810005</v>
      </c>
      <c r="R84" s="4">
        <f t="shared" si="19"/>
        <v>2800531</v>
      </c>
      <c r="S84" s="4">
        <f t="shared" si="19"/>
        <v>2797303</v>
      </c>
      <c r="T84" s="4">
        <f t="shared" si="19"/>
        <v>2805347</v>
      </c>
      <c r="U84" s="4">
        <f t="shared" si="19"/>
        <v>2819294</v>
      </c>
      <c r="V84" s="4">
        <f t="shared" si="19"/>
        <v>2832882</v>
      </c>
      <c r="W84" s="39">
        <f t="shared" si="7"/>
        <v>78878</v>
      </c>
      <c r="X84" s="29">
        <f t="shared" si="8"/>
        <v>2.8641207492799574</v>
      </c>
      <c r="Y84" s="5">
        <v>5</v>
      </c>
      <c r="Z84" s="14"/>
    </row>
    <row r="85" spans="2:28" ht="14.25" x14ac:dyDescent="0.2">
      <c r="B85" s="1"/>
      <c r="C85" s="1"/>
      <c r="D85" s="1"/>
      <c r="E85" s="1"/>
      <c r="F85" s="1"/>
      <c r="H85" s="1"/>
      <c r="J85" s="27" t="s">
        <v>121</v>
      </c>
      <c r="K85" s="17">
        <f t="shared" ref="K85:P85" si="20">K15+K36+K43+K53+K55</f>
        <v>8017608</v>
      </c>
      <c r="L85" s="17">
        <f t="shared" si="20"/>
        <v>8009185</v>
      </c>
      <c r="M85" s="17">
        <f t="shared" si="20"/>
        <v>8059813</v>
      </c>
      <c r="N85" s="17">
        <f t="shared" si="20"/>
        <v>8072000</v>
      </c>
      <c r="O85" s="17">
        <f t="shared" si="20"/>
        <v>8068073</v>
      </c>
      <c r="P85" s="17">
        <f t="shared" si="20"/>
        <v>8043366</v>
      </c>
      <c r="Q85" s="17">
        <f t="shared" ref="Q85:V85" si="21">Q15+Q36+Q43+Q53+Q55</f>
        <v>8013368</v>
      </c>
      <c r="R85" s="17">
        <f t="shared" si="21"/>
        <v>7993906</v>
      </c>
      <c r="S85" s="17">
        <f t="shared" si="21"/>
        <v>8013775</v>
      </c>
      <c r="T85" s="17">
        <f t="shared" si="21"/>
        <v>8068195</v>
      </c>
      <c r="U85" s="17">
        <f t="shared" si="21"/>
        <v>8131574</v>
      </c>
      <c r="V85" s="17">
        <f t="shared" si="21"/>
        <v>8175133</v>
      </c>
      <c r="W85" s="39">
        <f t="shared" si="7"/>
        <v>165948</v>
      </c>
      <c r="X85" s="29">
        <f t="shared" si="8"/>
        <v>2.0719711181599627</v>
      </c>
      <c r="Y85" s="5">
        <v>4</v>
      </c>
      <c r="Z85" s="14"/>
    </row>
    <row r="86" spans="2:28" x14ac:dyDescent="0.2">
      <c r="B86" s="1"/>
      <c r="C86" s="1"/>
      <c r="D86" s="1"/>
      <c r="E86" s="1"/>
      <c r="F86" s="1"/>
      <c r="H86" s="1"/>
      <c r="J86" s="27" t="s">
        <v>118</v>
      </c>
      <c r="K86" s="17">
        <f t="shared" ref="K86:P86" si="22">+K26+K48</f>
        <v>623806</v>
      </c>
      <c r="L86" s="17">
        <f t="shared" si="22"/>
        <v>621429</v>
      </c>
      <c r="M86" s="17">
        <f t="shared" si="22"/>
        <v>632386</v>
      </c>
      <c r="N86" s="17">
        <f t="shared" si="22"/>
        <v>640675</v>
      </c>
      <c r="O86" s="17">
        <f t="shared" si="22"/>
        <v>649508</v>
      </c>
      <c r="P86" s="17">
        <f t="shared" si="22"/>
        <v>655793</v>
      </c>
      <c r="Q86" s="17">
        <f t="shared" ref="Q86:V86" si="23">+Q26+Q48</f>
        <v>658884</v>
      </c>
      <c r="R86" s="17">
        <f t="shared" si="23"/>
        <v>661620</v>
      </c>
      <c r="S86" s="17">
        <f t="shared" si="23"/>
        <v>663783</v>
      </c>
      <c r="T86" s="17">
        <f t="shared" si="23"/>
        <v>666468</v>
      </c>
      <c r="U86" s="17">
        <f t="shared" si="23"/>
        <v>668966</v>
      </c>
      <c r="V86" s="17">
        <f t="shared" si="23"/>
        <v>670301</v>
      </c>
      <c r="W86" s="39">
        <f t="shared" si="7"/>
        <v>48872</v>
      </c>
      <c r="X86" s="29">
        <f t="shared" si="8"/>
        <v>7.8644543463533241</v>
      </c>
      <c r="Y86" s="5">
        <v>14</v>
      </c>
      <c r="Z86" s="14"/>
    </row>
    <row r="87" spans="2:28" ht="14.25" x14ac:dyDescent="0.2">
      <c r="B87" s="1"/>
      <c r="C87" s="1"/>
      <c r="D87" s="1"/>
      <c r="E87" s="1"/>
      <c r="F87" s="1"/>
      <c r="H87" s="1"/>
      <c r="J87" s="27" t="s">
        <v>120</v>
      </c>
      <c r="K87" s="17">
        <f t="shared" ref="K87:P87" si="24">+K52+K56+K72</f>
        <v>1309280</v>
      </c>
      <c r="L87" s="17">
        <f t="shared" si="24"/>
        <v>1306146</v>
      </c>
      <c r="M87" s="17">
        <f t="shared" si="24"/>
        <v>1319245</v>
      </c>
      <c r="N87" s="17">
        <f t="shared" si="24"/>
        <v>1327210</v>
      </c>
      <c r="O87" s="17">
        <f t="shared" si="24"/>
        <v>1330987</v>
      </c>
      <c r="P87" s="17">
        <f t="shared" si="24"/>
        <v>1332487</v>
      </c>
      <c r="Q87" s="17">
        <f t="shared" ref="Q87:V87" si="25">+Q52+Q56+Q72</f>
        <v>1331713</v>
      </c>
      <c r="R87" s="17">
        <f t="shared" si="25"/>
        <v>1330173</v>
      </c>
      <c r="S87" s="17">
        <f t="shared" si="25"/>
        <v>1334536</v>
      </c>
      <c r="T87" s="17">
        <f t="shared" si="25"/>
        <v>1342399</v>
      </c>
      <c r="U87" s="17">
        <f t="shared" si="25"/>
        <v>1352519</v>
      </c>
      <c r="V87" s="17">
        <f t="shared" si="25"/>
        <v>1360510</v>
      </c>
      <c r="W87" s="39">
        <f t="shared" si="7"/>
        <v>54364</v>
      </c>
      <c r="X87" s="29">
        <f t="shared" si="8"/>
        <v>4.1621687008956121</v>
      </c>
      <c r="Y87" s="5">
        <v>11</v>
      </c>
      <c r="Z87" s="14"/>
    </row>
    <row r="88" spans="2:28" x14ac:dyDescent="0.2">
      <c r="B88" s="1"/>
      <c r="C88" s="1"/>
      <c r="D88" s="1"/>
      <c r="E88" s="1"/>
      <c r="F88" s="1"/>
      <c r="H88" s="1"/>
      <c r="J88" s="5" t="s">
        <v>86</v>
      </c>
      <c r="K88" s="4">
        <f t="shared" ref="K88:P88" si="26">K38+K40+K47+K49+K71</f>
        <v>1041759</v>
      </c>
      <c r="L88" s="4">
        <f t="shared" si="26"/>
        <v>1037931</v>
      </c>
      <c r="M88" s="4">
        <f t="shared" si="26"/>
        <v>1043490</v>
      </c>
      <c r="N88" s="4">
        <f t="shared" si="26"/>
        <v>1045667</v>
      </c>
      <c r="O88" s="4">
        <f t="shared" si="26"/>
        <v>1047020</v>
      </c>
      <c r="P88" s="4">
        <f t="shared" si="26"/>
        <v>1047486</v>
      </c>
      <c r="Q88" s="4">
        <f t="shared" ref="Q88:V88" si="27">Q38+Q40+Q47+Q49+Q71</f>
        <v>1045289</v>
      </c>
      <c r="R88" s="4">
        <f t="shared" si="27"/>
        <v>1045345</v>
      </c>
      <c r="S88" s="4">
        <f t="shared" si="27"/>
        <v>1046806</v>
      </c>
      <c r="T88" s="4">
        <f t="shared" si="27"/>
        <v>1049950</v>
      </c>
      <c r="U88" s="4">
        <f t="shared" si="27"/>
        <v>1052638</v>
      </c>
      <c r="V88" s="4">
        <f t="shared" si="27"/>
        <v>1054323</v>
      </c>
      <c r="W88" s="39">
        <f t="shared" si="7"/>
        <v>16392</v>
      </c>
      <c r="X88" s="29">
        <f t="shared" si="8"/>
        <v>1.5792957335314197</v>
      </c>
      <c r="Y88" s="5">
        <v>2</v>
      </c>
      <c r="Z88" s="14"/>
    </row>
    <row r="89" spans="2:28" x14ac:dyDescent="0.2">
      <c r="B89" s="1"/>
      <c r="C89" s="1"/>
      <c r="D89" s="1"/>
      <c r="E89" s="1"/>
      <c r="F89" s="1"/>
      <c r="H89" s="1"/>
      <c r="J89" s="5" t="s">
        <v>87</v>
      </c>
      <c r="K89" s="4">
        <f t="shared" ref="K89:P89" si="28">K39+K46+K50</f>
        <v>649961</v>
      </c>
      <c r="L89" s="4">
        <f t="shared" si="28"/>
        <v>650133</v>
      </c>
      <c r="M89" s="4">
        <f t="shared" si="28"/>
        <v>650697</v>
      </c>
      <c r="N89" s="4">
        <f t="shared" si="28"/>
        <v>652241</v>
      </c>
      <c r="O89" s="4">
        <f t="shared" si="28"/>
        <v>655091</v>
      </c>
      <c r="P89" s="4">
        <f t="shared" si="28"/>
        <v>656149</v>
      </c>
      <c r="Q89" s="4">
        <f t="shared" ref="Q89:V89" si="29">Q39+Q46+Q50</f>
        <v>655021</v>
      </c>
      <c r="R89" s="4">
        <f t="shared" si="29"/>
        <v>655321</v>
      </c>
      <c r="S89" s="4">
        <f t="shared" si="29"/>
        <v>656209</v>
      </c>
      <c r="T89" s="4">
        <f t="shared" si="29"/>
        <v>658913</v>
      </c>
      <c r="U89" s="4">
        <f t="shared" si="29"/>
        <v>660857</v>
      </c>
      <c r="V89" s="4">
        <f t="shared" si="29"/>
        <v>662577</v>
      </c>
      <c r="W89" s="39">
        <f t="shared" si="7"/>
        <v>12444</v>
      </c>
      <c r="X89" s="29">
        <f t="shared" si="8"/>
        <v>1.9140698903147508</v>
      </c>
      <c r="Y89" s="5">
        <v>8</v>
      </c>
      <c r="Z89" s="14"/>
    </row>
    <row r="90" spans="2:28" x14ac:dyDescent="0.2">
      <c r="B90" s="1"/>
      <c r="C90" s="1"/>
      <c r="D90" s="1"/>
      <c r="E90" s="1"/>
      <c r="F90" s="1"/>
      <c r="H90" s="1"/>
      <c r="J90" s="5" t="s">
        <v>88</v>
      </c>
      <c r="K90" s="4">
        <f t="shared" ref="K90:P90" si="30">K34+K45</f>
        <v>299597</v>
      </c>
      <c r="L90" s="4">
        <f t="shared" si="30"/>
        <v>300018</v>
      </c>
      <c r="M90" s="4">
        <f t="shared" si="30"/>
        <v>298521</v>
      </c>
      <c r="N90" s="4">
        <f t="shared" si="30"/>
        <v>298049</v>
      </c>
      <c r="O90" s="4">
        <f t="shared" si="30"/>
        <v>298323</v>
      </c>
      <c r="P90" s="4">
        <f t="shared" si="30"/>
        <v>298986</v>
      </c>
      <c r="Q90" s="4">
        <f t="shared" ref="Q90:V90" si="31">Q34+Q45</f>
        <v>298574</v>
      </c>
      <c r="R90" s="4">
        <f t="shared" si="31"/>
        <v>298258</v>
      </c>
      <c r="S90" s="4">
        <f t="shared" si="31"/>
        <v>298831</v>
      </c>
      <c r="T90" s="4">
        <f t="shared" si="31"/>
        <v>298886</v>
      </c>
      <c r="U90" s="4">
        <f t="shared" si="31"/>
        <v>299000</v>
      </c>
      <c r="V90" s="4">
        <f t="shared" si="31"/>
        <v>299397</v>
      </c>
      <c r="W90" s="39">
        <f t="shared" si="7"/>
        <v>-621</v>
      </c>
      <c r="X90" s="29">
        <f t="shared" si="8"/>
        <v>-0.20698758074515528</v>
      </c>
      <c r="Y90" s="5">
        <v>7</v>
      </c>
      <c r="Z90" s="14"/>
    </row>
    <row r="91" spans="2:28" ht="6.75" customHeight="1" x14ac:dyDescent="0.2">
      <c r="B91" s="1"/>
      <c r="C91" s="1"/>
      <c r="D91" s="1"/>
      <c r="E91" s="1"/>
      <c r="F91" s="1"/>
      <c r="H91" s="1"/>
      <c r="J91" s="5"/>
      <c r="K91" s="7"/>
      <c r="L91" s="7"/>
      <c r="M91" s="4"/>
      <c r="N91" s="4"/>
      <c r="O91" s="4"/>
      <c r="P91" s="4"/>
      <c r="Q91" s="4"/>
      <c r="R91" s="4"/>
      <c r="S91" s="4"/>
      <c r="T91" s="4"/>
      <c r="U91" s="4"/>
      <c r="V91" s="4"/>
      <c r="W91" s="12"/>
      <c r="Y91" s="5"/>
      <c r="Z91" s="14"/>
    </row>
    <row r="92" spans="2:28" ht="14.25" x14ac:dyDescent="0.2">
      <c r="B92" s="1"/>
      <c r="C92" s="1"/>
      <c r="D92" s="1"/>
      <c r="E92" s="1"/>
      <c r="F92" s="1"/>
      <c r="H92" s="1"/>
      <c r="J92" s="5" t="s">
        <v>131</v>
      </c>
      <c r="K92" s="4">
        <f>SUM(K83:K87)+K65</f>
        <v>12963432</v>
      </c>
      <c r="L92" s="4">
        <f t="shared" ref="L92:R92" si="32">SUM(L83:L87)+L65</f>
        <v>12942375</v>
      </c>
      <c r="M92" s="4">
        <f t="shared" si="32"/>
        <v>13043601</v>
      </c>
      <c r="N92" s="4">
        <f t="shared" si="32"/>
        <v>13090782</v>
      </c>
      <c r="O92" s="4">
        <f t="shared" si="32"/>
        <v>13115567</v>
      </c>
      <c r="P92" s="4">
        <f t="shared" si="32"/>
        <v>13105937</v>
      </c>
      <c r="Q92" s="4">
        <f t="shared" si="32"/>
        <v>13073188</v>
      </c>
      <c r="R92" s="4">
        <f t="shared" si="32"/>
        <v>13046306</v>
      </c>
      <c r="S92" s="4">
        <f>SUM(S83:S87)+S65</f>
        <v>13070206</v>
      </c>
      <c r="T92" s="4">
        <f>SUM(T83:T87)+T65</f>
        <v>13143338</v>
      </c>
      <c r="U92" s="4">
        <f>SUM(U83:U87)+U65</f>
        <v>13232638</v>
      </c>
      <c r="V92" s="4">
        <f>SUM(V83:V87)+V65</f>
        <v>13298866</v>
      </c>
      <c r="W92" s="39">
        <f>+V92-L92</f>
        <v>356491</v>
      </c>
      <c r="X92" s="29">
        <f>+W92/L92*100</f>
        <v>2.7544480823650992</v>
      </c>
      <c r="Y92" s="5"/>
      <c r="Z92" s="14"/>
      <c r="AA92" s="4">
        <f>SUM(T83:T87)</f>
        <v>13065583</v>
      </c>
    </row>
    <row r="93" spans="2:28" ht="14.25" x14ac:dyDescent="0.2">
      <c r="B93" s="1"/>
      <c r="C93" s="1"/>
      <c r="D93" s="1"/>
      <c r="E93" s="1"/>
      <c r="F93" s="1"/>
      <c r="H93" s="1"/>
      <c r="J93" s="5" t="s">
        <v>132</v>
      </c>
      <c r="K93" s="4">
        <f>+K10-K92</f>
        <v>6038348</v>
      </c>
      <c r="L93" s="4">
        <f t="shared" ref="L93:T93" si="33">+L10-L92</f>
        <v>6034651</v>
      </c>
      <c r="M93" s="4">
        <f t="shared" si="33"/>
        <v>6039237</v>
      </c>
      <c r="N93" s="4">
        <f t="shared" si="33"/>
        <v>6047018</v>
      </c>
      <c r="O93" s="4">
        <f t="shared" si="33"/>
        <v>6060372</v>
      </c>
      <c r="P93" s="4">
        <f t="shared" si="33"/>
        <v>6065630</v>
      </c>
      <c r="Q93" s="4">
        <f t="shared" si="33"/>
        <v>6059422</v>
      </c>
      <c r="R93" s="4">
        <f t="shared" si="33"/>
        <v>6058325</v>
      </c>
      <c r="S93" s="4">
        <f t="shared" si="33"/>
        <v>6062129</v>
      </c>
      <c r="T93" s="4">
        <f t="shared" si="33"/>
        <v>6069098</v>
      </c>
      <c r="U93" s="4">
        <f>+U10-U92</f>
        <v>6074428</v>
      </c>
      <c r="V93" s="4">
        <f>+V10-V92</f>
        <v>6079236</v>
      </c>
      <c r="W93" s="39">
        <f>+V93-L93</f>
        <v>44585</v>
      </c>
      <c r="X93" s="29">
        <f>+W93/L93*100</f>
        <v>0.73881654465187796</v>
      </c>
      <c r="Y93" s="5"/>
      <c r="Z93" s="14"/>
      <c r="AA93" s="4">
        <f>+T10-AA92</f>
        <v>6146853</v>
      </c>
      <c r="AB93">
        <f>+AA93/T10*100</f>
        <v>31.994136506167152</v>
      </c>
    </row>
    <row r="94" spans="2:28" ht="6.75" customHeight="1" x14ac:dyDescent="0.2">
      <c r="B94" s="1"/>
      <c r="C94" s="1"/>
      <c r="D94" s="1"/>
      <c r="E94" s="1"/>
      <c r="F94" s="1"/>
      <c r="H94" s="1"/>
      <c r="J94" s="5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12"/>
      <c r="X94" s="6"/>
      <c r="Y94" s="5"/>
      <c r="Z94" s="14"/>
    </row>
    <row r="95" spans="2:28" x14ac:dyDescent="0.2">
      <c r="B95" s="1"/>
      <c r="C95" s="1"/>
      <c r="D95" s="1"/>
      <c r="E95" s="1"/>
      <c r="F95" s="1"/>
      <c r="H95" s="1"/>
      <c r="J95" s="26" t="s">
        <v>113</v>
      </c>
      <c r="K95" s="7"/>
      <c r="L95" s="7"/>
      <c r="M95" s="4"/>
      <c r="N95" s="4"/>
      <c r="O95" s="4"/>
      <c r="P95" s="4"/>
      <c r="Q95" s="4"/>
      <c r="R95" s="4"/>
      <c r="S95" s="4"/>
      <c r="T95" s="4"/>
      <c r="U95" s="4"/>
      <c r="V95" s="4"/>
      <c r="W95" s="12"/>
      <c r="Y95" s="5"/>
      <c r="Z95" s="14"/>
      <c r="AA95" s="4">
        <f>+T10-AA92-(T24+T33)</f>
        <v>6092423</v>
      </c>
      <c r="AB95">
        <f>+AA95/T10*100</f>
        <v>31.710830422545065</v>
      </c>
    </row>
    <row r="96" spans="2:28" x14ac:dyDescent="0.2">
      <c r="B96" s="1"/>
      <c r="C96" s="1"/>
      <c r="D96" s="1"/>
      <c r="E96" s="1"/>
      <c r="F96" s="1"/>
      <c r="H96" s="1"/>
      <c r="J96" s="5" t="s">
        <v>89</v>
      </c>
      <c r="K96" s="15">
        <f t="shared" ref="K96:P96" si="34">K13+K23+K32+K54+K58+K59+K69+K70</f>
        <v>1031167</v>
      </c>
      <c r="L96" s="4">
        <f t="shared" si="34"/>
        <v>1029822</v>
      </c>
      <c r="M96" s="4">
        <f t="shared" si="34"/>
        <v>1034717</v>
      </c>
      <c r="N96" s="4">
        <f t="shared" si="34"/>
        <v>1041253</v>
      </c>
      <c r="O96" s="4">
        <f t="shared" si="34"/>
        <v>1050251</v>
      </c>
      <c r="P96" s="4">
        <f t="shared" si="34"/>
        <v>1057329</v>
      </c>
      <c r="Q96" s="4">
        <f t="shared" ref="Q96:V96" si="35">Q13+Q23+Q32+Q54+Q58+Q59+Q69+Q70</f>
        <v>1062603</v>
      </c>
      <c r="R96" s="4">
        <f t="shared" si="35"/>
        <v>1068969</v>
      </c>
      <c r="S96" s="4">
        <f t="shared" si="35"/>
        <v>1071935</v>
      </c>
      <c r="T96" s="4">
        <f t="shared" si="35"/>
        <v>1075212</v>
      </c>
      <c r="U96" s="4">
        <f t="shared" si="35"/>
        <v>1077751</v>
      </c>
      <c r="V96" s="4">
        <f t="shared" si="35"/>
        <v>1079207</v>
      </c>
      <c r="W96" s="39">
        <f t="shared" ref="W96:W104" si="36">+V96-L96</f>
        <v>49385</v>
      </c>
      <c r="X96" s="29">
        <f t="shared" ref="X96:X104" si="37">+W96/L96*100</f>
        <v>4.7954889291547476</v>
      </c>
      <c r="Y96" s="5">
        <v>2</v>
      </c>
      <c r="Z96" s="14"/>
    </row>
    <row r="97" spans="2:26" x14ac:dyDescent="0.2">
      <c r="B97" s="1"/>
      <c r="C97" s="1"/>
      <c r="D97" s="1"/>
      <c r="E97" s="1"/>
      <c r="F97" s="1"/>
      <c r="H97" s="1"/>
      <c r="J97" s="5" t="s">
        <v>90</v>
      </c>
      <c r="K97" s="15">
        <f t="shared" ref="K97:P97" si="38">K18+K24+K39+K46+K50</f>
        <v>780525</v>
      </c>
      <c r="L97" s="4">
        <f t="shared" si="38"/>
        <v>780747</v>
      </c>
      <c r="M97" s="4">
        <f t="shared" si="38"/>
        <v>780913</v>
      </c>
      <c r="N97" s="4">
        <f t="shared" si="38"/>
        <v>782533</v>
      </c>
      <c r="O97" s="4">
        <f t="shared" si="38"/>
        <v>785961</v>
      </c>
      <c r="P97" s="4">
        <f t="shared" si="38"/>
        <v>787061</v>
      </c>
      <c r="Q97" s="4">
        <f t="shared" ref="Q97:V97" si="39">Q18+Q24+Q39+Q46+Q50</f>
        <v>785455</v>
      </c>
      <c r="R97" s="4">
        <f t="shared" si="39"/>
        <v>785662</v>
      </c>
      <c r="S97" s="4">
        <f t="shared" si="39"/>
        <v>786462</v>
      </c>
      <c r="T97" s="4">
        <f t="shared" si="39"/>
        <v>788932</v>
      </c>
      <c r="U97" s="4">
        <f t="shared" si="39"/>
        <v>790387</v>
      </c>
      <c r="V97" s="4">
        <f t="shared" si="39"/>
        <v>791939</v>
      </c>
      <c r="W97" s="39">
        <f t="shared" si="36"/>
        <v>11192</v>
      </c>
      <c r="X97" s="29">
        <f t="shared" si="37"/>
        <v>1.4334989439600792</v>
      </c>
      <c r="Y97" s="5">
        <v>8</v>
      </c>
      <c r="Z97" s="14"/>
    </row>
    <row r="98" spans="2:26" x14ac:dyDescent="0.2">
      <c r="B98" s="1"/>
      <c r="C98" s="1"/>
      <c r="D98" s="1"/>
      <c r="E98" s="1"/>
      <c r="F98" s="1"/>
      <c r="H98" s="1"/>
      <c r="J98" s="5" t="s">
        <v>91</v>
      </c>
      <c r="K98" s="15">
        <f t="shared" ref="K98:P98" si="40">K31+K38+K40+K47+K49+K62+K71+K73+K74</f>
        <v>1203763</v>
      </c>
      <c r="L98" s="4">
        <f t="shared" si="40"/>
        <v>1199851</v>
      </c>
      <c r="M98" s="4">
        <f t="shared" si="40"/>
        <v>1206361</v>
      </c>
      <c r="N98" s="4">
        <f t="shared" si="40"/>
        <v>1208697</v>
      </c>
      <c r="O98" s="4">
        <f t="shared" si="40"/>
        <v>1210497</v>
      </c>
      <c r="P98" s="4">
        <f t="shared" si="40"/>
        <v>1210882</v>
      </c>
      <c r="Q98" s="4">
        <f t="shared" ref="Q98:V98" si="41">Q31+Q38+Q40+Q47+Q49+Q62+Q71+Q73+Q74</f>
        <v>1208443</v>
      </c>
      <c r="R98" s="4">
        <f t="shared" si="41"/>
        <v>1208185</v>
      </c>
      <c r="S98" s="4">
        <f t="shared" si="41"/>
        <v>1209954</v>
      </c>
      <c r="T98" s="4">
        <f t="shared" si="41"/>
        <v>1212848</v>
      </c>
      <c r="U98" s="4">
        <f t="shared" si="41"/>
        <v>1215395</v>
      </c>
      <c r="V98" s="4">
        <f t="shared" si="41"/>
        <v>1217156</v>
      </c>
      <c r="W98" s="39">
        <f t="shared" si="36"/>
        <v>17305</v>
      </c>
      <c r="X98" s="29">
        <f t="shared" si="37"/>
        <v>1.4422624142497693</v>
      </c>
      <c r="Y98" s="5">
        <v>3</v>
      </c>
      <c r="Z98" s="14"/>
    </row>
    <row r="99" spans="2:26" x14ac:dyDescent="0.2">
      <c r="B99" s="1"/>
      <c r="C99" s="1"/>
      <c r="D99" s="1"/>
      <c r="E99" s="1"/>
      <c r="F99" s="1"/>
      <c r="H99" s="1"/>
      <c r="J99" s="27" t="s">
        <v>92</v>
      </c>
      <c r="K99" s="19">
        <f t="shared" ref="K99:P99" si="42">K42+K64</f>
        <v>2760794</v>
      </c>
      <c r="L99" s="17">
        <f t="shared" si="42"/>
        <v>2754004</v>
      </c>
      <c r="M99" s="17">
        <f t="shared" si="42"/>
        <v>2779574</v>
      </c>
      <c r="N99" s="17">
        <f t="shared" si="42"/>
        <v>2796317</v>
      </c>
      <c r="O99" s="17">
        <f t="shared" si="42"/>
        <v>2810610</v>
      </c>
      <c r="P99" s="17">
        <f t="shared" si="42"/>
        <v>2816179</v>
      </c>
      <c r="Q99" s="17">
        <f t="shared" ref="Q99:V99" si="43">Q42+Q64</f>
        <v>2810005</v>
      </c>
      <c r="R99" s="17">
        <f t="shared" si="43"/>
        <v>2800531</v>
      </c>
      <c r="S99" s="17">
        <f t="shared" si="43"/>
        <v>2797303</v>
      </c>
      <c r="T99" s="17">
        <f t="shared" si="43"/>
        <v>2805347</v>
      </c>
      <c r="U99" s="17">
        <f t="shared" si="43"/>
        <v>2819294</v>
      </c>
      <c r="V99" s="17">
        <f t="shared" si="43"/>
        <v>2832882</v>
      </c>
      <c r="W99" s="39">
        <f t="shared" si="36"/>
        <v>78878</v>
      </c>
      <c r="X99" s="29">
        <f t="shared" si="37"/>
        <v>2.8641207492799574</v>
      </c>
      <c r="Y99" s="5">
        <v>5</v>
      </c>
      <c r="Z99" s="14"/>
    </row>
    <row r="100" spans="2:26" x14ac:dyDescent="0.2">
      <c r="B100" s="1"/>
      <c r="C100" s="1"/>
      <c r="D100" s="1"/>
      <c r="E100" s="1"/>
      <c r="F100" s="1"/>
      <c r="H100" s="1"/>
      <c r="J100" s="27" t="s">
        <v>93</v>
      </c>
      <c r="K100" s="19">
        <f t="shared" ref="K100:P100" si="44">K26+K48+K52+K56+K65+K68+K72</f>
        <v>2185030</v>
      </c>
      <c r="L100" s="17">
        <f t="shared" si="44"/>
        <v>2179186</v>
      </c>
      <c r="M100" s="17">
        <f t="shared" si="44"/>
        <v>2204214</v>
      </c>
      <c r="N100" s="17">
        <f t="shared" si="44"/>
        <v>2222465</v>
      </c>
      <c r="O100" s="17">
        <f t="shared" si="44"/>
        <v>2236884</v>
      </c>
      <c r="P100" s="17">
        <f t="shared" si="44"/>
        <v>2246392</v>
      </c>
      <c r="Q100" s="17">
        <f t="shared" ref="Q100:V100" si="45">Q26+Q48+Q52+Q56+Q65+Q68+Q72</f>
        <v>2249815</v>
      </c>
      <c r="R100" s="17">
        <f t="shared" si="45"/>
        <v>2251869</v>
      </c>
      <c r="S100" s="17">
        <f t="shared" si="45"/>
        <v>2259128</v>
      </c>
      <c r="T100" s="17">
        <f t="shared" si="45"/>
        <v>2269796</v>
      </c>
      <c r="U100" s="17">
        <f t="shared" si="45"/>
        <v>2281770</v>
      </c>
      <c r="V100" s="17">
        <f t="shared" si="45"/>
        <v>2290851</v>
      </c>
      <c r="W100" s="39">
        <f t="shared" si="36"/>
        <v>111665</v>
      </c>
      <c r="X100" s="29">
        <f t="shared" si="37"/>
        <v>5.1241610399479436</v>
      </c>
      <c r="Y100" s="5">
        <v>10</v>
      </c>
      <c r="Z100" s="14"/>
    </row>
    <row r="101" spans="2:26" x14ac:dyDescent="0.2">
      <c r="B101" s="1"/>
      <c r="C101" s="1"/>
      <c r="D101" s="1"/>
      <c r="E101" s="1"/>
      <c r="F101" s="1"/>
      <c r="H101" s="1"/>
      <c r="J101" s="27" t="s">
        <v>94</v>
      </c>
      <c r="K101" s="20">
        <f t="shared" ref="K101:R101" si="46">K30+K34+K41+K45+K51+K60</f>
        <v>497552</v>
      </c>
      <c r="L101" s="18">
        <f t="shared" si="46"/>
        <v>497888</v>
      </c>
      <c r="M101" s="18">
        <f t="shared" si="46"/>
        <v>496615</v>
      </c>
      <c r="N101" s="18">
        <f t="shared" si="46"/>
        <v>496213</v>
      </c>
      <c r="O101" s="18">
        <f t="shared" si="46"/>
        <v>497452</v>
      </c>
      <c r="P101" s="18">
        <f t="shared" si="46"/>
        <v>498923</v>
      </c>
      <c r="Q101" s="18">
        <f t="shared" si="46"/>
        <v>498983</v>
      </c>
      <c r="R101" s="18">
        <f t="shared" si="46"/>
        <v>499003</v>
      </c>
      <c r="S101" s="18">
        <f>S30+S34+S41+S45+S51+S60</f>
        <v>499926</v>
      </c>
      <c r="T101" s="18">
        <f>T30+T34+T41+T45+T51+T60</f>
        <v>499872</v>
      </c>
      <c r="U101" s="18">
        <f>U30+U34+U41+U45+U51+U60</f>
        <v>499615</v>
      </c>
      <c r="V101" s="18">
        <f>V30+V34+V41+V45+V51+V60</f>
        <v>500155</v>
      </c>
      <c r="W101" s="39">
        <f t="shared" si="36"/>
        <v>2267</v>
      </c>
      <c r="X101" s="29">
        <f t="shared" si="37"/>
        <v>0.45532328555819784</v>
      </c>
      <c r="Y101" s="5">
        <v>9</v>
      </c>
      <c r="Z101" s="14"/>
    </row>
    <row r="102" spans="2:26" x14ac:dyDescent="0.2">
      <c r="B102" s="1"/>
      <c r="C102" s="1"/>
      <c r="D102" s="1"/>
      <c r="E102" s="1"/>
      <c r="F102" s="1"/>
      <c r="H102" s="1"/>
      <c r="J102" s="27" t="s">
        <v>95</v>
      </c>
      <c r="K102" s="19">
        <f t="shared" ref="K102:P102" si="47">K15+K36+K43+K53+K55</f>
        <v>8017608</v>
      </c>
      <c r="L102" s="17">
        <f t="shared" si="47"/>
        <v>8009185</v>
      </c>
      <c r="M102" s="17">
        <f t="shared" si="47"/>
        <v>8059813</v>
      </c>
      <c r="N102" s="17">
        <f t="shared" si="47"/>
        <v>8072000</v>
      </c>
      <c r="O102" s="17">
        <f t="shared" si="47"/>
        <v>8068073</v>
      </c>
      <c r="P102" s="17">
        <f t="shared" si="47"/>
        <v>8043366</v>
      </c>
      <c r="Q102" s="17">
        <f t="shared" ref="Q102:V102" si="48">Q15+Q36+Q43+Q53+Q55</f>
        <v>8013368</v>
      </c>
      <c r="R102" s="17">
        <f t="shared" si="48"/>
        <v>7993906</v>
      </c>
      <c r="S102" s="17">
        <f t="shared" si="48"/>
        <v>8013775</v>
      </c>
      <c r="T102" s="17">
        <f t="shared" si="48"/>
        <v>8068195</v>
      </c>
      <c r="U102" s="17">
        <f t="shared" si="48"/>
        <v>8131574</v>
      </c>
      <c r="V102" s="17">
        <f t="shared" si="48"/>
        <v>8175133</v>
      </c>
      <c r="W102" s="39">
        <f t="shared" si="36"/>
        <v>165948</v>
      </c>
      <c r="X102" s="29">
        <f t="shared" si="37"/>
        <v>2.0719711181599627</v>
      </c>
      <c r="Y102" s="5">
        <v>4</v>
      </c>
      <c r="Z102" s="14"/>
    </row>
    <row r="103" spans="2:26" x14ac:dyDescent="0.2">
      <c r="B103" s="1"/>
      <c r="C103" s="1"/>
      <c r="D103" s="1"/>
      <c r="E103" s="1"/>
      <c r="F103" s="1"/>
      <c r="H103" s="1"/>
      <c r="J103" s="27" t="s">
        <v>96</v>
      </c>
      <c r="K103" s="19">
        <f>K22+K28+K29+K33+K35+K37+K57</f>
        <v>425866</v>
      </c>
      <c r="L103" s="17">
        <f t="shared" ref="L103:R103" si="49">L22+L28+L29+L33+L35+L37+L57</f>
        <v>425845</v>
      </c>
      <c r="M103" s="17">
        <f t="shared" si="49"/>
        <v>425320</v>
      </c>
      <c r="N103" s="17">
        <f t="shared" si="49"/>
        <v>425080</v>
      </c>
      <c r="O103" s="17">
        <f t="shared" si="49"/>
        <v>425406</v>
      </c>
      <c r="P103" s="17">
        <f t="shared" si="49"/>
        <v>425506</v>
      </c>
      <c r="Q103" s="17">
        <f t="shared" si="49"/>
        <v>429769</v>
      </c>
      <c r="R103" s="17">
        <f t="shared" si="49"/>
        <v>430742</v>
      </c>
      <c r="S103" s="17">
        <f>S22+S28+S29+S33+S35+S37+S57</f>
        <v>432411</v>
      </c>
      <c r="T103" s="17">
        <f>T22+T28+T29+T33+T35+T37+T57</f>
        <v>432231</v>
      </c>
      <c r="U103" s="17">
        <f>U22+U28+U29+U33+U35+U37+U57</f>
        <v>432561</v>
      </c>
      <c r="V103" s="17">
        <f>V22+V28+V29+V33+V35+V37+V57</f>
        <v>433193</v>
      </c>
      <c r="W103" s="39">
        <f t="shared" si="36"/>
        <v>7348</v>
      </c>
      <c r="X103" s="29">
        <f t="shared" si="37"/>
        <v>1.7255104556822318</v>
      </c>
      <c r="Y103" s="5">
        <v>7</v>
      </c>
      <c r="Z103" s="14"/>
    </row>
    <row r="104" spans="2:26" x14ac:dyDescent="0.2">
      <c r="B104" s="1"/>
      <c r="C104" s="1"/>
      <c r="D104" s="1"/>
      <c r="E104" s="1"/>
      <c r="F104" s="1"/>
      <c r="H104" s="1"/>
      <c r="J104" s="27" t="s">
        <v>97</v>
      </c>
      <c r="K104" s="19">
        <f t="shared" ref="K104:R104" si="50">K16+K20+K21+K25+K61+K63+K66+K67</f>
        <v>657076</v>
      </c>
      <c r="L104" s="17">
        <f t="shared" si="50"/>
        <v>657023</v>
      </c>
      <c r="M104" s="17">
        <f t="shared" si="50"/>
        <v>658089</v>
      </c>
      <c r="N104" s="17">
        <f t="shared" si="50"/>
        <v>659903</v>
      </c>
      <c r="O104" s="17">
        <f t="shared" si="50"/>
        <v>659800</v>
      </c>
      <c r="P104" s="17">
        <f t="shared" si="50"/>
        <v>659510</v>
      </c>
      <c r="Q104" s="17">
        <f t="shared" si="50"/>
        <v>657660</v>
      </c>
      <c r="R104" s="17">
        <f t="shared" si="50"/>
        <v>657711</v>
      </c>
      <c r="S104" s="17">
        <f>S16+S20+S21+S25+S61+S63+S66+S67</f>
        <v>658147</v>
      </c>
      <c r="T104" s="17">
        <f>T16+T20+T21+T25+T61+T63+T66+T67</f>
        <v>658472</v>
      </c>
      <c r="U104" s="17">
        <f>U16+U20+U21+U25+U61+U63+U66+U67</f>
        <v>658685</v>
      </c>
      <c r="V104" s="17">
        <f>V16+V20+V21+V25+V61+V63+V66+V67</f>
        <v>657909</v>
      </c>
      <c r="W104" s="39">
        <f t="shared" si="36"/>
        <v>886</v>
      </c>
      <c r="X104" s="29">
        <f t="shared" si="37"/>
        <v>0.13485068254840393</v>
      </c>
      <c r="Y104" s="5">
        <v>1</v>
      </c>
      <c r="Z104" s="14"/>
    </row>
    <row r="105" spans="2:26" x14ac:dyDescent="0.2">
      <c r="B105" s="1"/>
      <c r="C105" s="1"/>
      <c r="D105" s="1"/>
      <c r="E105" s="1"/>
      <c r="F105" s="1"/>
      <c r="H105" s="1"/>
      <c r="J105" s="5" t="s">
        <v>98</v>
      </c>
      <c r="K105" s="32">
        <f t="shared" ref="K105:T105" si="51">K14+K17+K19+K27+K44</f>
        <v>1442399</v>
      </c>
      <c r="L105" s="11">
        <f t="shared" si="51"/>
        <v>1443475</v>
      </c>
      <c r="M105" s="11">
        <f t="shared" si="51"/>
        <v>1437222</v>
      </c>
      <c r="N105" s="11">
        <f t="shared" si="51"/>
        <v>1433339</v>
      </c>
      <c r="O105" s="11">
        <f t="shared" si="51"/>
        <v>1431005</v>
      </c>
      <c r="P105" s="11">
        <f t="shared" si="51"/>
        <v>1426419</v>
      </c>
      <c r="Q105" s="11">
        <f t="shared" si="51"/>
        <v>1416509</v>
      </c>
      <c r="R105" s="11">
        <f t="shared" si="51"/>
        <v>1408053</v>
      </c>
      <c r="S105" s="11">
        <f>S14+S17+S19+S27+S44</f>
        <v>1403294</v>
      </c>
      <c r="T105" s="11">
        <f t="shared" si="51"/>
        <v>1401531</v>
      </c>
      <c r="U105" s="11">
        <f>U14+U17+U19+U27+U44</f>
        <v>1400034</v>
      </c>
      <c r="V105" s="11">
        <f>V14+V17+V19+V27+V44</f>
        <v>1399677</v>
      </c>
      <c r="W105" s="39">
        <f>+V105-L105</f>
        <v>-43798</v>
      </c>
      <c r="X105" s="29">
        <f>+W105/L105*100</f>
        <v>-3.0342056495609553</v>
      </c>
      <c r="Y105" s="5">
        <v>6</v>
      </c>
      <c r="Z105" s="14"/>
    </row>
    <row r="106" spans="2:26" ht="6.75" customHeight="1" x14ac:dyDescent="0.2">
      <c r="B106" s="1"/>
      <c r="C106" s="1"/>
      <c r="D106" s="1"/>
      <c r="E106" s="1"/>
      <c r="F106" s="1"/>
      <c r="H106" s="1"/>
      <c r="J106" s="21"/>
      <c r="K106" s="1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23"/>
      <c r="X106" s="30"/>
      <c r="Y106" s="21"/>
      <c r="Z106" s="14"/>
    </row>
    <row r="107" spans="2:26" x14ac:dyDescent="0.2">
      <c r="B107" s="1"/>
      <c r="C107" s="1"/>
      <c r="D107" s="1"/>
      <c r="E107" s="1"/>
      <c r="F107" s="1"/>
      <c r="H107" s="1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2:26" x14ac:dyDescent="0.2">
      <c r="B108" s="1"/>
      <c r="C108" s="1"/>
      <c r="D108" s="1"/>
      <c r="E108" s="1"/>
      <c r="F108" s="1"/>
      <c r="H108" s="1"/>
      <c r="J108" t="s">
        <v>114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X108" s="2"/>
    </row>
    <row r="109" spans="2:26" x14ac:dyDescent="0.2">
      <c r="B109" s="1"/>
      <c r="C109" s="1"/>
      <c r="D109" s="1"/>
      <c r="E109" s="1"/>
      <c r="F109" s="1"/>
      <c r="H109" s="1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2:26" x14ac:dyDescent="0.2">
      <c r="B110" s="1"/>
      <c r="C110" s="1"/>
      <c r="D110" s="1"/>
      <c r="E110" s="1"/>
      <c r="F110" s="1"/>
      <c r="H110" s="1"/>
      <c r="J110" s="4" t="s">
        <v>108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2:26" x14ac:dyDescent="0.2">
      <c r="B111" s="1"/>
      <c r="C111" s="1"/>
      <c r="D111" s="1"/>
      <c r="E111" s="1"/>
      <c r="F111" s="1"/>
      <c r="H111" s="1"/>
      <c r="J111" t="s">
        <v>109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2:26" x14ac:dyDescent="0.2">
      <c r="B112" s="1"/>
      <c r="C112" s="1"/>
      <c r="D112" s="1"/>
      <c r="E112" s="1"/>
      <c r="F112" s="1"/>
      <c r="H112" s="1"/>
      <c r="J112" t="s">
        <v>125</v>
      </c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2:22" x14ac:dyDescent="0.2">
      <c r="B113" s="1"/>
      <c r="C113" s="1"/>
      <c r="D113" s="1"/>
      <c r="E113" s="1"/>
      <c r="F113" s="1"/>
      <c r="H113" s="1"/>
      <c r="J113" t="s">
        <v>129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2:22" x14ac:dyDescent="0.2">
      <c r="B114" s="1"/>
      <c r="C114" s="1"/>
      <c r="D114" s="1"/>
      <c r="E114" s="1"/>
      <c r="F114" s="1"/>
      <c r="H114" s="1"/>
      <c r="J114" t="s">
        <v>130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2:22" x14ac:dyDescent="0.2">
      <c r="B115" s="1"/>
      <c r="C115" s="1"/>
      <c r="D115" s="1"/>
      <c r="E115" s="1"/>
      <c r="F115" s="1"/>
      <c r="H115" s="1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2:22" x14ac:dyDescent="0.2">
      <c r="B116" s="1"/>
      <c r="C116" s="1"/>
      <c r="D116" s="1"/>
      <c r="E116" s="1"/>
      <c r="F116" s="1"/>
      <c r="H116" s="1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2:22" x14ac:dyDescent="0.2">
      <c r="B117" s="1"/>
      <c r="C117" s="1"/>
      <c r="D117" s="1"/>
      <c r="E117" s="1"/>
      <c r="F117" s="1"/>
      <c r="H117" s="1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2:22" x14ac:dyDescent="0.2">
      <c r="B118" s="1"/>
      <c r="C118" s="1"/>
      <c r="D118" s="1"/>
      <c r="E118" s="1"/>
      <c r="F118" s="1"/>
      <c r="H118" s="1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2:22" x14ac:dyDescent="0.2">
      <c r="B119" s="1"/>
      <c r="C119" s="1"/>
      <c r="D119" s="1"/>
      <c r="E119" s="1"/>
      <c r="F119" s="1"/>
      <c r="H119" s="1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2:22" x14ac:dyDescent="0.2">
      <c r="B120" s="1"/>
      <c r="C120" s="1"/>
      <c r="D120" s="1"/>
      <c r="E120" s="1"/>
      <c r="F120" s="1"/>
      <c r="H120" s="1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2:22" x14ac:dyDescent="0.2">
      <c r="B121" s="1"/>
      <c r="C121" s="1"/>
      <c r="D121" s="1"/>
      <c r="E121" s="1"/>
      <c r="F121" s="1"/>
      <c r="H121" s="1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2:22" x14ac:dyDescent="0.2">
      <c r="B122" s="1"/>
      <c r="C122" s="1"/>
      <c r="D122" s="1"/>
      <c r="E122" s="1"/>
      <c r="F122" s="1"/>
      <c r="H122" s="1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2:22" x14ac:dyDescent="0.2">
      <c r="B123" s="1"/>
      <c r="C123" s="1"/>
      <c r="D123" s="1"/>
      <c r="E123" s="1"/>
      <c r="F123" s="1"/>
      <c r="H123" s="1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2:22" x14ac:dyDescent="0.2">
      <c r="B124" s="1"/>
      <c r="C124" s="1"/>
      <c r="D124" s="1"/>
      <c r="E124" s="1"/>
      <c r="F124" s="1"/>
      <c r="H124" s="1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2:22" x14ac:dyDescent="0.2">
      <c r="B125" s="1"/>
      <c r="C125" s="1"/>
      <c r="D125" s="1"/>
      <c r="E125" s="1"/>
      <c r="F125" s="1"/>
      <c r="H125" s="1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2:22" x14ac:dyDescent="0.2">
      <c r="B126" s="1"/>
      <c r="C126" s="1"/>
      <c r="D126" s="1"/>
      <c r="E126" s="1"/>
      <c r="F126" s="1"/>
      <c r="H126" s="1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2:22" x14ac:dyDescent="0.2">
      <c r="B127" s="1"/>
      <c r="C127" s="1"/>
      <c r="D127" s="1"/>
      <c r="E127" s="1"/>
      <c r="F127" s="1"/>
      <c r="H127" s="1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2:22" x14ac:dyDescent="0.2">
      <c r="B128" s="1"/>
      <c r="C128" s="1"/>
      <c r="D128" s="1"/>
      <c r="E128" s="1"/>
      <c r="F128" s="1"/>
      <c r="H128" s="1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2:22" x14ac:dyDescent="0.2">
      <c r="B129" s="1"/>
      <c r="C129" s="1"/>
      <c r="D129" s="1"/>
      <c r="E129" s="1"/>
      <c r="F129" s="1"/>
      <c r="H129" s="1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2:22" x14ac:dyDescent="0.2">
      <c r="B130" s="1"/>
      <c r="C130" s="1"/>
      <c r="D130" s="1"/>
      <c r="E130" s="1"/>
      <c r="F130" s="1"/>
      <c r="H130" s="1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2:22" x14ac:dyDescent="0.2">
      <c r="B131" s="1"/>
      <c r="C131" s="1"/>
      <c r="D131" s="1"/>
      <c r="E131" s="1"/>
      <c r="F131" s="1"/>
      <c r="H131" s="1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2:22" x14ac:dyDescent="0.2">
      <c r="B132" s="1"/>
      <c r="C132" s="1"/>
      <c r="D132" s="1"/>
      <c r="E132" s="1"/>
      <c r="F132" s="1"/>
      <c r="H132" s="1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2:22" x14ac:dyDescent="0.2">
      <c r="B133" s="1"/>
      <c r="C133" s="1"/>
      <c r="D133" s="1"/>
      <c r="E133" s="1"/>
      <c r="F133" s="1"/>
      <c r="H133" s="1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2:22" x14ac:dyDescent="0.2">
      <c r="B134" s="1"/>
      <c r="C134" s="1"/>
      <c r="D134" s="1"/>
      <c r="E134" s="1"/>
      <c r="F134" s="1"/>
      <c r="H134" s="1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2:22" x14ac:dyDescent="0.2">
      <c r="B135" s="1"/>
      <c r="C135" s="1"/>
      <c r="D135" s="1"/>
      <c r="E135" s="1"/>
      <c r="F135" s="1"/>
      <c r="H135" s="1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2:22" x14ac:dyDescent="0.2">
      <c r="B136" s="1"/>
      <c r="C136" s="1"/>
      <c r="D136" s="1"/>
      <c r="E136" s="1"/>
      <c r="F136" s="1"/>
      <c r="H136" s="1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2:22" x14ac:dyDescent="0.2">
      <c r="B137" s="1"/>
      <c r="C137" s="1"/>
      <c r="D137" s="1"/>
      <c r="E137" s="1"/>
      <c r="F137" s="1"/>
      <c r="H137" s="1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2:22" x14ac:dyDescent="0.2">
      <c r="B138" s="1"/>
      <c r="C138" s="1"/>
      <c r="D138" s="1"/>
      <c r="E138" s="1"/>
      <c r="F138" s="1"/>
      <c r="H138" s="1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2:22" x14ac:dyDescent="0.2">
      <c r="B139" s="1"/>
      <c r="C139" s="1"/>
      <c r="D139" s="1"/>
      <c r="E139" s="1"/>
      <c r="F139" s="1"/>
      <c r="H139" s="1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2:22" x14ac:dyDescent="0.2">
      <c r="B140" s="1"/>
      <c r="C140" s="1"/>
      <c r="D140" s="1"/>
      <c r="E140" s="1"/>
      <c r="F140" s="1"/>
      <c r="H140" s="1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2:22" x14ac:dyDescent="0.2">
      <c r="B141" s="1"/>
      <c r="C141" s="1"/>
      <c r="D141" s="1"/>
      <c r="E141" s="1"/>
      <c r="F141" s="1"/>
      <c r="H141" s="1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2:22" x14ac:dyDescent="0.2">
      <c r="B142" s="1"/>
      <c r="C142" s="1"/>
      <c r="D142" s="1"/>
      <c r="E142" s="1"/>
      <c r="F142" s="1"/>
      <c r="H142" s="1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2:22" x14ac:dyDescent="0.2">
      <c r="B143" s="1"/>
      <c r="C143" s="1"/>
      <c r="D143" s="1"/>
      <c r="E143" s="1"/>
      <c r="F143" s="1"/>
      <c r="H143" s="1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</sheetData>
  <mergeCells count="20">
    <mergeCell ref="P4:P6"/>
    <mergeCell ref="S4:S6"/>
    <mergeCell ref="AB4:AB6"/>
    <mergeCell ref="AA4:AA6"/>
    <mergeCell ref="J4:J6"/>
    <mergeCell ref="J1:Y1"/>
    <mergeCell ref="J2:Y2"/>
    <mergeCell ref="W5:Y5"/>
    <mergeCell ref="W4:Y4"/>
    <mergeCell ref="M4:M6"/>
    <mergeCell ref="N4:N6"/>
    <mergeCell ref="O4:O6"/>
    <mergeCell ref="K4:L4"/>
    <mergeCell ref="U4:U6"/>
    <mergeCell ref="V4:V6"/>
    <mergeCell ref="K5:K6"/>
    <mergeCell ref="T4:T6"/>
    <mergeCell ref="Q4:Q6"/>
    <mergeCell ref="R4:R6"/>
    <mergeCell ref="L5:L6"/>
  </mergeCells>
  <phoneticPr fontId="11" type="noConversion"/>
  <printOptions horizontalCentered="1"/>
  <pageMargins left="0.25" right="0.23" top="0.28999999999999998" bottom="0.25" header="0.25" footer="0.27"/>
  <pageSetup scale="6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'2010'!Print_Titles</vt:lpstr>
      <vt:lpstr>'2011'!Print_Titles</vt:lpstr>
      <vt:lpstr>'2012'!Print_Titles</vt:lpstr>
      <vt:lpstr>'2013'!Print_Titles</vt:lpstr>
      <vt:lpstr>'2014'!Print_Titles</vt:lpstr>
      <vt:lpstr>'2015'!Print_Titles</vt:lpstr>
      <vt:lpstr>'2016'!Print_Titles</vt:lpstr>
      <vt:lpstr>'2017'!Print_Titles</vt:lpstr>
    </vt:vector>
  </TitlesOfParts>
  <Company>Empire State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rscardamalia</dc:creator>
  <cp:lastModifiedBy>Matthew H. Milford</cp:lastModifiedBy>
  <cp:lastPrinted>2012-04-04T15:03:13Z</cp:lastPrinted>
  <dcterms:created xsi:type="dcterms:W3CDTF">2000-03-10T14:34:14Z</dcterms:created>
  <dcterms:modified xsi:type="dcterms:W3CDTF">2021-02-13T00:52:40Z</dcterms:modified>
</cp:coreProperties>
</file>