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F:\SMI - Multifamily Technical Assistance\Program Management\Low Carbon Pathways - Final Program Docs\Final For Web v6\"/>
    </mc:Choice>
  </mc:AlternateContent>
  <xr:revisionPtr revIDLastSave="0" documentId="13_ncr:1_{18FFF35F-F65E-454E-9AE5-3B2960470317}" xr6:coauthVersionLast="47" xr6:coauthVersionMax="47" xr10:uidLastSave="{00000000-0000-0000-0000-000000000000}"/>
  <workbookProtection workbookAlgorithmName="SHA-512" workbookHashValue="f3z5LHd031KON4oRWldPK3Xgv+kWtWsla7xIqjPqUMHfzrAoDoxt7gnYJdLzk0tvKcHbIfF8C377O6sJ8ohJGg==" workbookSaltValue="Gr8m2iDAaYJJ7QvCeJt6Dg==" workbookSpinCount="100000" lockStructure="1"/>
  <bookViews>
    <workbookView xWindow="8610" yWindow="165" windowWidth="19755" windowHeight="13260" tabRatio="833" xr2:uid="{0B06235B-AB55-47AB-A181-FB8BA464E592}"/>
  </bookViews>
  <sheets>
    <sheet name="Instructions" sheetId="24" r:id="rId1"/>
    <sheet name="General Project Info" sheetId="5" r:id="rId2"/>
    <sheet name="Env Pre-const" sheetId="3" r:id="rId3"/>
    <sheet name="Env Const" sheetId="20" r:id="rId4"/>
    <sheet name="Code Vent Pre-const" sheetId="17" r:id="rId5"/>
    <sheet name="Code Vent TestOut &amp; Const" sheetId="28" r:id="rId6"/>
    <sheet name="H&amp;C Pre-const" sheetId="19" state="hidden" r:id="rId7"/>
    <sheet name="H&amp;C Const" sheetId="22" state="hidden" r:id="rId8"/>
    <sheet name="DHW Pre-const" sheetId="10" state="hidden" r:id="rId9"/>
    <sheet name="DHW Const" sheetId="23" state="hidden" r:id="rId10"/>
    <sheet name="Appliances Pre-const" sheetId="25" state="hidden" r:id="rId11"/>
    <sheet name="Appliances Const" sheetId="13" state="hidden" r:id="rId12"/>
    <sheet name="Add-On Air Sealing Pre-const" sheetId="26" r:id="rId13"/>
    <sheet name="Add-On Air Sealing Const" sheetId="14" r:id="rId14"/>
    <sheet name="ARCHIVED Add-On Steam Pre-const" sheetId="27" state="hidden" r:id="rId15"/>
    <sheet name="ARCHIVED Add-On Steam Const" sheetId="15" state="hidden" r:id="rId16"/>
    <sheet name="Add-On Vent Pre-const" sheetId="30" r:id="rId17"/>
    <sheet name="Add-On Vent Const" sheetId="21"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3" l="1"/>
  <c r="J58" i="3"/>
  <c r="L58" i="3"/>
  <c r="J57" i="3"/>
  <c r="J50" i="3"/>
  <c r="J49" i="3"/>
  <c r="J48" i="3"/>
  <c r="J47" i="3"/>
  <c r="J46" i="3"/>
  <c r="J45" i="3"/>
  <c r="J41" i="3"/>
  <c r="J40" i="3"/>
  <c r="J39" i="3"/>
  <c r="J38" i="3"/>
  <c r="J37" i="3"/>
  <c r="I61" i="3"/>
  <c r="I60" i="3"/>
  <c r="I59" i="3"/>
  <c r="I58" i="3"/>
  <c r="I57" i="3"/>
  <c r="I54" i="3"/>
  <c r="J61" i="3"/>
  <c r="L61" i="3" s="1"/>
  <c r="J60" i="3"/>
  <c r="J59" i="3"/>
  <c r="L59" i="3" s="1"/>
  <c r="G43" i="3"/>
  <c r="H43" i="3" s="1"/>
  <c r="G42" i="3"/>
  <c r="H42" i="3" s="1"/>
  <c r="G41" i="3"/>
  <c r="H41" i="3" s="1"/>
  <c r="G40" i="3"/>
  <c r="H40" i="3" s="1"/>
  <c r="G39" i="3"/>
  <c r="H39" i="3" s="1"/>
  <c r="G38" i="3"/>
  <c r="H38" i="3" s="1"/>
  <c r="G37" i="3"/>
  <c r="H37" i="3" s="1"/>
  <c r="I26" i="3"/>
  <c r="J22" i="3"/>
  <c r="J21" i="3"/>
  <c r="J20" i="3"/>
  <c r="J19" i="3"/>
  <c r="J18" i="3"/>
  <c r="J17" i="3"/>
  <c r="J13" i="3"/>
  <c r="J12" i="3"/>
  <c r="J11" i="3"/>
  <c r="J10" i="3"/>
  <c r="J9" i="3"/>
  <c r="I33" i="3"/>
  <c r="I32" i="3"/>
  <c r="I31" i="3"/>
  <c r="I30" i="3"/>
  <c r="I29" i="3"/>
  <c r="J33" i="3"/>
  <c r="J32" i="3"/>
  <c r="H15" i="3"/>
  <c r="H14" i="3"/>
  <c r="H13" i="3"/>
  <c r="H12" i="3"/>
  <c r="H11" i="3"/>
  <c r="J31" i="3" s="1"/>
  <c r="H10" i="3"/>
  <c r="H9" i="3"/>
  <c r="J30" i="3" s="1"/>
  <c r="J18" i="20"/>
  <c r="J48" i="20"/>
  <c r="J47" i="20"/>
  <c r="J49" i="20" s="1"/>
  <c r="J50" i="20" s="1"/>
  <c r="J38" i="20"/>
  <c r="J37" i="20"/>
  <c r="J39" i="20" s="1"/>
  <c r="J40" i="20" s="1"/>
  <c r="J28" i="20"/>
  <c r="J27" i="20"/>
  <c r="J29" i="20" s="1"/>
  <c r="J30" i="20" s="1"/>
  <c r="J17" i="20"/>
  <c r="H44" i="23"/>
  <c r="H35" i="23"/>
  <c r="H26" i="23"/>
  <c r="H17"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H82" i="28"/>
  <c r="H81" i="28"/>
  <c r="H80" i="28"/>
  <c r="H79" i="28"/>
  <c r="H78" i="28"/>
  <c r="H76" i="28"/>
  <c r="H75" i="28"/>
  <c r="H74" i="28"/>
  <c r="H73" i="28"/>
  <c r="H72" i="28"/>
  <c r="H88" i="28"/>
  <c r="H87" i="28"/>
  <c r="H86" i="28"/>
  <c r="H85" i="28"/>
  <c r="H84" i="28"/>
  <c r="H67" i="28"/>
  <c r="H68" i="28"/>
  <c r="H69" i="28"/>
  <c r="H70" i="28"/>
  <c r="H66" i="28"/>
  <c r="C15" i="10" l="1"/>
  <c r="C33" i="5"/>
  <c r="C32" i="5"/>
  <c r="F15" i="10" s="1"/>
  <c r="D15" i="10" l="1"/>
  <c r="H45" i="23" l="1"/>
  <c r="H46" i="23" s="1"/>
  <c r="H36" i="23"/>
  <c r="H37" i="23" s="1"/>
  <c r="H27" i="23"/>
  <c r="H28" i="23" s="1"/>
  <c r="H18" i="23"/>
  <c r="H19" i="23" s="1"/>
  <c r="B13" i="10" l="1"/>
  <c r="C14" i="10"/>
  <c r="E14" i="10"/>
  <c r="J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10"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B5D493B3-0322-4868-A24A-18A5D5B660F9}">
      <text>
        <r>
          <rPr>
            <sz val="9"/>
            <color indexed="81"/>
            <rFont val="Tahoma"/>
            <family val="2"/>
          </rPr>
          <t>If R-Value is estimated, be sure to select "estimated" in the Verification Method column.</t>
        </r>
      </text>
    </comment>
    <comment ref="I8" authorId="1" shapeId="0" xr:uid="{550570F2-66A7-4055-BADA-3CA63F8CD40F}">
      <text>
        <r>
          <rPr>
            <sz val="9"/>
            <color indexed="81"/>
            <rFont val="Tahoma"/>
            <family val="2"/>
          </rPr>
          <t xml:space="preserve">Area should only include the applicable envelope component. E.g. wall area should exclude doors and windows, etc.  </t>
        </r>
      </text>
    </comment>
    <comment ref="H16" authorId="0" shapeId="0" xr:uid="{8E6535C1-E17D-4762-B5F6-A9821257893B}">
      <text>
        <r>
          <rPr>
            <sz val="9"/>
            <color indexed="81"/>
            <rFont val="Tahoma"/>
            <family val="2"/>
          </rPr>
          <t>If unknown, use ASHRAE-estimated U-Value</t>
        </r>
      </text>
    </comment>
    <comment ref="I36" authorId="1" shapeId="0" xr:uid="{423723C0-03F8-4553-B6EA-6BA031F0912C}">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<sst xmlns="http://schemas.openxmlformats.org/spreadsheetml/2006/main" count="3232" uniqueCount="1403">
  <si>
    <t>Low Carbon Pathways Workscope Tool Instructions</t>
  </si>
  <si>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</si>
  <si>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</si>
  <si>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</si>
  <si>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</si>
  <si>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5. Throughout the tool there are comments embedded in some cells to assist in data entry. Hover over the cell to read the comments.</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</si>
  <si>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</si>
  <si>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General Project Information</t>
  </si>
  <si>
    <t>Instructions</t>
  </si>
  <si>
    <r>
      <t xml:space="preserve">Complete the </t>
    </r>
    <r>
      <rPr>
        <b/>
        <sz val="9"/>
        <color theme="4" tint="-0.249977111117893"/>
        <rFont val="Arial"/>
        <family val="2"/>
      </rPr>
      <t>blue</t>
    </r>
    <r>
      <rPr>
        <sz val="9"/>
        <color theme="1"/>
        <rFont val="Arial"/>
        <family val="2"/>
      </rPr>
      <t xml:space="preserve"> cells as applicable.</t>
    </r>
  </si>
  <si>
    <t xml:space="preserve">If submitting multiple Workscope Tools, please complete the General Project Info tab only once. </t>
  </si>
  <si>
    <t>Project Name (as listed in application)</t>
  </si>
  <si>
    <t>Total number of buildings in entire project</t>
  </si>
  <si>
    <t>Total number of units in entire project</t>
  </si>
  <si>
    <t>Building Information</t>
  </si>
  <si>
    <t>Building Name, if applicable</t>
  </si>
  <si>
    <t>Building Street Address</t>
  </si>
  <si>
    <t>Building city</t>
  </si>
  <si>
    <t>Building State</t>
  </si>
  <si>
    <t>Building Zip Code</t>
  </si>
  <si>
    <t>Building County</t>
  </si>
  <si>
    <t>Borough-Block-Lot (BBL) Number 
(NYC Only)</t>
  </si>
  <si>
    <t xml:space="preserve">Additional Notes </t>
  </si>
  <si>
    <t>Year building was constructed (approximate is acceptable)</t>
  </si>
  <si>
    <t>Number of stories (if multiple buildings, please enter the stories of the building(s) with the greatest number of units)</t>
  </si>
  <si>
    <t>Number of buildings described in this tool</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</si>
  <si>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</si>
  <si>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</si>
  <si>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</si>
  <si>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</si>
  <si>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Dwelling Units and Occupancy</t>
  </si>
  <si>
    <t xml:space="preserve"> </t>
  </si>
  <si>
    <t>Number of studio units</t>
  </si>
  <si>
    <t>Number of 1-bedroom units</t>
  </si>
  <si>
    <t>Number of 2-bedroom units</t>
  </si>
  <si>
    <t>Number of 3-bedroom units</t>
  </si>
  <si>
    <t>Number of 4-bedroom units</t>
  </si>
  <si>
    <t>Number of 5-bedroom units</t>
  </si>
  <si>
    <t xml:space="preserve">Total number of units </t>
  </si>
  <si>
    <t xml:space="preserve">Total number of bedrooms </t>
  </si>
  <si>
    <t>Primary residential demographic</t>
  </si>
  <si>
    <t>Full-year average vacancy rate for most recent 12 months</t>
  </si>
  <si>
    <t>Full-year average vacancy rate for the year before last (24-12 months ago)</t>
  </si>
  <si>
    <t xml:space="preserve">Utility Information </t>
  </si>
  <si>
    <t>Electric Utility Company</t>
  </si>
  <si>
    <t>Gas Utility Company</t>
  </si>
  <si>
    <t>Other Utility (if not mentioned in list)</t>
  </si>
  <si>
    <t>Electric Metering Configuration</t>
  </si>
  <si>
    <t>Are 100% of the apartments metered for electricity as described above? If not, how many are not?</t>
  </si>
  <si>
    <t>Gas Metering Configuration</t>
  </si>
  <si>
    <t>Are 100% of the apartments metered for gas as described above? If not, how many are not?</t>
  </si>
  <si>
    <t>If the property has natural gas, what options best describe how it is used in the building? Mark with an "X" all that apply.</t>
  </si>
  <si>
    <t>Space Heating</t>
  </si>
  <si>
    <t>DHW Heating</t>
  </si>
  <si>
    <t>Cooking</t>
  </si>
  <si>
    <t>Other, please describe</t>
  </si>
  <si>
    <t>On-site Solar (If a project has on-site solar, daily solar production must be submitted. See Appendix B in Attachment A for details.)</t>
  </si>
  <si>
    <t>Does the property have a behind-the-meter solar PV system?</t>
  </si>
  <si>
    <t>If yes, what is the rated total DC wattage 
of the system? (in kW)</t>
  </si>
  <si>
    <t xml:space="preserve">Combined Heat and Power (If a project has CHP, daily electricity and useful heat production must be submitted. See Appendix B in Attachment A for details.)  </t>
  </si>
  <si>
    <t>Does the property have a cogeneration 
(combined heat and power) system?</t>
  </si>
  <si>
    <t>If yes, please describe what the recovered heat is used for (e.g. space heating; DHW; etc.).</t>
  </si>
  <si>
    <t>Space Heating Information</t>
  </si>
  <si>
    <t xml:space="preserve">Primary Space Heating System </t>
  </si>
  <si>
    <t xml:space="preserve"> Space Heating Fuel</t>
  </si>
  <si>
    <t>Equipment Type</t>
  </si>
  <si>
    <t>Is the heating equipment central or in-unit?</t>
  </si>
  <si>
    <t>How many heaters (boilers/furnaces/etc.) are there?</t>
  </si>
  <si>
    <t>Spaces Served</t>
  </si>
  <si>
    <t>End Use Equipment</t>
  </si>
  <si>
    <t xml:space="preserve"> Distribution Type</t>
  </si>
  <si>
    <t>Secondary Space Heating System, if applicable</t>
  </si>
  <si>
    <t>Space Cooling Information</t>
  </si>
  <si>
    <t xml:space="preserve">Primary Cooling System </t>
  </si>
  <si>
    <t>Space Cooling Fuel</t>
  </si>
  <si>
    <t>Equipment Quantity</t>
  </si>
  <si>
    <t>Controls</t>
  </si>
  <si>
    <t>Equipment Ownership</t>
  </si>
  <si>
    <t>Secondary Cooling System, if applicable</t>
  </si>
  <si>
    <t>Domestic Hot Water (DHW) Information</t>
  </si>
  <si>
    <t>DHW System 1</t>
  </si>
  <si>
    <t>Is DHW heated by the space heating boiler?</t>
  </si>
  <si>
    <t>DHW Fuel Type</t>
  </si>
  <si>
    <t>DHW Equipment Type</t>
  </si>
  <si>
    <t>Quantity of DHW Heaters</t>
  </si>
  <si>
    <t>Location of DHW Heaters</t>
  </si>
  <si>
    <t>DHW System 2, if applicable</t>
  </si>
  <si>
    <t xml:space="preserve">Other Project Information </t>
  </si>
  <si>
    <t>If applicable, please provide any additional info about the heating, cooling, and DHW systems to assist us in understanding the energy usage patterns in the building(s).</t>
  </si>
  <si>
    <t>Envelope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</si>
  <si>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</si>
  <si>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Envelope Existing Conditions</t>
  </si>
  <si>
    <t>Describe General Envelope Condition and Construction</t>
  </si>
  <si>
    <t>Envelope Components</t>
  </si>
  <si>
    <t>Description of Existing Construction 
(include depths, dimensions, and material)</t>
  </si>
  <si>
    <t>Verification Method</t>
  </si>
  <si>
    <t>Existing 
R-Value</t>
  </si>
  <si>
    <t>Existing 
U-Value</t>
  </si>
  <si>
    <t>Area (sqft)</t>
  </si>
  <si>
    <t>Additional Notes</t>
  </si>
  <si>
    <t>Roof 1</t>
  </si>
  <si>
    <t>Roof 2</t>
  </si>
  <si>
    <t>Wall 1</t>
  </si>
  <si>
    <t>Wall 2</t>
  </si>
  <si>
    <t>Wall 3</t>
  </si>
  <si>
    <t>Other 1</t>
  </si>
  <si>
    <t>Other 2</t>
  </si>
  <si>
    <t>Windows</t>
  </si>
  <si>
    <t>Describe Existing Construction</t>
  </si>
  <si>
    <t>Existing Operation Type</t>
  </si>
  <si>
    <t>Existing Framing Material</t>
  </si>
  <si>
    <t># of Panes</t>
  </si>
  <si>
    <t xml:space="preserve">Qty. </t>
  </si>
  <si>
    <t>Total Area (sqft) for all the Windows per Type</t>
  </si>
  <si>
    <t>Window 1</t>
  </si>
  <si>
    <t>Window 2</t>
  </si>
  <si>
    <t>Window 3</t>
  </si>
  <si>
    <t>Sliding Glass Door 1</t>
  </si>
  <si>
    <t>Sliding Glass Door 2</t>
  </si>
  <si>
    <t>Sliding Glass Door 3</t>
  </si>
  <si>
    <t>Opaque Door 1</t>
  </si>
  <si>
    <t>Opaque Door 2</t>
  </si>
  <si>
    <t>Opaque Door 3</t>
  </si>
  <si>
    <t>Window-to-Wall Ratio</t>
  </si>
  <si>
    <t>Whole Building Envelope Total</t>
  </si>
  <si>
    <t>Roof Total</t>
  </si>
  <si>
    <t>Wall Total</t>
  </si>
  <si>
    <t>Window Total</t>
  </si>
  <si>
    <t>Envelope Proposed Upgrade</t>
  </si>
  <si>
    <t>Description of Proposed Construction 
(include depths, dimensions, and material)</t>
  </si>
  <si>
    <t>Proposed Added 
R-Value</t>
  </si>
  <si>
    <t>Total Proposed 
R-Value</t>
  </si>
  <si>
    <t>Proposed Total U-Value</t>
  </si>
  <si>
    <t>Describe Proposed Construction</t>
  </si>
  <si>
    <t>Proposed Operation Type</t>
  </si>
  <si>
    <t>Proposed Framing Material</t>
  </si>
  <si>
    <t>Proposed 
U-Value</t>
  </si>
  <si>
    <t>U-Value Target based on Tier</t>
  </si>
  <si>
    <t>Current tier</t>
  </si>
  <si>
    <t>N/A</t>
  </si>
  <si>
    <t>Tier 1  ≤0.025; Tier 2 ≤0.020</t>
  </si>
  <si>
    <t>Tier 1   ≤0.05 ; Tier 2 ≤0.03</t>
  </si>
  <si>
    <t>Tier 1  N/A; Tier 2 ≤0.27</t>
  </si>
  <si>
    <t>Proposed Thermal Bridging Mitigation</t>
  </si>
  <si>
    <t>Area</t>
  </si>
  <si>
    <t>Please explain how thermal bridging will be mitigated</t>
  </si>
  <si>
    <t>Slab Edges</t>
  </si>
  <si>
    <t>Bulkheads</t>
  </si>
  <si>
    <t>Rim Joists</t>
  </si>
  <si>
    <t>Roof-to-Wall Connections</t>
  </si>
  <si>
    <t>Proposed Installed Cost Information</t>
  </si>
  <si>
    <t>Component Type</t>
  </si>
  <si>
    <t>Total Measure Cost</t>
  </si>
  <si>
    <t>Envelope Partial Installation and Construction Complete Information</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</si>
  <si>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</si>
  <si>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Roof and Wall Insulation</t>
  </si>
  <si>
    <t>Building Address</t>
  </si>
  <si>
    <t xml:space="preserve">Location </t>
  </si>
  <si>
    <t>Envelope Component</t>
  </si>
  <si>
    <t>Type of Insulation Installed</t>
  </si>
  <si>
    <t>Cavity insulation installed without compression or slumping?</t>
  </si>
  <si>
    <t>Wall Section Description</t>
  </si>
  <si>
    <t>Area Insulated (sqft)</t>
  </si>
  <si>
    <t>Effective R-Value of Envelope Component</t>
  </si>
  <si>
    <t xml:space="preserve"> (Apt #, Room, Floor, Space)</t>
  </si>
  <si>
    <t>Partial Installation</t>
  </si>
  <si>
    <t>Total Wall Area Insulated</t>
  </si>
  <si>
    <t>Total Wall Area</t>
  </si>
  <si>
    <t>% Wall Area Insulated</t>
  </si>
  <si>
    <t>Is 30% of the wall insulation installed?</t>
  </si>
  <si>
    <t>Partial Installation - PROGRAM STAFF COMPLETES</t>
  </si>
  <si>
    <t>Construction Complete</t>
  </si>
  <si>
    <t>Is 100% of the wall insulation installed?</t>
  </si>
  <si>
    <t>Construction Complete - PROGRAM STAFF COMPLETES</t>
  </si>
  <si>
    <t>Door Replacement</t>
  </si>
  <si>
    <t>Door Type
(Slider, Patio, Garage, etc.)</t>
  </si>
  <si>
    <t>Energy Star?</t>
  </si>
  <si>
    <t>U-Value</t>
  </si>
  <si>
    <t>Properly Air Sealed?</t>
  </si>
  <si>
    <t>% Glazing</t>
  </si>
  <si>
    <t>Low-E?</t>
  </si>
  <si>
    <t>Quantity Inspected</t>
  </si>
  <si>
    <t>Window Replacement</t>
  </si>
  <si>
    <t>Window Operation Type</t>
  </si>
  <si>
    <t># of 
Panes</t>
  </si>
  <si>
    <t>Frame Material</t>
  </si>
  <si>
    <t>SHGC</t>
  </si>
  <si>
    <t>Gas Fill</t>
  </si>
  <si>
    <t>Actual Installed Cost Information</t>
  </si>
  <si>
    <t>Equipment Cost</t>
  </si>
  <si>
    <t>Labor Cost</t>
  </si>
  <si>
    <t>Total Cost</t>
  </si>
  <si>
    <t>Measure</t>
  </si>
  <si>
    <t>Reviewer Section - Standards and Quality Assurance Checklist Specifications</t>
  </si>
  <si>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</si>
  <si>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t>Envelope</t>
  </si>
  <si>
    <t>Category</t>
  </si>
  <si>
    <t>Task</t>
  </si>
  <si>
    <t>Description</t>
  </si>
  <si>
    <t>Reference</t>
  </si>
  <si>
    <t>Non-Conformance Category</t>
  </si>
  <si>
    <t>Failure Description</t>
  </si>
  <si>
    <t>Pass/Fail</t>
  </si>
  <si>
    <t>Comment</t>
  </si>
  <si>
    <t xml:space="preserve">Envelope - Roof </t>
  </si>
  <si>
    <t>Insulation</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</si>
  <si>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</si>
  <si>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</si>
  <si>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</si>
  <si>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Minor</t>
  </si>
  <si>
    <t>Roof U-value target was not met. Modify if non-conformance is critical.</t>
  </si>
  <si>
    <t>Verify that actual/installed roof U-value meets the target proposed in the envelope workscope tool.  Major failure if U-value is  105-110% of target.</t>
  </si>
  <si>
    <t>Major</t>
  </si>
  <si>
    <t>Verify that actual/installed roof U-value meets the target proposed in the envelope workscope tool. Critical failure if U-value is greater than 110% of target.</t>
  </si>
  <si>
    <t>Critical</t>
  </si>
  <si>
    <t>General</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</si>
  <si>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</si>
  <si>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</si>
  <si>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</si>
  <si>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</si>
  <si>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</si>
  <si>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</si>
  <si>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</si>
  <si>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</si>
  <si>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</si>
  <si>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</si>
  <si>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</si>
  <si>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Cavity insulation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</si>
  <si>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</si>
  <si>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</si>
  <si>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</si>
  <si>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</si>
  <si>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</si>
  <si>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</si>
  <si>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Incidental</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</si>
  <si>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</si>
  <si>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</si>
  <si>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</si>
  <si>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</si>
  <si>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</si>
  <si>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</si>
  <si>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</si>
  <si>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</si>
  <si>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</si>
  <si>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</si>
  <si>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</si>
  <si>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Continuous insulation</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</si>
  <si>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</si>
  <si>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</si>
  <si>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</si>
  <si>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</si>
  <si>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</si>
  <si>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</si>
  <si>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</si>
  <si>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</si>
  <si>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</si>
  <si>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</si>
  <si>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</si>
  <si>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</si>
  <si>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</si>
  <si>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</si>
  <si>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</si>
  <si>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</si>
  <si>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</si>
  <si>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</si>
  <si>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</si>
  <si>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</si>
  <si>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</si>
  <si>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 xml:space="preserve"> Envelope Package Ventilation Pre-Construction Information</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</si>
  <si>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</si>
  <si>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Will the add-on incentive ventilation option also be pursued?</t>
  </si>
  <si>
    <t xml:space="preserve"> Ventilation Existing Conditions</t>
  </si>
  <si>
    <t>Ventilation</t>
  </si>
  <si>
    <t>System Type</t>
  </si>
  <si>
    <t>Qty.</t>
  </si>
  <si>
    <t>Location of Equipment</t>
  </si>
  <si>
    <t>Total CFM</t>
  </si>
  <si>
    <t>Method for  Total CFM Calculation</t>
  </si>
  <si>
    <t>If Other method was used, please describe</t>
  </si>
  <si>
    <t>Duct Leakiness</t>
  </si>
  <si>
    <t>System Operational?</t>
  </si>
  <si>
    <t>Supply Location</t>
  </si>
  <si>
    <t>Corridors</t>
  </si>
  <si>
    <t>Apartments</t>
  </si>
  <si>
    <t>Whole Building</t>
  </si>
  <si>
    <t>[other]</t>
  </si>
  <si>
    <t>Exhaust Location</t>
  </si>
  <si>
    <t>Apartment Bathrooms</t>
  </si>
  <si>
    <t>Apartment Kitchens</t>
  </si>
  <si>
    <t>Common Area Bathrooms</t>
  </si>
  <si>
    <t>Common Area/ Commercial Kitchen</t>
  </si>
  <si>
    <t>Garage</t>
  </si>
  <si>
    <t>Laundry</t>
  </si>
  <si>
    <t>Ventilation Test Out Option</t>
  </si>
  <si>
    <t>Is the project pursuing the ventilation test out compliance option?</t>
  </si>
  <si>
    <t>If yes, what equipment will be used for testing? Include manufacturer, model number, and date of last calibration.</t>
  </si>
  <si>
    <t xml:space="preserve"> Ventilation Proposed Upgrades </t>
  </si>
  <si>
    <t>Manufacturer</t>
  </si>
  <si>
    <t>Model</t>
  </si>
  <si>
    <t>Total Fan Power (W)</t>
  </si>
  <si>
    <t>Sensible Heat Recovery Efficiency</t>
  </si>
  <si>
    <t>CFM/ Register</t>
  </si>
  <si>
    <t xml:space="preserve"> Envelope Package Ventilation Partial Installation and Construction Complete Information</t>
  </si>
  <si>
    <t>Kitchen</t>
  </si>
  <si>
    <t>Measured CFM</t>
  </si>
  <si>
    <t>CAR installed?</t>
  </si>
  <si>
    <t>Duct-to-Sheetrock connection air sealed?</t>
  </si>
  <si>
    <t>New exhaust fan installed?</t>
  </si>
  <si>
    <t>New exhaust fan make and model</t>
  </si>
  <si>
    <t>Controls for new fan</t>
  </si>
  <si>
    <t>Exterior penetrations air sealed?</t>
  </si>
  <si>
    <t>Bathroom</t>
  </si>
  <si>
    <t>Ventilation Ductwork Sealing</t>
  </si>
  <si>
    <t>Shaft Description</t>
  </si>
  <si>
    <t># of Registers Served</t>
  </si>
  <si>
    <t># of Floors Served</t>
  </si>
  <si>
    <t>Total Allowable Leakage (CFM50)</t>
  </si>
  <si>
    <t>Total Measured Leakage (CFM50)</t>
  </si>
  <si>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</si>
  <si>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Envelope - Ventilation</t>
  </si>
  <si>
    <t>Central Exhaust</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</si>
  <si>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</si>
  <si>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</si>
  <si>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</si>
  <si>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</si>
  <si>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</si>
  <si>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</si>
  <si>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</si>
  <si>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</si>
  <si>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</si>
  <si>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</si>
  <si>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</si>
  <si>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</si>
  <si>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Unitized Exhaust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</si>
  <si>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</si>
  <si>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</si>
  <si>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</si>
  <si>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</si>
  <si>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</si>
  <si>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</si>
  <si>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</si>
  <si>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</si>
  <si>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</si>
  <si>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</si>
  <si>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</si>
  <si>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</si>
  <si>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</si>
  <si>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</si>
  <si>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</si>
  <si>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</si>
  <si>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</si>
  <si>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</si>
  <si>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</si>
  <si>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</si>
  <si>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</si>
  <si>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</si>
  <si>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</si>
  <si>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</si>
  <si>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</si>
  <si>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</si>
  <si>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</si>
  <si>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</si>
  <si>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</si>
  <si>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</si>
  <si>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</si>
  <si>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</si>
  <si>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</si>
  <si>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Exhaust penetrations</t>
  </si>
  <si>
    <t>New exhaust penetrations must be air sealed at envelope. Photo documentation has been submitted.</t>
  </si>
  <si>
    <t>New exhaust penetrations must be air sealed.</t>
  </si>
  <si>
    <t>Exhaust penetrations are not air sealed. Seal and provide photo documentation.</t>
  </si>
  <si>
    <t>Exhaust</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</si>
  <si>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</si>
  <si>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</si>
  <si>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</si>
  <si>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</si>
  <si>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</si>
  <si>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</si>
  <si>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</si>
  <si>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</si>
  <si>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Heating and Cooling Pre-Construction Information</t>
  </si>
  <si>
    <t>Heating and Cooling Existing Conditions</t>
  </si>
  <si>
    <t>Heating Systems</t>
  </si>
  <si>
    <t>Fuel Source</t>
  </si>
  <si>
    <t>Rated Efficiency</t>
  </si>
  <si>
    <t>Rated Efficiency Units</t>
  </si>
  <si>
    <t>Total System Output (Mbh)</t>
  </si>
  <si>
    <t>*
*</t>
  </si>
  <si>
    <t>Primary Heating System</t>
  </si>
  <si>
    <t>Secondary Heating System</t>
  </si>
  <si>
    <t>Cooling Components</t>
  </si>
  <si>
    <t>Primary Cooling System</t>
  </si>
  <si>
    <t>Secondary Cooling System</t>
  </si>
  <si>
    <t>Heating and Cooling Proposed Upgrade</t>
  </si>
  <si>
    <t>Heating System</t>
  </si>
  <si>
    <t>Condenser Information</t>
  </si>
  <si>
    <t>Indoor Unit Information</t>
  </si>
  <si>
    <t>Initial Heat Source for Water Loop (WWHP only)</t>
  </si>
  <si>
    <t>Initial Cooling Source for Water Loop (WWHP only)</t>
  </si>
  <si>
    <t>Make</t>
  </si>
  <si>
    <t>Outdoor Unit Type</t>
  </si>
  <si>
    <t>Rated Heating Capacity (Btu/hr.)</t>
  </si>
  <si>
    <t>Required Heating Capacity (Btu/hr.)</t>
  </si>
  <si>
    <t xml:space="preserve">Rated Efficiency </t>
  </si>
  <si>
    <t>Required Efficiency</t>
  </si>
  <si>
    <t>Indoor Unit Type</t>
  </si>
  <si>
    <t>System 1</t>
  </si>
  <si>
    <t>System 2</t>
  </si>
  <si>
    <t>System 3</t>
  </si>
  <si>
    <t>Electrical Service Upgrade Required?</t>
  </si>
  <si>
    <t>Description of electric service upgrade, if applicable</t>
  </si>
  <si>
    <t>Is the existing fossil fuel equipment being removed?</t>
  </si>
  <si>
    <t>Description of fossil fuel removal workscope, if applicable</t>
  </si>
  <si>
    <t>Heating and Cooling Partial Installation and Construction Complete Information</t>
  </si>
  <si>
    <t>Indoor Units</t>
  </si>
  <si>
    <t>Model #</t>
  </si>
  <si>
    <t>Thermostat Setpoints</t>
  </si>
  <si>
    <t>Space Temperature (F)</t>
  </si>
  <si>
    <t>Outdoor Temp at Inspection (F)</t>
  </si>
  <si>
    <t>Electric Resistance Control Set Correctly?</t>
  </si>
  <si>
    <t>Outdoor Units</t>
  </si>
  <si>
    <t>Space(s) Served</t>
  </si>
  <si>
    <t>Uniform Energy Factor</t>
  </si>
  <si>
    <t>Rated Heating Capacity (Btu/hr)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</si>
  <si>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</si>
  <si>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t>Heating and Cooling</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</si>
  <si>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</si>
  <si>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</si>
  <si>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</si>
  <si>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</si>
  <si>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</si>
  <si>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</si>
  <si>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</si>
  <si>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</si>
  <si>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</si>
  <si>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</si>
  <si>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</si>
  <si>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</si>
  <si>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</si>
  <si>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</si>
  <si>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</si>
  <si>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</si>
  <si>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</si>
  <si>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</si>
  <si>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</si>
  <si>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</si>
  <si>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</si>
  <si>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</si>
  <si>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</si>
  <si>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</si>
  <si>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</si>
  <si>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</si>
  <si>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</si>
  <si>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</si>
  <si>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</si>
  <si>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</si>
  <si>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</si>
  <si>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</si>
  <si>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</si>
  <si>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</si>
  <si>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</si>
  <si>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</si>
  <si>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</si>
  <si>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</si>
  <si>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</si>
  <si>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</si>
  <si>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</si>
  <si>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</si>
  <si>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</si>
  <si>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</si>
  <si>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</si>
  <si>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</si>
  <si>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</si>
  <si>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</si>
  <si>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</si>
  <si>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</si>
  <si>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</si>
  <si>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</si>
  <si>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</si>
  <si>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</si>
  <si>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</si>
  <si>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</si>
  <si>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</si>
  <si>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delivered a copy of the Operational and Maintenance Handbook, including start-up and test reports</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</si>
  <si>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</si>
  <si>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</si>
  <si>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</si>
  <si>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</si>
  <si>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</si>
  <si>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</si>
  <si>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</si>
  <si>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</si>
  <si>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</si>
  <si>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</si>
  <si>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</si>
  <si>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</si>
  <si>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</si>
  <si>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</si>
  <si>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</si>
  <si>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</si>
  <si>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</si>
  <si>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</si>
  <si>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</si>
  <si>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</si>
  <si>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</si>
  <si>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</si>
  <si>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</si>
  <si>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</si>
  <si>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</si>
  <si>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</si>
  <si>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</si>
  <si>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</si>
  <si>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</si>
  <si>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</si>
  <si>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</si>
  <si>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</si>
  <si>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</si>
  <si>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</si>
  <si>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</si>
  <si>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</si>
  <si>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</si>
  <si>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</si>
  <si>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</si>
  <si>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</si>
  <si>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</si>
  <si>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</si>
  <si>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</si>
  <si>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</si>
  <si>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</si>
  <si>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</si>
  <si>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</si>
  <si>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</si>
  <si>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</si>
  <si>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</si>
  <si>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</si>
  <si>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</si>
  <si>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</si>
  <si>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</si>
  <si>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</si>
  <si>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</si>
  <si>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</si>
  <si>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</si>
  <si>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</si>
  <si>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</si>
  <si>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</si>
  <si>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</si>
  <si>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</si>
  <si>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</si>
  <si>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</si>
  <si>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</si>
  <si>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</si>
  <si>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</si>
  <si>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Pre-Construction Information</t>
  </si>
  <si>
    <t>Domestic Hot Water Existing Conditions</t>
  </si>
  <si>
    <t>DHW System</t>
  </si>
  <si>
    <t>Unitized or Central System?</t>
  </si>
  <si>
    <t>Qty. of Heaters</t>
  </si>
  <si>
    <t>DHW from Space Heating Boiler?</t>
  </si>
  <si>
    <t>Total Output (Mbh)</t>
  </si>
  <si>
    <t>Storage Tank?</t>
  </si>
  <si>
    <t>DHW System 2</t>
  </si>
  <si>
    <t xml:space="preserve">Required Central DHW Minimum Installation Capacity Based on Project Location </t>
  </si>
  <si>
    <t>Per Bedroom Method</t>
  </si>
  <si>
    <t>Per Dwelling Unit Method</t>
  </si>
  <si>
    <t>Total Minimum Required Capacity (MBH)</t>
  </si>
  <si>
    <t xml:space="preserve">Domestic Hot Water Proposed Upgrades </t>
  </si>
  <si>
    <t>Total Output Capacity (MBH)</t>
  </si>
  <si>
    <t>EnergyStar Labeled?</t>
  </si>
  <si>
    <t>Tank Capacity (Gal.)</t>
  </si>
  <si>
    <t>Domestic Hot Water Partial Installation and Construction Complete Information</t>
  </si>
  <si>
    <t>Domestic Hot Water</t>
  </si>
  <si>
    <t>Equipment Description</t>
  </si>
  <si>
    <t>Control Settings</t>
  </si>
  <si>
    <t>Water Temperature Readings</t>
  </si>
  <si>
    <t>Faucet Near Heater</t>
  </si>
  <si>
    <t>Faucet Far from Heater</t>
  </si>
  <si>
    <t>Total Capacity (MBH)</t>
  </si>
  <si>
    <t>Is minimum required capacity met?</t>
  </si>
  <si>
    <t>Construction Completion</t>
  </si>
  <si>
    <t>Construction Completion - PROGRAM STAFF COMPLETES</t>
  </si>
  <si>
    <t>Homestic Hot Water</t>
  </si>
  <si>
    <t>Domestic Hot Water Package</t>
  </si>
  <si>
    <t>Heat pump domestic hot water heater was installed.</t>
  </si>
  <si>
    <t>Verify that the heat pump hot water heater was installed and is providing hot water per workscope.</t>
  </si>
  <si>
    <t>Project workscope</t>
  </si>
  <si>
    <t>Heat pumps were not installed to heat DHW.  Complete installation and submit documentation to verify.</t>
  </si>
  <si>
    <t>Domestic Hot Water (DHW)</t>
  </si>
  <si>
    <t>Health and Safety</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</si>
  <si>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</si>
  <si>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</si>
  <si>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</si>
  <si>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</si>
  <si>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DHW Controls</t>
  </si>
  <si>
    <t>Recirculation control installed.  Photo documentation submitted.</t>
  </si>
  <si>
    <t>Verify recirculation control has been installed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</si>
  <si>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</si>
  <si>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</si>
  <si>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</si>
  <si>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</si>
  <si>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</si>
  <si>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</si>
  <si>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</si>
  <si>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</si>
  <si>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</si>
  <si>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DHW Water Heater</t>
  </si>
  <si>
    <t>Cutsheets submitted.</t>
  </si>
  <si>
    <t>Verify that cutsheets have been provided.</t>
  </si>
  <si>
    <t>Project Workscope</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</si>
  <si>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</si>
  <si>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</si>
  <si>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</si>
  <si>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</si>
  <si>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</si>
  <si>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</si>
  <si>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</si>
  <si>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</si>
  <si>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</si>
  <si>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</si>
  <si>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</si>
  <si>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</si>
  <si>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</si>
  <si>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</si>
  <si>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</si>
  <si>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</si>
  <si>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</si>
  <si>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</si>
  <si>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</si>
  <si>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</si>
  <si>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</si>
  <si>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</si>
  <si>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</si>
  <si>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</si>
  <si>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</si>
  <si>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</si>
  <si>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</si>
  <si>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</si>
  <si>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</si>
  <si>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</si>
  <si>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</si>
  <si>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</si>
  <si>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</si>
  <si>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</si>
  <si>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</si>
  <si>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</si>
  <si>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</si>
  <si>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</si>
  <si>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</si>
  <si>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</si>
  <si>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</si>
  <si>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</si>
  <si>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</si>
  <si>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</si>
  <si>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</si>
  <si>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</si>
  <si>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</si>
  <si>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</si>
  <si>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</si>
  <si>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</si>
  <si>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</si>
  <si>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</si>
  <si>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</si>
  <si>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Attachment A - Domestic Hot Water - Minimum Installation Standards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</si>
  <si>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</si>
  <si>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</si>
  <si>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</si>
  <si>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</si>
  <si>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</si>
  <si>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</si>
  <si>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</si>
  <si>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</si>
  <si>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</si>
  <si>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</si>
  <si>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Induction Stove Pre-Construction Information</t>
  </si>
  <si>
    <t>Stove/Range Existing Conditions</t>
  </si>
  <si>
    <t>Number of Burners</t>
  </si>
  <si>
    <t>Year Manufactured</t>
  </si>
  <si>
    <t>Confirm if Induction</t>
  </si>
  <si>
    <t>Stove/Range 1</t>
  </si>
  <si>
    <t>Stove/Range 2</t>
  </si>
  <si>
    <t>Stove/Range 3</t>
  </si>
  <si>
    <t>Stove/Range Proposed Upgrade</t>
  </si>
  <si>
    <t>Dryer Existing Conditions</t>
  </si>
  <si>
    <t>Frequency of Use (Loads/wk.)</t>
  </si>
  <si>
    <t>Confirm if ENERGY STAR</t>
  </si>
  <si>
    <t>Dryer 1</t>
  </si>
  <si>
    <t>Dryer 2</t>
  </si>
  <si>
    <t>Dryer 3</t>
  </si>
  <si>
    <t>Heat Pump Dryer Proposed Upgrade</t>
  </si>
  <si>
    <t>Estimated Annual Energy Use (kWh/yr)</t>
  </si>
  <si>
    <t>Induction Stove Partial Installation and Construction Complete Information</t>
  </si>
  <si>
    <t>Induction Stove</t>
  </si>
  <si>
    <t>Heat Pump Dryer</t>
  </si>
  <si>
    <t>Appliances</t>
  </si>
  <si>
    <t>Appliance Electrification</t>
  </si>
  <si>
    <t>Induction Stoves</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</si>
  <si>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</si>
  <si>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</si>
  <si>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</si>
  <si>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</si>
  <si>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</si>
  <si>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</si>
  <si>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</si>
  <si>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</si>
  <si>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</si>
  <si>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</si>
  <si>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</si>
  <si>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</si>
  <si>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</si>
  <si>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</si>
  <si>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</si>
  <si>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</si>
  <si>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</si>
  <si>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</si>
  <si>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</si>
  <si>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</si>
  <si>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</si>
  <si>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</si>
  <si>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</si>
  <si>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</si>
  <si>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</si>
  <si>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</si>
  <si>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</si>
  <si>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</si>
  <si>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</si>
  <si>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</si>
  <si>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</si>
  <si>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</si>
  <si>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</si>
  <si>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</si>
  <si>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t xml:space="preserve">Air Sealing Workscope Evaluation and Proposed Upgrade </t>
  </si>
  <si>
    <t>Evaluation Status</t>
  </si>
  <si>
    <t>Workscope Description</t>
  </si>
  <si>
    <t>Material</t>
  </si>
  <si>
    <t>Explanation of why measure is not recommended or not applicable</t>
  </si>
  <si>
    <t>Tops of shafts/bulkheads</t>
  </si>
  <si>
    <t>Exterior doors</t>
  </si>
  <si>
    <t>Air conditioner sleeves</t>
  </si>
  <si>
    <t>Floor of attic or ceiling of top floor penetrations (attic door, hatch, electrical, piping, ventilation, etc.)</t>
  </si>
  <si>
    <t>Plumbing and electrical penetrations in the apartments</t>
  </si>
  <si>
    <t>Penetrations and openings between all mechanical equipment rooms, including boiler room and the conditioned space</t>
  </si>
  <si>
    <t>Basement perimeter</t>
  </si>
  <si>
    <t>Fire sprinkler penetrations</t>
  </si>
  <si>
    <t>Air Sealing Partial Installation and Construction Complete Information</t>
  </si>
  <si>
    <t>Air Sealing</t>
  </si>
  <si>
    <t>Location of Leakage</t>
  </si>
  <si>
    <t>Type of Sealing Performed</t>
  </si>
  <si>
    <t>Air Sealing Complete</t>
  </si>
  <si>
    <t>Quantity (SF, LF, # of units, etc. - list for each line item)</t>
  </si>
  <si>
    <t>Optional Recommended Measures</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</si>
  <si>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</si>
  <si>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</si>
  <si>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</si>
  <si>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</si>
  <si>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</si>
  <si>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</si>
  <si>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</si>
  <si>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</si>
  <si>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</si>
  <si>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Verify that attic insulation was removed so that attic floor could be thoroughly air sealed. Once air sealing has been completed, insulation shall be replaced to provide continuous coverage of an even depth throughout the attic.</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</si>
  <si>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</si>
  <si>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 xml:space="preserve">Weatherstripping is mechanically fastened.  </t>
  </si>
  <si>
    <t>Verify that weatherstripping is mechanically fastened, foam-filled tubular gasket vinyl.  Self-adhesive weatherstripping is not acceptable.</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</si>
  <si>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</si>
  <si>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</si>
  <si>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</si>
  <si>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</si>
  <si>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</si>
  <si>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</si>
  <si>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System and system components must comply with manufacturer's requirements and codes. Requirements and codes have been reviewed.</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</si>
  <si>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</si>
  <si>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</si>
  <si>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Large openings that cannot be sealed with spray foam are not sealed with another appropriate air sealing strategy such as rigid foamboard or caulk.  Seal this opening and submit photos to verify.</t>
  </si>
  <si>
    <t>Steam Heating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</si>
  <si>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</si>
  <si>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 xml:space="preserve">Steam Heating System Workscope Evaluation and Proposed Upgrade </t>
  </si>
  <si>
    <t>Energy Management System</t>
  </si>
  <si>
    <t>Radiant Heat Barriers</t>
  </si>
  <si>
    <t>Thermostatic radiator valves or other thermostatic controls on every radiator or fan coil unit</t>
  </si>
  <si>
    <t>Inlet orifice plate on all radiators</t>
  </si>
  <si>
    <t>Master venting on all mains and risers</t>
  </si>
  <si>
    <t>Functional steam traps (for those remaining in service) including all traps in the basement and boiler room</t>
  </si>
  <si>
    <t>Burner clean and tune</t>
  </si>
  <si>
    <t>Steam Heating Partial Installation and Construction Complete Information</t>
  </si>
  <si>
    <t>In-Unit</t>
  </si>
  <si>
    <t>Central Control</t>
  </si>
  <si>
    <t>Location of Sensor</t>
  </si>
  <si>
    <t>Measured Temperature</t>
  </si>
  <si>
    <t>Settings</t>
  </si>
  <si>
    <t>Day (temp)</t>
  </si>
  <si>
    <t>Night (temp)</t>
  </si>
  <si>
    <t>Night (hours)</t>
  </si>
  <si>
    <t>Radiant Heat Barrier</t>
  </si>
  <si>
    <t>Radiant Heat Barrier Installed?</t>
  </si>
  <si>
    <t>Radiant Heat Barrier Manufacturer and Model #</t>
  </si>
  <si>
    <t>Living Room Radiator(s)</t>
  </si>
  <si>
    <t>Bedroom Radiator(s)</t>
  </si>
  <si>
    <t>Other Radiator(s)</t>
  </si>
  <si>
    <t>Thermostatic Radiator Valves</t>
  </si>
  <si>
    <t>TRVs Installed?</t>
  </si>
  <si>
    <t>TRV Manufacturer and Model #</t>
  </si>
  <si>
    <t>TRV Setpoint</t>
  </si>
  <si>
    <t>Orifice Plates</t>
  </si>
  <si>
    <t>Orifice Plates Installed?</t>
  </si>
  <si>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</si>
  <si>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t>Task Description</t>
  </si>
  <si>
    <t>Refrence</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</si>
  <si>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</si>
  <si>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</si>
  <si>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</si>
  <si>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</si>
  <si>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</si>
  <si>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</si>
  <si>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</si>
  <si>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</si>
  <si>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</si>
  <si>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</si>
  <si>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 xml:space="preserve"> Ventilation Pre-Construction Information</t>
  </si>
  <si>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</si>
  <si>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Annual Hours</t>
  </si>
  <si>
    <t>Conditioned Supply?</t>
  </si>
  <si>
    <t>% Outdoor Air</t>
  </si>
  <si>
    <t>Common Area/Commercial Kitchen</t>
  </si>
  <si>
    <t>Total Fan Power</t>
  </si>
  <si>
    <t>CFM /Register</t>
  </si>
  <si>
    <t>Ventilation Partial Installation and Construction Complete Information</t>
  </si>
  <si>
    <t>Ventilation Equipment</t>
  </si>
  <si>
    <t>Pre-retrofit
Flow Rate
(CFM)</t>
  </si>
  <si>
    <t>Post-retrofit
Flow Rate
(CFM)</t>
  </si>
  <si>
    <t>Rated Heat Exchange Efficiency</t>
  </si>
  <si>
    <t>Supply</t>
  </si>
  <si>
    <t>Filter MERV Rating</t>
  </si>
  <si>
    <t>Calculated Efficiency</t>
  </si>
  <si>
    <t>Outside Air Temp</t>
  </si>
  <si>
    <t>Temp After Heat Exchange</t>
  </si>
  <si>
    <t>Design/ Rated Air Flow (CFM)</t>
  </si>
  <si>
    <t>Intake location complies with Program Req's?</t>
  </si>
  <si>
    <t>Inside Air Temp</t>
  </si>
  <si>
    <t>Leaving Air Temp</t>
  </si>
  <si>
    <t>Design/Rated Air Flow (CFM)</t>
  </si>
  <si>
    <t>Ventilation Distribution</t>
  </si>
  <si>
    <t>Sealing</t>
  </si>
  <si>
    <t>Automatic Damper?</t>
  </si>
  <si>
    <t>System Designation</t>
  </si>
  <si>
    <t>Linear Feet (insulated/ replaced)</t>
  </si>
  <si>
    <t>Material Type</t>
  </si>
  <si>
    <t>Thickness (inches)</t>
  </si>
  <si>
    <t>R-Value</t>
  </si>
  <si>
    <t>Sealant Used</t>
  </si>
  <si>
    <t>Pre Duct Leakage (CFM25)</t>
  </si>
  <si>
    <t>Post Duct Leakage (CFM25)</t>
  </si>
  <si>
    <t>Exterior Penetrations Sealed?</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</si>
  <si>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</si>
  <si>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</si>
  <si>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</si>
  <si>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</si>
  <si>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</si>
  <si>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</si>
  <si>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</si>
  <si>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</si>
  <si>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</si>
  <si>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</si>
  <si>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</si>
  <si>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</si>
  <si>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</si>
  <si>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</si>
  <si>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</si>
  <si>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</si>
  <si>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</si>
  <si>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</si>
  <si>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</si>
  <si>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</si>
  <si>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</si>
  <si>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</si>
  <si>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</si>
  <si>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</si>
  <si>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</si>
  <si>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</si>
  <si>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</si>
  <si>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</si>
  <si>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</si>
  <si>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</si>
  <si>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</si>
  <si>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Airflows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</si>
  <si>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</si>
  <si>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</si>
  <si>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</si>
  <si>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</si>
  <si>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</si>
  <si>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</si>
  <si>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Duct insulation</t>
  </si>
  <si>
    <t>Duct insulation must meet program requirements</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</si>
  <si>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</si>
  <si>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</si>
  <si>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Central Ductwork</t>
  </si>
  <si>
    <t>Cutsheets must be submitted for materials used to insulate ducts.</t>
  </si>
  <si>
    <t>Frost protection</t>
  </si>
  <si>
    <t>Frost protection must be installed in Energy Recovery Ventilator (ERV) or Heat Recovery Ventilator (HRV).</t>
  </si>
  <si>
    <t>Verify that the h eat exchanger core is protected from frost</t>
  </si>
  <si>
    <t>Heat exchanger core is not protected from frost.  Add frost protection.</t>
  </si>
  <si>
    <t>Filter</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</si>
  <si>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</si>
  <si>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</si>
  <si>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</si>
  <si>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Heater</t>
  </si>
  <si>
    <t>Electric heater temperature rise must be 5 F or less (supply air temperature 62 F or higher recommended but not required).</t>
  </si>
  <si>
    <t>Verify electric heater temperature rise is 5F or less.</t>
  </si>
  <si>
    <t>Electric heater temperature rise exceeds 5 F. Resize electric heater.</t>
  </si>
  <si>
    <t>Pre-construction QC Review Feedback Form</t>
  </si>
  <si>
    <t xml:space="preserve">Reviewer Name: </t>
  </si>
  <si>
    <t>Review Date:</t>
  </si>
  <si>
    <t>Approval Status:</t>
  </si>
  <si>
    <t>Program Approval Notes:</t>
  </si>
  <si>
    <t>General Comments</t>
  </si>
  <si>
    <t>Reviewer Comments (Rev0)</t>
  </si>
  <si>
    <t>Provider Comments (Rev0)</t>
  </si>
  <si>
    <t>Reviewer Comments (Rev1)</t>
  </si>
  <si>
    <t>General Portfolio Info Tab: Is the tab complete and, if applicable, aligned with the FlexTech study?</t>
  </si>
  <si>
    <t>General Project Info Tab: Is the tab complete for all building types?</t>
  </si>
  <si>
    <t>General Project Info Tab: Will program staff be able to set a utility baseline with this information?</t>
  </si>
  <si>
    <t>Required Measures (e.g. Envelope, Heating &amp; Cooling, Domestic Hot Water, or Appliances tabs)</t>
  </si>
  <si>
    <t>Is there a tab completed for each building type?</t>
  </si>
  <si>
    <t>Are existing conditions thoroughly described?</t>
  </si>
  <si>
    <t>Are proposed measure descriptions thoroughly described?</t>
  </si>
  <si>
    <t>Bonus Measures, if applicable (e.g. Air Sealing and Ventilation)</t>
  </si>
  <si>
    <t>Partial Installation and Construction Complete QC Review Feedback Form</t>
  </si>
  <si>
    <t xml:space="preserve">Inspector Name: </t>
  </si>
  <si>
    <t>Inspection Type (Desk/Field)</t>
  </si>
  <si>
    <t>Program Stage (Partial, Complete)</t>
  </si>
  <si>
    <t>Inspection Date:</t>
  </si>
  <si>
    <t>Do the installation comply with program requirements?</t>
  </si>
  <si>
    <t>Standards and Quality Assurance Checklist Specifications Comments</t>
  </si>
  <si>
    <t>GENERAL PROJECT SPECIFIC INFO TAB</t>
  </si>
  <si>
    <t>Demographic</t>
  </si>
  <si>
    <t>ElecUtil</t>
  </si>
  <si>
    <t>GasUtil</t>
  </si>
  <si>
    <t>MeterConf</t>
  </si>
  <si>
    <t>MeterConf Gas</t>
  </si>
  <si>
    <t>YES/NO</t>
  </si>
  <si>
    <t>Heating Fuel</t>
  </si>
  <si>
    <t>Heating Equipment Type</t>
  </si>
  <si>
    <t>Heating Spaces Served</t>
  </si>
  <si>
    <t>Heading End Use Equipment Type</t>
  </si>
  <si>
    <t>Central Distribution Type - Heat</t>
  </si>
  <si>
    <t>Cooling Fuel Source</t>
  </si>
  <si>
    <t>Cooling Equipment Type</t>
  </si>
  <si>
    <t>Cooling Spaces Served</t>
  </si>
  <si>
    <t>Cooling Controls</t>
  </si>
  <si>
    <t>Cooling Ownership</t>
  </si>
  <si>
    <t xml:space="preserve">DHW </t>
  </si>
  <si>
    <t>DHW Fuel</t>
  </si>
  <si>
    <t>DHW Equipment</t>
  </si>
  <si>
    <t>DHW Spaces Served</t>
  </si>
  <si>
    <t>DHW Location</t>
  </si>
  <si>
    <t>Central or in unit</t>
  </si>
  <si>
    <t>Families</t>
  </si>
  <si>
    <t>Central Hudson</t>
  </si>
  <si>
    <t>Direct Metered</t>
  </si>
  <si>
    <t>Yes</t>
  </si>
  <si>
    <t>Electric</t>
  </si>
  <si>
    <t xml:space="preserve">Electric Resistance </t>
  </si>
  <si>
    <t>Entire Building</t>
  </si>
  <si>
    <t>Baseboard</t>
  </si>
  <si>
    <t>1-pipe steam</t>
  </si>
  <si>
    <t>Natural Gas</t>
  </si>
  <si>
    <t>Individual window-mounted AC</t>
  </si>
  <si>
    <t>Thermostat</t>
  </si>
  <si>
    <t>Resident Owned</t>
  </si>
  <si>
    <t>No</t>
  </si>
  <si>
    <t>Immersion coil in heating boiler - no storage tank</t>
  </si>
  <si>
    <t xml:space="preserve">In-unit </t>
  </si>
  <si>
    <t xml:space="preserve">Seniors </t>
  </si>
  <si>
    <t>Con Edison</t>
  </si>
  <si>
    <t>Submetered</t>
  </si>
  <si>
    <t>Master Metered</t>
  </si>
  <si>
    <t>Gas</t>
  </si>
  <si>
    <t>Steam boiler(s)</t>
  </si>
  <si>
    <t>Common Spaces</t>
  </si>
  <si>
    <t>Radiator</t>
  </si>
  <si>
    <t>2-pipe steam</t>
  </si>
  <si>
    <t xml:space="preserve">Oil </t>
  </si>
  <si>
    <t>Individual wall-mounted AC</t>
  </si>
  <si>
    <t>Programmable Thermostat</t>
  </si>
  <si>
    <t>Building Owned</t>
  </si>
  <si>
    <t>Yes, year-round</t>
  </si>
  <si>
    <t>Electricity</t>
  </si>
  <si>
    <t>Immersion coil in heating boiler - separate storage tank</t>
  </si>
  <si>
    <t>Apartments Only</t>
  </si>
  <si>
    <t>Central Mechanical Room</t>
  </si>
  <si>
    <t>Single-occupancy</t>
  </si>
  <si>
    <t>PSEG LI</t>
  </si>
  <si>
    <t>KEDLI</t>
  </si>
  <si>
    <t>No Gas</t>
  </si>
  <si>
    <t>Oil</t>
  </si>
  <si>
    <t>Hydronic boiler(s) - Non-Condensing</t>
  </si>
  <si>
    <t>Fan Coil</t>
  </si>
  <si>
    <t>Vacuum steam</t>
  </si>
  <si>
    <t>Dual Fuel</t>
  </si>
  <si>
    <t>PTAC / PTHP</t>
  </si>
  <si>
    <t>Energy Management System (EMS)</t>
  </si>
  <si>
    <t>Other (Please describe in Additional Notes)</t>
  </si>
  <si>
    <t>Yes, heating season only</t>
  </si>
  <si>
    <t>Indirect from space heating boiler</t>
  </si>
  <si>
    <t>Common Area Only</t>
  </si>
  <si>
    <t>Mixed Population</t>
  </si>
  <si>
    <t>National Grid</t>
  </si>
  <si>
    <t>KEDNY</t>
  </si>
  <si>
    <t>Propane</t>
  </si>
  <si>
    <t>Hydronic boiler(s) - Condensing</t>
  </si>
  <si>
    <t>Duct</t>
  </si>
  <si>
    <t>Hydronic radiation</t>
  </si>
  <si>
    <t>District Steam</t>
  </si>
  <si>
    <t>Split system</t>
  </si>
  <si>
    <t>Chilled Water Temperature Sensor</t>
  </si>
  <si>
    <t>Direct-fired storage water heater(s)</t>
  </si>
  <si>
    <t>Laundry Only</t>
  </si>
  <si>
    <t>NYSEG</t>
  </si>
  <si>
    <t>National Fuel Gas</t>
  </si>
  <si>
    <t>Forced Air Furnace - Non-Condensing</t>
  </si>
  <si>
    <t>Radiant Floor</t>
  </si>
  <si>
    <t>Electric Baseboard</t>
  </si>
  <si>
    <t>Heat Pump - Ground Source</t>
  </si>
  <si>
    <t>NA</t>
  </si>
  <si>
    <t>Dedicated DHW boiler with separate storage tank</t>
  </si>
  <si>
    <t>Apartments &amp; Laundry</t>
  </si>
  <si>
    <t>O&amp;R</t>
  </si>
  <si>
    <t>Forced Air Furnace - Condensing</t>
  </si>
  <si>
    <t>PTAC</t>
  </si>
  <si>
    <t>Fan coil/PTAC</t>
  </si>
  <si>
    <t>Heat Pump - Water Loop</t>
  </si>
  <si>
    <t>Tankless instantaneous</t>
  </si>
  <si>
    <t>Common Area &amp; Laundry</t>
  </si>
  <si>
    <t>RG&amp;E</t>
  </si>
  <si>
    <t>Heat pump – Water loop</t>
  </si>
  <si>
    <t>Absorption Chiller – gas fired</t>
  </si>
  <si>
    <t>Heat pump water heaters</t>
  </si>
  <si>
    <t>Other</t>
  </si>
  <si>
    <t>Heat Pump - Air Source</t>
  </si>
  <si>
    <t>Mini split / ductless</t>
  </si>
  <si>
    <t>Absorption Chiller – indirect fired</t>
  </si>
  <si>
    <t>Forced Hot Air</t>
  </si>
  <si>
    <t>Electric Chiller</t>
  </si>
  <si>
    <t>None</t>
  </si>
  <si>
    <t>ENVELOPE TAB</t>
  </si>
  <si>
    <t>NYS County</t>
  </si>
  <si>
    <t>IECC Climate Zone</t>
  </si>
  <si>
    <t xml:space="preserve">Garden Style U Target </t>
  </si>
  <si>
    <t xml:space="preserve">Non-Garden Style U Target </t>
  </si>
  <si>
    <t>Section:</t>
  </si>
  <si>
    <t>Exterior Doors</t>
  </si>
  <si>
    <t>Air Infiltration</t>
  </si>
  <si>
    <t>Albany</t>
  </si>
  <si>
    <t xml:space="preserve">5A </t>
  </si>
  <si>
    <t>Subsection:</t>
  </si>
  <si>
    <t>Allegany</t>
  </si>
  <si>
    <t>6A</t>
  </si>
  <si>
    <t>Range Name:</t>
  </si>
  <si>
    <t>DD_Windows_OperationType</t>
  </si>
  <si>
    <t>DD_Windows_FramingMaterial</t>
  </si>
  <si>
    <t>DD_Windows_ThermalBreak</t>
  </si>
  <si>
    <t>DD_Windows_NumOfPanes</t>
  </si>
  <si>
    <t>DD_Envelope_VerificationMethod</t>
  </si>
  <si>
    <t>DD_Windows_GlassCoating</t>
  </si>
  <si>
    <t>DD_Windows_GasFilled</t>
  </si>
  <si>
    <t>DD_Windows_WeatherStripping</t>
  </si>
  <si>
    <t>DD_ExteriorDoors_Material</t>
  </si>
  <si>
    <t>DD_ExteriorDoors_GlazingType</t>
  </si>
  <si>
    <t>DD_ExteriorDoors_WeatherStripping</t>
  </si>
  <si>
    <t>DD_AirInfiltration_Tightness</t>
  </si>
  <si>
    <t>Bronx</t>
  </si>
  <si>
    <t>4A</t>
  </si>
  <si>
    <t>Title:</t>
  </si>
  <si>
    <t>Operation Type</t>
  </si>
  <si>
    <t>Framing Material</t>
  </si>
  <si>
    <t>Thermal Break</t>
  </si>
  <si>
    <t>Glass Coating</t>
  </si>
  <si>
    <t>Gas Filled</t>
  </si>
  <si>
    <t>Weather-stripping</t>
  </si>
  <si>
    <t>Glazing Type</t>
  </si>
  <si>
    <t>Tightness</t>
  </si>
  <si>
    <t>Cavity Insulation</t>
  </si>
  <si>
    <t>Broome</t>
  </si>
  <si>
    <t>Awning</t>
  </si>
  <si>
    <t>Aluminum</t>
  </si>
  <si>
    <t>Single</t>
  </si>
  <si>
    <t>Estimated</t>
  </si>
  <si>
    <t>Heat Absorbing Tints</t>
  </si>
  <si>
    <t>Excellent</t>
  </si>
  <si>
    <t>Solid Wood</t>
  </si>
  <si>
    <t>Single Pane</t>
  </si>
  <si>
    <t>Low leakage</t>
  </si>
  <si>
    <t>Cattaraugus</t>
  </si>
  <si>
    <t>Casement</t>
  </si>
  <si>
    <t>Wood</t>
  </si>
  <si>
    <t>Single w/ Storms</t>
  </si>
  <si>
    <t>Reported by Site Staff</t>
  </si>
  <si>
    <t>Reflective Coating</t>
  </si>
  <si>
    <t>Good</t>
  </si>
  <si>
    <t>Solid Metal</t>
  </si>
  <si>
    <t>Double Pane</t>
  </si>
  <si>
    <t>Fair</t>
  </si>
  <si>
    <t>Some Leakage</t>
  </si>
  <si>
    <t>Cayuga</t>
  </si>
  <si>
    <t>Fixed</t>
  </si>
  <si>
    <t>Fiberglass</t>
  </si>
  <si>
    <t>Double</t>
  </si>
  <si>
    <t>From Drawings</t>
  </si>
  <si>
    <t>Low-E Coating</t>
  </si>
  <si>
    <t>Poor</t>
  </si>
  <si>
    <t>Hollow Wood</t>
  </si>
  <si>
    <t>Other, (Please describe in Additional Notes)</t>
  </si>
  <si>
    <t>Very Leaky</t>
  </si>
  <si>
    <t>Chautauqua</t>
  </si>
  <si>
    <t>Hopper</t>
  </si>
  <si>
    <t>Vinyl</t>
  </si>
  <si>
    <t>Triple</t>
  </si>
  <si>
    <t>Visual Confirmation</t>
  </si>
  <si>
    <t>Hollow Metal</t>
  </si>
  <si>
    <t>Chemung</t>
  </si>
  <si>
    <t>Single Hung</t>
  </si>
  <si>
    <t>Unknown</t>
  </si>
  <si>
    <t>Wood, Insulated Core</t>
  </si>
  <si>
    <t>Chenango</t>
  </si>
  <si>
    <t>Double Hung</t>
  </si>
  <si>
    <t>Metal, Insulated Core</t>
  </si>
  <si>
    <t>Clinton</t>
  </si>
  <si>
    <t>Single Sliding</t>
  </si>
  <si>
    <t>Glass</t>
  </si>
  <si>
    <t>Columbia</t>
  </si>
  <si>
    <t>Double Sliding</t>
  </si>
  <si>
    <t>Glass Slider</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</si>
  <si>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</si>
  <si>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</si>
  <si>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</si>
  <si>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</si>
  <si>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</si>
  <si>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</si>
  <si>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</si>
  <si>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</si>
  <si>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</si>
  <si>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</si>
  <si>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</si>
  <si>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</si>
  <si>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</si>
  <si>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</si>
  <si>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</si>
  <si>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</si>
  <si>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</si>
  <si>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</si>
  <si>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</si>
  <si>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</si>
  <si>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</si>
  <si>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</si>
  <si>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</si>
  <si>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</si>
  <si>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</si>
  <si>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</si>
  <si>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</si>
  <si>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</si>
  <si>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</si>
  <si>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</si>
  <si>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</si>
  <si>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</si>
  <si>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</si>
  <si>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</si>
  <si>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</si>
  <si>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</si>
  <si>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</si>
  <si>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</si>
  <si>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</si>
  <si>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</si>
  <si>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</si>
  <si>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</si>
  <si>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</si>
  <si>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</si>
  <si>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</si>
  <si>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</si>
  <si>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</si>
  <si>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</si>
  <si>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</si>
  <si>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</si>
  <si>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</si>
  <si>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DHW TAB</t>
  </si>
  <si>
    <t>Existing Conditions</t>
  </si>
  <si>
    <r>
      <t xml:space="preserve">DHW Load </t>
    </r>
    <r>
      <rPr>
        <sz val="11"/>
        <color rgb="FF000000"/>
        <rFont val="Arial"/>
        <family val="2"/>
      </rPr>
      <t> </t>
    </r>
    <r>
      <rPr>
        <b/>
        <sz val="11"/>
        <color rgb="FF000000"/>
        <rFont val="Arial"/>
        <family val="2"/>
      </rPr>
      <t>Displacement</t>
    </r>
  </si>
  <si>
    <t>Equipment Requirement</t>
  </si>
  <si>
    <t xml:space="preserve">Performance Requirement </t>
  </si>
  <si>
    <t>Climate Zone</t>
  </si>
  <si>
    <t>Min Installed Capacity to Meet 30% of Domestic Hot Water Load (MBH/Bedroom)</t>
  </si>
  <si>
    <t>Min Installed Capacity to Meet 30% of Domestic Hot Water Load (MBH/Dwelling Unit)</t>
  </si>
  <si>
    <t>DHW</t>
  </si>
  <si>
    <t>Unitized</t>
  </si>
  <si>
    <t>Air-to-Water Heat Pump</t>
  </si>
  <si>
    <t>EnergyStar labeled</t>
  </si>
  <si>
    <t>Central</t>
  </si>
  <si>
    <t>Minimum 30%</t>
  </si>
  <si>
    <t>Water-to-Water Heat Pump</t>
  </si>
  <si>
    <t>Heating COP 2.2-2.5</t>
  </si>
  <si>
    <t>4B</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</si>
  <si>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</si>
  <si>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</si>
  <si>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</si>
  <si>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</si>
  <si>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</si>
  <si>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</si>
  <si>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</si>
  <si>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</si>
  <si>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</si>
  <si>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</si>
  <si>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</si>
  <si>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</si>
  <si>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</si>
  <si>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</si>
  <si>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Heating COP 3.1</t>
  </si>
  <si>
    <t>4C</t>
  </si>
  <si>
    <t>External Heat Exchanger?</t>
  </si>
  <si>
    <t>Tankless Coil?</t>
  </si>
  <si>
    <t>Mixing Valve</t>
  </si>
  <si>
    <t>Recirculation Pump</t>
  </si>
  <si>
    <t>Heating Element on Storage Tank?</t>
  </si>
  <si>
    <t>Storage Tank Insulated?</t>
  </si>
  <si>
    <t>EStar</t>
  </si>
  <si>
    <t>Rated Efficiency (Units)</t>
  </si>
  <si>
    <t>Venting Type</t>
  </si>
  <si>
    <t>General Y/N</t>
  </si>
  <si>
    <t>5A</t>
  </si>
  <si>
    <t>Yes - Year Round</t>
  </si>
  <si>
    <t>Yes - Thermostatic</t>
  </si>
  <si>
    <t>AFUE</t>
  </si>
  <si>
    <t>Condensing</t>
  </si>
  <si>
    <t>5B</t>
  </si>
  <si>
    <t>Yes - Heating Season Only</t>
  </si>
  <si>
    <t>Yes - Motorized</t>
  </si>
  <si>
    <t>Et</t>
  </si>
  <si>
    <t>Near Condensing</t>
  </si>
  <si>
    <t>Timer</t>
  </si>
  <si>
    <t>5C</t>
  </si>
  <si>
    <t>Energy Factor</t>
  </si>
  <si>
    <t>Forced Draft</t>
  </si>
  <si>
    <t>Demand</t>
  </si>
  <si>
    <t>Atmospheric</t>
  </si>
  <si>
    <t>Aquastat</t>
  </si>
  <si>
    <t>6B</t>
  </si>
  <si>
    <t>COP</t>
  </si>
  <si>
    <t>6C</t>
  </si>
  <si>
    <t>Heating/Cooling TAB</t>
  </si>
  <si>
    <r>
      <t>T</t>
    </r>
    <r>
      <rPr>
        <b/>
        <sz val="11"/>
        <color rgb="FF000000"/>
        <rFont val="Arial"/>
        <family val="2"/>
      </rPr>
      <t>echnology Type</t>
    </r>
    <r>
      <rPr>
        <sz val="11"/>
        <color rgb="FF000000"/>
        <rFont val="Arial"/>
        <family val="2"/>
      </rPr>
      <t> </t>
    </r>
  </si>
  <si>
    <t>Heating COP</t>
  </si>
  <si>
    <r>
      <t>Cooling COP</t>
    </r>
    <r>
      <rPr>
        <sz val="11"/>
        <color rgb="FF000000"/>
        <rFont val="Arial"/>
        <family val="2"/>
      </rPr>
      <t> </t>
    </r>
  </si>
  <si>
    <t>Chilled Water</t>
  </si>
  <si>
    <t>Electrical Service</t>
  </si>
  <si>
    <t>Heating Components</t>
  </si>
  <si>
    <t>Distribution</t>
  </si>
  <si>
    <t>Heating/Cooling</t>
  </si>
  <si>
    <t>Motors Pumps Fans</t>
  </si>
  <si>
    <t>VRF</t>
  </si>
  <si>
    <t>3.3 @ 47°F</t>
  </si>
  <si>
    <t>Forced Air</t>
  </si>
  <si>
    <t>Burner</t>
  </si>
  <si>
    <t>End Use</t>
  </si>
  <si>
    <t>Temperature Measurements</t>
  </si>
  <si>
    <t>Low-temp hydronic w/ AWHP</t>
  </si>
  <si>
    <t>Hydronic</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</si>
  <si>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</si>
  <si>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</si>
  <si>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</si>
  <si>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</si>
  <si>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</si>
  <si>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</si>
  <si>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</si>
  <si>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</si>
  <si>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</si>
  <si>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</si>
  <si>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</si>
  <si>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</si>
  <si>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</si>
  <si>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</si>
  <si>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</si>
  <si>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</si>
  <si>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</si>
  <si>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</si>
  <si>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</si>
  <si>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</si>
  <si>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</si>
  <si>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</si>
  <si>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DD_Distribution_CentralDistributionTypeHeat</t>
  </si>
  <si>
    <t>DD_Distribution_CentralDistributionTypeCooling</t>
  </si>
  <si>
    <t>DD_HeatCool_TempMeas</t>
  </si>
  <si>
    <t>DD_MotorsPumpsFans_Type</t>
  </si>
  <si>
    <t>PTHP</t>
  </si>
  <si>
    <t>3.2 @ 47°F</t>
  </si>
  <si>
    <t>1-pipe Steam</t>
  </si>
  <si>
    <t>Rated Efficiency (units)</t>
  </si>
  <si>
    <t>Heat Timer</t>
  </si>
  <si>
    <t>Energy Mgt. System (EMS)</t>
  </si>
  <si>
    <t>Outdoor Air Reset</t>
  </si>
  <si>
    <t>Night Setback</t>
  </si>
  <si>
    <t>Sequencing Controls</t>
  </si>
  <si>
    <t>Aquastat/Pressuretrol</t>
  </si>
  <si>
    <t>Rated Efficiency Unit</t>
  </si>
  <si>
    <t>Ownership</t>
  </si>
  <si>
    <t>Central Distribution Type - Cooling</t>
  </si>
  <si>
    <t>Type</t>
  </si>
  <si>
    <t>Upgrade Equipment Type</t>
  </si>
  <si>
    <t>Outdoor Unit type</t>
  </si>
  <si>
    <t>Mini/multi-split ASHP</t>
  </si>
  <si>
    <t>2-pipe Steam</t>
  </si>
  <si>
    <t>Hot Water Boiler</t>
  </si>
  <si>
    <t>Full Modulation - Set to Manual</t>
  </si>
  <si>
    <t>TRV</t>
  </si>
  <si>
    <t>Absorption Chiller - 1 Stage</t>
  </si>
  <si>
    <t>SEER</t>
  </si>
  <si>
    <t>Heating</t>
  </si>
  <si>
    <t>Single Speed</t>
  </si>
  <si>
    <t>Variable Refrigerant Flow (VRF)</t>
  </si>
  <si>
    <t>Air Source</t>
  </si>
  <si>
    <t>Water-to-water  </t>
  </si>
  <si>
    <t>3.1 @ 47°F</t>
  </si>
  <si>
    <t>-</t>
  </si>
  <si>
    <t>Vacuum Steam</t>
  </si>
  <si>
    <t>Steam Boiler</t>
  </si>
  <si>
    <t>Near-Condensing</t>
  </si>
  <si>
    <t>Full Modulation - Set to Modulate</t>
  </si>
  <si>
    <t>Absorption Chiller - 2 Stage</t>
  </si>
  <si>
    <t>EER</t>
  </si>
  <si>
    <t>Cooling</t>
  </si>
  <si>
    <t>Variable Speed</t>
  </si>
  <si>
    <t>Mini/multi-split Air Source Heat Pump (ASHP)</t>
  </si>
  <si>
    <t>Ground Source</t>
  </si>
  <si>
    <t>GSHP</t>
  </si>
  <si>
    <t>HSPF</t>
  </si>
  <si>
    <t>Hi-Lo Operation</t>
  </si>
  <si>
    <t>Gas Engine Chiller</t>
  </si>
  <si>
    <t>Neither</t>
  </si>
  <si>
    <t>ECM</t>
  </si>
  <si>
    <t>Low-temp Hydronic with Air-to-Water Pump (AWHP)</t>
  </si>
  <si>
    <t>Air Source Heat Pump</t>
  </si>
  <si>
    <t>On/Off</t>
  </si>
  <si>
    <t>On/Off Valve</t>
  </si>
  <si>
    <t xml:space="preserve">Package Heat Pump </t>
  </si>
  <si>
    <t>Ground Source Heat Pump</t>
  </si>
  <si>
    <t>Fan Speed Control</t>
  </si>
  <si>
    <t>Window A/C</t>
  </si>
  <si>
    <t>Water-to-Water Heat Pump (WWHP)</t>
  </si>
  <si>
    <t>Water Source Heat Pump</t>
  </si>
  <si>
    <t>Through Wall A/C</t>
  </si>
  <si>
    <t>Ground Source Heat Pump (GSHP)</t>
  </si>
  <si>
    <t>Furnace</t>
  </si>
  <si>
    <t>Combined Heat and Power</t>
  </si>
  <si>
    <t>Ductless Mini Split System</t>
  </si>
  <si>
    <t>Split System Central Air</t>
  </si>
  <si>
    <t>Ventilation TAB</t>
  </si>
  <si>
    <t>DD_Ventilation_SystemType</t>
  </si>
  <si>
    <t>DD_Ventilation_LocationofEquipment</t>
  </si>
  <si>
    <t>DD_Ventilation_Estar</t>
  </si>
  <si>
    <t>DD_Ventilation_ConditionedSupply</t>
  </si>
  <si>
    <t>DD_Ventilation_DuctLeakiness</t>
  </si>
  <si>
    <t>DD_Ventilation_SystemOperational</t>
  </si>
  <si>
    <t>EStar?</t>
  </si>
  <si>
    <t>CAR installed</t>
  </si>
  <si>
    <t>Centralized</t>
  </si>
  <si>
    <t>Rooftop</t>
  </si>
  <si>
    <t>Yes - MAU</t>
  </si>
  <si>
    <t>Extremely Leaky</t>
  </si>
  <si>
    <t>Measured at Fan</t>
  </si>
  <si>
    <t>Switch</t>
  </si>
  <si>
    <t>Yes, adjustable</t>
  </si>
  <si>
    <t>Yes, EnergyStar</t>
  </si>
  <si>
    <t>In-unit</t>
  </si>
  <si>
    <t xml:space="preserve">No </t>
  </si>
  <si>
    <t>Yes - ERV/HRV</t>
  </si>
  <si>
    <t>Moderately Leaky</t>
  </si>
  <si>
    <t>Yes, but not used</t>
  </si>
  <si>
    <t>Measured at Register</t>
  </si>
  <si>
    <t>Timer Switch</t>
  </si>
  <si>
    <t>Yes, fixed</t>
  </si>
  <si>
    <t>Yes, Non EnergyStar</t>
  </si>
  <si>
    <t>Naturally-ventilated</t>
  </si>
  <si>
    <t>Basement</t>
  </si>
  <si>
    <t>Yes - Economizer</t>
  </si>
  <si>
    <t>Minimally Leaky</t>
  </si>
  <si>
    <t>Partially</t>
  </si>
  <si>
    <t>Humidistat Switch</t>
  </si>
  <si>
    <t>None - Continuous</t>
  </si>
  <si>
    <t>Recommended Measures TABs</t>
  </si>
  <si>
    <t>Evaluated &amp; Recommended</t>
  </si>
  <si>
    <t>Evaluated &amp; Not Applicable</t>
  </si>
  <si>
    <t>Review TABs</t>
  </si>
  <si>
    <t>Not Approved</t>
  </si>
  <si>
    <t>Approved</t>
  </si>
  <si>
    <t>Approved with comments</t>
  </si>
  <si>
    <t>Version</t>
  </si>
  <si>
    <t>Released</t>
  </si>
  <si>
    <t>Notes</t>
  </si>
  <si>
    <t>Master Tool v5 Final = v1 individual released tools</t>
  </si>
  <si>
    <t>Master Tool v6 Final = v2 individual released tools</t>
  </si>
  <si>
    <t>Master Tool v6 Final w/ February 2024 release date = v3 tools</t>
  </si>
  <si>
    <r>
      <t xml:space="preserve">Complete the </t>
    </r>
    <r>
      <rPr>
        <b/>
        <sz val="9"/>
        <color theme="4" tint="-0.249977111117893"/>
        <rFont val="Arial"/>
        <family val="2"/>
      </rPr>
      <t>blue</t>
    </r>
    <r>
      <rPr>
        <sz val="9"/>
        <color theme="1"/>
        <rFont val="Arial"/>
        <family val="2"/>
      </rPr>
      <t xml:space="preserve"> cells as applicable. </t>
    </r>
  </si>
  <si>
    <t>Existing Area Weighted 
U-Value by Component</t>
  </si>
  <si>
    <t>Sliding Glass Door Total</t>
  </si>
  <si>
    <t>Proposed Area Weighted 
U-Value by Component</t>
  </si>
  <si>
    <t>Tool Version 4.2, Released April 2025</t>
  </si>
  <si>
    <t xml:space="preserve">Has all required documentation been submitted (including Owner and Resident DRAFs and/or copies of billing and/or delilvery records)?  </t>
  </si>
  <si>
    <t xml:space="preserve">Has all required documentation been submitted (including Owner and Resident DRAFs)?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</si>
</sst>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5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 fillId="2" borderId="1" xfId="0" applyFont="1" applyFill="1" applyBorder="1" applyAlignment="1">
      <alignment horizontal="center"/>
    </xf>
    <xf numFmtId="0" fontId="6" fillId="2" borderId="1" xfId="1" applyFill="1" applyBorder="1" applyAlignment="1">
      <alignment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27" fillId="0" borderId="0" xfId="1" applyFont="1"/>
    <xf numFmtId="0" fontId="6" fillId="0" borderId="14" xfId="1" applyBorder="1"/>
    <xf numFmtId="0" fontId="6" fillId="0" borderId="0" xfId="1"/>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0" xfId="0" applyFont="1" applyAlignment="1">
      <alignment horizontal="left"/>
    </xf>
    <xf numFmtId="0" fontId="1" fillId="2" borderId="1" xfId="0" applyFont="1" applyFill="1" applyBorder="1" applyAlignment="1">
      <alignment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13" fillId="0" borderId="0" xfId="0" applyFont="1"/>
    <xf numFmtId="0" fontId="18" fillId="0" borderId="1" xfId="0" applyFont="1" applyBorder="1" applyAlignment="1">
      <alignment horizontal="right" vertical="center" wrapText="1"/>
    </xf>
    <xf numFmtId="0" fontId="18" fillId="0" borderId="4" xfId="0" applyFont="1" applyBorder="1" applyAlignment="1">
      <alignment horizontal="left"/>
    </xf>
    <xf numFmtId="0" fontId="1" fillId="2" borderId="2"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6" fillId="8" borderId="2"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7" fillId="0" borderId="1" xfId="1" applyFont="1" applyBorder="1" applyAlignment="1">
      <alignment horizontal="left" vertical="center" wrapText="1"/>
    </xf>
    <xf numFmtId="0" fontId="18" fillId="0" borderId="1" xfId="0" applyFont="1" applyBorder="1" applyAlignment="1">
      <alignment horizontal="left"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1" xfId="0" applyFont="1" applyBorder="1" applyAlignment="1">
      <alignment horizontal="left" vertical="center" wrapText="1"/>
    </xf>
    <xf numFmtId="0" fontId="0" fillId="0" borderId="4"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 fillId="6" borderId="7" xfId="0" applyFont="1" applyFill="1" applyBorder="1" applyAlignment="1">
      <alignment horizontal="center" vertical="center" wrapText="1"/>
    </xf>
    <xf numFmtId="0" fontId="18" fillId="2" borderId="1" xfId="0" applyFont="1" applyFill="1" applyBorder="1" applyAlignment="1">
      <alignment horizontal="right"/>
    </xf>
    <xf numFmtId="0" fontId="1" fillId="12" borderId="1" xfId="0" applyFont="1" applyFill="1" applyBorder="1" applyAlignment="1">
      <alignment horizontal="center" vertical="center"/>
    </xf>
    <xf numFmtId="0" fontId="3" fillId="0" borderId="1" xfId="0" applyFont="1" applyBorder="1" applyAlignment="1">
      <alignment vertical="center"/>
    </xf>
    <xf numFmtId="0" fontId="18" fillId="3" borderId="4"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right" vertical="center" wrapText="1"/>
      <protection locked="0"/>
    </xf>
    <xf numFmtId="0" fontId="18" fillId="0" borderId="16" xfId="0" applyFont="1" applyBorder="1" applyAlignment="1">
      <alignment horizontal="right" vertical="center"/>
    </xf>
    <xf numFmtId="0" fontId="18" fillId="3" borderId="1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right" vertical="center" wrapText="1"/>
      <protection locked="0"/>
    </xf>
    <xf numFmtId="164" fontId="18" fillId="0" borderId="16" xfId="0" applyNumberFormat="1" applyFont="1" applyBorder="1" applyAlignment="1">
      <alignment horizontal="right" vertical="center"/>
    </xf>
    <xf numFmtId="43" fontId="18" fillId="3" borderId="16" xfId="7" applyFont="1" applyFill="1" applyBorder="1" applyAlignment="1" applyProtection="1">
      <alignment horizontal="right" vertical="center" wrapText="1"/>
      <protection locked="0"/>
    </xf>
    <xf numFmtId="165" fontId="18" fillId="0" borderId="16" xfId="0" applyNumberFormat="1" applyFont="1" applyBorder="1" applyAlignment="1">
      <alignment horizontal="right" vertical="center"/>
    </xf>
    <xf numFmtId="0" fontId="18" fillId="3" borderId="16" xfId="0" applyFont="1" applyFill="1" applyBorder="1" applyAlignment="1" applyProtection="1">
      <alignment vertical="center" wrapText="1"/>
      <protection locked="0"/>
    </xf>
    <xf numFmtId="0" fontId="18" fillId="0" borderId="19" xfId="0" applyFont="1" applyBorder="1" applyAlignment="1">
      <alignment horizontal="right" vertical="center"/>
    </xf>
    <xf numFmtId="0" fontId="18" fillId="3" borderId="20"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right" vertical="center" wrapText="1"/>
      <protection locked="0"/>
    </xf>
    <xf numFmtId="164" fontId="18" fillId="0" borderId="19" xfId="0" applyNumberFormat="1" applyFont="1" applyBorder="1" applyAlignment="1">
      <alignment horizontal="right" vertical="center"/>
    </xf>
    <xf numFmtId="43" fontId="18" fillId="3" borderId="19" xfId="7" applyFont="1" applyFill="1" applyBorder="1" applyAlignment="1" applyProtection="1">
      <alignment horizontal="right" vertical="center" wrapText="1"/>
      <protection locked="0"/>
    </xf>
    <xf numFmtId="165" fontId="18" fillId="0" borderId="19" xfId="0" applyNumberFormat="1" applyFont="1" applyBorder="1" applyAlignment="1">
      <alignment horizontal="right" vertical="center"/>
    </xf>
    <xf numFmtId="0" fontId="18" fillId="3" borderId="19" xfId="0" applyFont="1" applyFill="1" applyBorder="1" applyAlignment="1" applyProtection="1">
      <alignment vertical="center" wrapText="1"/>
      <protection locked="0"/>
    </xf>
    <xf numFmtId="0" fontId="18" fillId="3" borderId="22"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right" vertical="center" wrapText="1"/>
      <protection locked="0"/>
    </xf>
    <xf numFmtId="0" fontId="18" fillId="0" borderId="7" xfId="0" applyFont="1" applyBorder="1" applyAlignment="1">
      <alignment horizontal="right" vertical="center"/>
    </xf>
    <xf numFmtId="0" fontId="18" fillId="3" borderId="10"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right" vertical="center" wrapText="1"/>
      <protection locked="0"/>
    </xf>
    <xf numFmtId="164" fontId="18" fillId="0" borderId="7" xfId="0" applyNumberFormat="1" applyFont="1" applyBorder="1" applyAlignment="1">
      <alignment horizontal="right" vertical="center"/>
    </xf>
    <xf numFmtId="43" fontId="18" fillId="3" borderId="7" xfId="7" applyFont="1" applyFill="1" applyBorder="1" applyAlignment="1" applyProtection="1">
      <alignment horizontal="right" vertical="center" wrapText="1"/>
      <protection locked="0"/>
    </xf>
    <xf numFmtId="165" fontId="18" fillId="0" borderId="7" xfId="0" applyNumberFormat="1" applyFont="1" applyBorder="1" applyAlignment="1">
      <alignment horizontal="right" vertical="center"/>
    </xf>
    <xf numFmtId="0" fontId="18" fillId="3" borderId="7" xfId="0" applyFont="1" applyFill="1" applyBorder="1" applyAlignment="1" applyProtection="1">
      <alignment vertical="center" wrapText="1"/>
      <protection locked="0"/>
    </xf>
    <xf numFmtId="0" fontId="1" fillId="2" borderId="7" xfId="0" applyFont="1" applyFill="1" applyBorder="1" applyAlignment="1">
      <alignment horizontal="center"/>
    </xf>
    <xf numFmtId="0" fontId="1" fillId="2" borderId="7" xfId="0" applyFont="1" applyFill="1" applyBorder="1" applyAlignment="1">
      <alignment horizontal="center" wrapText="1"/>
    </xf>
    <xf numFmtId="0" fontId="1" fillId="2" borderId="7" xfId="0" applyFont="1" applyFill="1" applyBorder="1" applyAlignment="1">
      <alignment horizontal="center" vertical="center"/>
    </xf>
    <xf numFmtId="0" fontId="18" fillId="3" borderId="2"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19" xfId="0" applyFont="1" applyFill="1" applyBorder="1" applyAlignment="1" applyProtection="1">
      <alignment horizontal="right" vertical="center" wrapText="1"/>
      <protection locked="0"/>
    </xf>
    <xf numFmtId="9" fontId="1" fillId="0" borderId="7" xfId="4" applyFont="1" applyFill="1" applyBorder="1" applyAlignment="1">
      <alignment vertical="center"/>
    </xf>
    <xf numFmtId="9" fontId="1" fillId="0" borderId="4" xfId="4" applyFont="1" applyFill="1" applyBorder="1" applyAlignment="1">
      <alignment vertical="center"/>
    </xf>
    <xf numFmtId="164" fontId="1" fillId="0" borderId="1" xfId="0" applyNumberFormat="1" applyFont="1" applyBorder="1" applyAlignment="1">
      <alignment vertical="center"/>
    </xf>
    <xf numFmtId="0" fontId="18" fillId="0" borderId="2" xfId="0" applyFont="1" applyBorder="1" applyAlignment="1" applyProtection="1">
      <alignment horizontal="right" vertical="center" wrapText="1"/>
      <protection locked="0"/>
    </xf>
    <xf numFmtId="0" fontId="18" fillId="0" borderId="18" xfId="0" applyFont="1" applyBorder="1" applyAlignment="1" applyProtection="1">
      <alignment horizontal="right" vertical="center" wrapText="1"/>
      <protection locked="0"/>
    </xf>
    <xf numFmtId="0" fontId="18" fillId="0" borderId="21" xfId="0" applyFont="1" applyBorder="1" applyAlignment="1" applyProtection="1">
      <alignment horizontal="right" vertical="center" wrapText="1"/>
      <protection locked="0"/>
    </xf>
    <xf numFmtId="0" fontId="18" fillId="0" borderId="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3" borderId="2"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8" fillId="3"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1"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5" xfId="0" applyFont="1" applyFill="1" applyBorder="1" applyAlignment="1" applyProtection="1">
      <alignment horizontal="left" vertical="center" wrapText="1"/>
      <protection locked="0"/>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8" fillId="3" borderId="16" xfId="0" applyFont="1" applyFill="1" applyBorder="1" applyAlignment="1" applyProtection="1">
      <alignment horizontal="left" vertical="center" wrapText="1"/>
      <protection locked="0"/>
    </xf>
    <xf numFmtId="0" fontId="18" fillId="3" borderId="19"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0" borderId="7" xfId="0" applyFont="1" applyBorder="1" applyAlignment="1">
      <alignment horizontal="right"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1" fillId="2" borderId="1" xfId="0" applyFont="1" applyFill="1" applyBorder="1" applyAlignment="1">
      <alignment horizontal="center" wrapText="1"/>
    </xf>
    <xf numFmtId="0" fontId="18" fillId="3" borderId="23" xfId="0" applyFont="1" applyFill="1" applyBorder="1" applyAlignment="1" applyProtection="1">
      <alignment horizontal="left" vertical="center" wrapText="1"/>
      <protection locked="0"/>
    </xf>
    <xf numFmtId="0" fontId="18" fillId="3" borderId="2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 fillId="2" borderId="3" xfId="0" applyFont="1" applyFill="1" applyBorder="1" applyAlignment="1">
      <alignment horizontal="center" wrapText="1"/>
    </xf>
    <xf numFmtId="0" fontId="18" fillId="0" borderId="1" xfId="0" applyFont="1" applyBorder="1" applyAlignment="1">
      <alignment horizontal="right" vertical="center"/>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28575</xdr:colOff>
      <xdr:row>7</xdr:row>
      <xdr:rowOff>28575</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28575</xdr:colOff>
      <xdr:row>7</xdr:row>
      <xdr:rowOff>28575</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election activeCell="P10" sqref="P10"/>
    </sheetView>
  </sheetViews>
  <sheetFormatPr defaultRowHeight="15" x14ac:dyDescent="0.25"/>
  <cols>
    <col min="1" max="1" width="3.140625" customWidth="1"/>
  </cols>
  <sheetData>
    <row r="2" spans="2:12" ht="15.75" x14ac:dyDescent="0.25">
      <c r="B2" s="294" t="s">
        <v>0</v>
      </c>
      <c r="C2" s="294"/>
      <c r="D2" s="294"/>
      <c r="E2" s="294"/>
      <c r="F2" s="294"/>
      <c r="G2" s="294"/>
      <c r="H2" s="294"/>
      <c r="I2" s="294"/>
      <c r="J2" s="294"/>
      <c r="K2" s="294"/>
      <c r="L2" s="294"/>
    </row>
    <row r="3" spans="2:12" x14ac:dyDescent="0.25">
      <c r="B3" s="307" t="s">
        <v>1400</v>
      </c>
      <c r="C3" s="307"/>
      <c r="D3" s="307"/>
      <c r="E3" s="307"/>
      <c r="F3" s="307"/>
      <c r="G3" s="307"/>
      <c r="H3" s="307"/>
      <c r="I3" s="307"/>
      <c r="J3" s="307"/>
      <c r="K3" s="307"/>
      <c r="L3" s="307"/>
    </row>
    <row r="4" spans="2:12" ht="52.5" customHeight="1" x14ac:dyDescent="0.25">
      <c r="B4" s="298" t="s">
        <v>1</v>
      </c>
      <c r="C4" s="299"/>
      <c r="D4" s="299"/>
      <c r="E4" s="299"/>
      <c r="F4" s="299"/>
      <c r="G4" s="299"/>
      <c r="H4" s="299"/>
      <c r="I4" s="299"/>
      <c r="J4" s="299"/>
      <c r="K4" s="299"/>
      <c r="L4" s="300"/>
    </row>
    <row r="5" spans="2:12" ht="15" customHeight="1" x14ac:dyDescent="0.25">
      <c r="B5" s="295" t="s">
        <v>2</v>
      </c>
      <c r="C5" s="302"/>
      <c r="D5" s="302"/>
      <c r="E5" s="302"/>
      <c r="F5" s="302"/>
      <c r="G5" s="302"/>
      <c r="H5" s="302"/>
      <c r="I5" s="302"/>
      <c r="J5" s="302"/>
      <c r="K5" s="302"/>
      <c r="L5" s="303"/>
    </row>
    <row r="6" spans="2:12" x14ac:dyDescent="0.25">
      <c r="B6" s="295" t="s">
        <v>3</v>
      </c>
      <c r="C6" s="302"/>
      <c r="D6" s="302"/>
      <c r="E6" s="302"/>
      <c r="F6" s="302"/>
      <c r="G6" s="302"/>
      <c r="H6" s="302"/>
      <c r="I6" s="302"/>
      <c r="J6" s="302"/>
      <c r="K6" s="302"/>
      <c r="L6" s="303"/>
    </row>
    <row r="7" spans="2:12" x14ac:dyDescent="0.25">
      <c r="B7" s="295" t="s">
        <v>4</v>
      </c>
      <c r="C7" s="296"/>
      <c r="D7" s="296"/>
      <c r="E7" s="296"/>
      <c r="F7" s="296"/>
      <c r="G7" s="296"/>
      <c r="H7" s="296"/>
      <c r="I7" s="296"/>
      <c r="J7" s="296"/>
      <c r="K7" s="296"/>
      <c r="L7" s="297"/>
    </row>
    <row r="8" spans="2:12" ht="27.95" customHeight="1" x14ac:dyDescent="0.25">
      <c r="B8" s="295" t="s">
        <v>5</v>
      </c>
      <c r="C8" s="296"/>
      <c r="D8" s="296"/>
      <c r="E8" s="296"/>
      <c r="F8" s="296"/>
      <c r="G8" s="296"/>
      <c r="H8" s="296"/>
      <c r="I8" s="296"/>
      <c r="J8" s="296"/>
      <c r="K8" s="296"/>
      <c r="L8" s="297"/>
    </row>
    <row r="9" spans="2:12" ht="30" customHeight="1" x14ac:dyDescent="0.25">
      <c r="B9" s="304" t="s">
        <v>6</v>
      </c>
      <c r="C9" s="305"/>
      <c r="D9" s="305"/>
      <c r="E9" s="305"/>
      <c r="F9" s="305"/>
      <c r="G9" s="305"/>
      <c r="H9" s="305"/>
      <c r="I9" s="305"/>
      <c r="J9" s="305"/>
      <c r="K9" s="305"/>
      <c r="L9" s="306"/>
    </row>
    <row r="10" spans="2:12" x14ac:dyDescent="0.25">
      <c r="B10" s="120"/>
      <c r="C10" s="120"/>
      <c r="D10" s="120"/>
      <c r="E10" s="120"/>
      <c r="F10" s="120"/>
      <c r="G10" s="120"/>
      <c r="H10" s="120"/>
      <c r="I10" s="120"/>
      <c r="J10" s="120"/>
      <c r="K10" s="120"/>
      <c r="L10" s="120"/>
    </row>
    <row r="11" spans="2:12" x14ac:dyDescent="0.25">
      <c r="B11" s="301"/>
      <c r="C11" s="301"/>
      <c r="D11" s="301"/>
      <c r="E11" s="301"/>
      <c r="F11" s="301"/>
      <c r="G11" s="301"/>
      <c r="H11" s="301"/>
      <c r="I11" s="301"/>
      <c r="J11" s="301"/>
      <c r="K11" s="301"/>
      <c r="L11" s="301"/>
    </row>
  </sheetData>
  <sheetProtection algorithmName="SHA-512" hashValue="1/A4mVDPWyzbHfaupuDVDXjAlAvW7ul3yw7WmnRnYPWnxcYAild55Jk1mKW/3Sx8CpS3QkWxF6pt/FJXUsA7wA==" saltValue="JEGhmIoCA/JOkeyuWBoETw=="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6"/>
  <sheetViews>
    <sheetView showGridLines="0" zoomScaleNormal="100" workbookViewId="0"/>
  </sheetViews>
  <sheetFormatPr defaultColWidth="9.140625" defaultRowHeight="14.25" x14ac:dyDescent="0.2"/>
  <cols>
    <col min="1" max="1" width="3.140625" style="4" customWidth="1"/>
    <col min="2" max="2" width="48.140625" style="3" customWidth="1"/>
    <col min="3" max="4" width="49.7109375" style="141" customWidth="1"/>
    <col min="5" max="5" width="9.140625" style="3"/>
    <col min="6" max="6" width="8.42578125" style="3" customWidth="1"/>
    <col min="7" max="16384" width="9.140625" style="3"/>
  </cols>
  <sheetData>
    <row r="2" spans="1:7" ht="15.75" x14ac:dyDescent="0.25">
      <c r="B2" s="314" t="s">
        <v>7</v>
      </c>
      <c r="C2" s="315"/>
      <c r="D2" s="316"/>
    </row>
    <row r="3" spans="1:7" ht="15" x14ac:dyDescent="0.25">
      <c r="B3" s="320" t="s">
        <v>8</v>
      </c>
      <c r="C3" s="321"/>
      <c r="D3" s="322"/>
    </row>
    <row r="4" spans="1:7" x14ac:dyDescent="0.2">
      <c r="B4" s="317" t="s">
        <v>1396</v>
      </c>
      <c r="C4" s="318"/>
      <c r="D4" s="319"/>
    </row>
    <row r="5" spans="1:7" x14ac:dyDescent="0.2">
      <c r="B5" s="317" t="s">
        <v>10</v>
      </c>
      <c r="C5" s="318"/>
      <c r="D5" s="319"/>
    </row>
    <row r="7" spans="1:7" s="23" customFormat="1" ht="12" x14ac:dyDescent="0.2">
      <c r="B7" s="84" t="s">
        <v>11</v>
      </c>
      <c r="C7" s="138"/>
      <c r="D7" s="24"/>
    </row>
    <row r="8" spans="1:7" s="23" customFormat="1" ht="12" x14ac:dyDescent="0.2">
      <c r="B8" s="84" t="s">
        <v>12</v>
      </c>
      <c r="C8" s="138"/>
      <c r="D8" s="24"/>
    </row>
    <row r="9" spans="1:7" s="23" customFormat="1" ht="12" x14ac:dyDescent="0.2">
      <c r="B9" s="84" t="s">
        <v>13</v>
      </c>
      <c r="C9" s="138"/>
      <c r="D9" s="24"/>
    </row>
    <row r="10" spans="1:7" ht="15.75" x14ac:dyDescent="0.25">
      <c r="B10" s="324" t="s">
        <v>14</v>
      </c>
      <c r="C10" s="325"/>
      <c r="D10" s="24"/>
      <c r="E10" s="23"/>
      <c r="F10" s="23"/>
      <c r="G10" s="23"/>
    </row>
    <row r="11" spans="1:7" s="23" customFormat="1" ht="12" x14ac:dyDescent="0.2">
      <c r="A11" s="24"/>
      <c r="B11" s="222" t="s">
        <v>15</v>
      </c>
      <c r="C11" s="138"/>
      <c r="D11" s="24"/>
    </row>
    <row r="12" spans="1:7" s="23" customFormat="1" ht="12" x14ac:dyDescent="0.2">
      <c r="A12" s="24"/>
      <c r="B12" s="222" t="s">
        <v>16</v>
      </c>
      <c r="C12" s="138"/>
      <c r="D12" s="24"/>
    </row>
    <row r="13" spans="1:7" s="23" customFormat="1" ht="15" x14ac:dyDescent="0.25">
      <c r="A13" s="24"/>
      <c r="B13" s="222" t="s">
        <v>17</v>
      </c>
      <c r="C13" s="138"/>
      <c r="D13" s="178"/>
      <c r="G13"/>
    </row>
    <row r="14" spans="1:7" s="23" customFormat="1" ht="12" x14ac:dyDescent="0.2">
      <c r="A14" s="24"/>
      <c r="B14" s="222" t="s">
        <v>18</v>
      </c>
      <c r="C14" s="138"/>
      <c r="D14" s="24"/>
    </row>
    <row r="15" spans="1:7" s="23" customFormat="1" ht="12" x14ac:dyDescent="0.2">
      <c r="A15" s="24"/>
      <c r="B15" s="222" t="s">
        <v>19</v>
      </c>
      <c r="C15" s="138"/>
      <c r="D15" s="24"/>
    </row>
    <row r="16" spans="1:7" s="23" customFormat="1" ht="12" x14ac:dyDescent="0.2">
      <c r="A16" s="24"/>
      <c r="B16" s="222" t="s">
        <v>20</v>
      </c>
      <c r="C16" s="138"/>
      <c r="D16" s="24"/>
    </row>
    <row r="17" spans="1:8" s="23" customFormat="1" ht="24" x14ac:dyDescent="0.2">
      <c r="A17" s="24"/>
      <c r="B17" s="25" t="s">
        <v>21</v>
      </c>
      <c r="C17" s="138"/>
      <c r="D17" s="183" t="s">
        <v>22</v>
      </c>
    </row>
    <row r="18" spans="1:8" s="23" customFormat="1" ht="12" x14ac:dyDescent="0.2">
      <c r="A18" s="24"/>
      <c r="B18" s="26" t="s">
        <v>23</v>
      </c>
      <c r="C18" s="138"/>
      <c r="D18" s="138"/>
    </row>
    <row r="19" spans="1:8" s="23" customFormat="1" ht="24" x14ac:dyDescent="0.2">
      <c r="A19" s="24"/>
      <c r="B19" s="27" t="s">
        <v>24</v>
      </c>
      <c r="C19" s="138"/>
      <c r="D19" s="138"/>
    </row>
    <row r="20" spans="1:8" s="23" customFormat="1" ht="12" x14ac:dyDescent="0.2">
      <c r="A20" s="24"/>
      <c r="B20" s="27" t="s">
        <v>25</v>
      </c>
      <c r="C20" s="138"/>
      <c r="D20" s="138"/>
    </row>
    <row r="21" spans="1:8" s="23" customFormat="1" ht="12" x14ac:dyDescent="0.2">
      <c r="A21" s="24"/>
      <c r="B21" s="27" t="s">
        <v>26</v>
      </c>
      <c r="C21" s="138"/>
      <c r="D21" s="138"/>
    </row>
    <row r="22" spans="1:8" s="23" customFormat="1" ht="24" x14ac:dyDescent="0.2">
      <c r="A22" s="24"/>
      <c r="B22" s="27" t="s">
        <v>27</v>
      </c>
      <c r="C22" s="138"/>
      <c r="D22" s="138"/>
    </row>
    <row r="23" spans="1:8" s="23" customFormat="1" ht="12" x14ac:dyDescent="0.2">
      <c r="A23" s="24"/>
      <c r="B23" s="27" t="s">
        <v>28</v>
      </c>
      <c r="C23" s="138"/>
      <c r="D23" s="138"/>
    </row>
    <row r="24" spans="1:8" s="23" customFormat="1" ht="12" x14ac:dyDescent="0.2">
      <c r="A24" s="24"/>
      <c r="B24" s="28" t="s">
        <v>29</v>
      </c>
      <c r="C24" s="139"/>
      <c r="D24" s="139"/>
    </row>
    <row r="25" spans="1:8" ht="15" x14ac:dyDescent="0.25">
      <c r="B25" s="117" t="s">
        <v>30</v>
      </c>
      <c r="C25" s="181"/>
      <c r="D25" s="182"/>
      <c r="H25" s="3" t="s">
        <v>31</v>
      </c>
    </row>
    <row r="26" spans="1:8" s="23" customFormat="1" ht="12" x14ac:dyDescent="0.2">
      <c r="A26" s="24"/>
      <c r="B26" s="29" t="s">
        <v>32</v>
      </c>
      <c r="C26" s="140"/>
      <c r="D26" s="140"/>
    </row>
    <row r="27" spans="1:8" s="23" customFormat="1" ht="12" x14ac:dyDescent="0.2">
      <c r="A27" s="24"/>
      <c r="B27" s="27" t="s">
        <v>33</v>
      </c>
      <c r="C27" s="138"/>
      <c r="D27" s="138"/>
    </row>
    <row r="28" spans="1:8" s="23" customFormat="1" ht="12" x14ac:dyDescent="0.2">
      <c r="A28" s="24"/>
      <c r="B28" s="27" t="s">
        <v>34</v>
      </c>
      <c r="C28" s="138"/>
      <c r="D28" s="138"/>
    </row>
    <row r="29" spans="1:8" s="23" customFormat="1" ht="12" x14ac:dyDescent="0.2">
      <c r="A29" s="24"/>
      <c r="B29" s="27" t="s">
        <v>35</v>
      </c>
      <c r="C29" s="138"/>
      <c r="D29" s="138"/>
    </row>
    <row r="30" spans="1:8" s="23" customFormat="1" ht="12" x14ac:dyDescent="0.2">
      <c r="A30" s="24"/>
      <c r="B30" s="27" t="s">
        <v>36</v>
      </c>
      <c r="C30" s="138"/>
      <c r="D30" s="138"/>
    </row>
    <row r="31" spans="1:8" s="23" customFormat="1" ht="12" x14ac:dyDescent="0.2">
      <c r="A31" s="24"/>
      <c r="B31" s="27" t="s">
        <v>37</v>
      </c>
      <c r="C31" s="138"/>
      <c r="D31" s="138"/>
    </row>
    <row r="32" spans="1:8" s="23" customFormat="1" ht="12" x14ac:dyDescent="0.2">
      <c r="A32" s="24"/>
      <c r="B32" s="27" t="s">
        <v>38</v>
      </c>
      <c r="C32" s="240">
        <f>SUM(C26:C31)</f>
        <v>0</v>
      </c>
    </row>
    <row r="33" spans="1:4" s="23" customFormat="1" ht="12" x14ac:dyDescent="0.2">
      <c r="A33" s="24"/>
      <c r="B33" s="27" t="s">
        <v>39</v>
      </c>
      <c r="C33" s="240">
        <f>(C26*1)+(C27*1)+(C28*2)+(C29*3)+(C30*4)+(C31*5)</f>
        <v>0</v>
      </c>
    </row>
    <row r="34" spans="1:4" s="23" customFormat="1" ht="12" x14ac:dyDescent="0.2">
      <c r="A34" s="24"/>
      <c r="B34" s="27" t="s">
        <v>40</v>
      </c>
      <c r="C34" s="138"/>
      <c r="D34" s="138"/>
    </row>
    <row r="35" spans="1:4" s="23" customFormat="1" ht="12" x14ac:dyDescent="0.2">
      <c r="A35" s="24"/>
      <c r="B35" s="27" t="s">
        <v>41</v>
      </c>
      <c r="C35" s="164"/>
      <c r="D35" s="179"/>
    </row>
    <row r="36" spans="1:4" s="23" customFormat="1" ht="24" x14ac:dyDescent="0.2">
      <c r="A36" s="24"/>
      <c r="B36" s="27" t="s">
        <v>42</v>
      </c>
      <c r="C36" s="164"/>
      <c r="D36" s="179"/>
    </row>
    <row r="37" spans="1:4" ht="15" x14ac:dyDescent="0.25">
      <c r="B37" s="117" t="s">
        <v>43</v>
      </c>
      <c r="C37" s="181"/>
      <c r="D37" s="182"/>
    </row>
    <row r="38" spans="1:4" s="23" customFormat="1" ht="12" x14ac:dyDescent="0.2">
      <c r="A38" s="24"/>
      <c r="B38" s="222" t="s">
        <v>44</v>
      </c>
      <c r="C38" s="138"/>
      <c r="D38" s="138"/>
    </row>
    <row r="39" spans="1:4" s="23" customFormat="1" ht="12" x14ac:dyDescent="0.2">
      <c r="A39" s="24"/>
      <c r="B39" s="222" t="s">
        <v>45</v>
      </c>
      <c r="C39" s="138"/>
      <c r="D39" s="138"/>
    </row>
    <row r="40" spans="1:4" s="23" customFormat="1" ht="12" x14ac:dyDescent="0.2">
      <c r="A40" s="24"/>
      <c r="B40" s="222" t="s">
        <v>46</v>
      </c>
      <c r="C40" s="138"/>
      <c r="D40" s="138"/>
    </row>
    <row r="41" spans="1:4" s="23" customFormat="1" ht="12" x14ac:dyDescent="0.2">
      <c r="A41" s="24"/>
      <c r="B41" s="222" t="s">
        <v>47</v>
      </c>
      <c r="C41" s="138"/>
      <c r="D41" s="138"/>
    </row>
    <row r="42" spans="1:4" s="23" customFormat="1" ht="24" x14ac:dyDescent="0.2">
      <c r="A42" s="24"/>
      <c r="B42" s="27" t="s">
        <v>48</v>
      </c>
      <c r="C42" s="138"/>
      <c r="D42" s="138"/>
    </row>
    <row r="43" spans="1:4" s="23" customFormat="1" ht="12" x14ac:dyDescent="0.2">
      <c r="A43" s="24"/>
      <c r="B43" s="222" t="s">
        <v>49</v>
      </c>
      <c r="C43" s="138"/>
      <c r="D43" s="138"/>
    </row>
    <row r="44" spans="1:4" s="23" customFormat="1" ht="24" x14ac:dyDescent="0.2">
      <c r="A44" s="24"/>
      <c r="B44" s="27" t="s">
        <v>50</v>
      </c>
      <c r="C44" s="138"/>
      <c r="D44" s="138"/>
    </row>
    <row r="45" spans="1:4" ht="28.5" customHeight="1" x14ac:dyDescent="0.2">
      <c r="B45" s="326" t="s">
        <v>51</v>
      </c>
      <c r="C45" s="327"/>
      <c r="D45" s="180"/>
    </row>
    <row r="46" spans="1:4" s="23" customFormat="1" ht="12" x14ac:dyDescent="0.2">
      <c r="A46" s="24"/>
      <c r="B46" s="27" t="s">
        <v>52</v>
      </c>
      <c r="C46" s="138"/>
      <c r="D46" s="138"/>
    </row>
    <row r="47" spans="1:4" s="23" customFormat="1" ht="12" x14ac:dyDescent="0.2">
      <c r="A47" s="24"/>
      <c r="B47" s="27" t="s">
        <v>53</v>
      </c>
      <c r="C47" s="138"/>
      <c r="D47" s="138"/>
    </row>
    <row r="48" spans="1:4" s="23" customFormat="1" ht="12" x14ac:dyDescent="0.2">
      <c r="A48" s="24"/>
      <c r="B48" s="27" t="s">
        <v>54</v>
      </c>
      <c r="C48" s="138"/>
      <c r="D48" s="138"/>
    </row>
    <row r="49" spans="1:4" s="23" customFormat="1" ht="12" x14ac:dyDescent="0.2">
      <c r="A49" s="24"/>
      <c r="B49" s="27" t="s">
        <v>55</v>
      </c>
      <c r="C49" s="138"/>
      <c r="D49" s="138"/>
    </row>
    <row r="50" spans="1:4" ht="28.5" customHeight="1" x14ac:dyDescent="0.2">
      <c r="B50" s="326" t="s">
        <v>56</v>
      </c>
      <c r="C50" s="327"/>
      <c r="D50" s="180"/>
    </row>
    <row r="51" spans="1:4" s="23" customFormat="1" ht="24" x14ac:dyDescent="0.2">
      <c r="A51" s="24"/>
      <c r="B51" s="27" t="s">
        <v>57</v>
      </c>
      <c r="C51" s="138"/>
      <c r="D51" s="138"/>
    </row>
    <row r="52" spans="1:4" s="23" customFormat="1" ht="24" x14ac:dyDescent="0.2">
      <c r="A52" s="24"/>
      <c r="B52" s="27" t="s">
        <v>58</v>
      </c>
      <c r="C52" s="138"/>
      <c r="D52" s="138"/>
    </row>
    <row r="53" spans="1:4" ht="28.5" customHeight="1" x14ac:dyDescent="0.2">
      <c r="B53" s="326" t="s">
        <v>59</v>
      </c>
      <c r="C53" s="327"/>
      <c r="D53" s="180"/>
    </row>
    <row r="54" spans="1:4" s="23" customFormat="1" ht="24" x14ac:dyDescent="0.2">
      <c r="A54" s="24"/>
      <c r="B54" s="27" t="s">
        <v>60</v>
      </c>
      <c r="C54" s="138"/>
      <c r="D54" s="138"/>
    </row>
    <row r="55" spans="1:4" s="23" customFormat="1" ht="24" x14ac:dyDescent="0.2">
      <c r="A55" s="24"/>
      <c r="B55" s="27" t="s">
        <v>61</v>
      </c>
      <c r="C55" s="138"/>
      <c r="D55" s="138"/>
    </row>
    <row r="56" spans="1:4" ht="15" x14ac:dyDescent="0.25">
      <c r="B56" s="117" t="s">
        <v>62</v>
      </c>
      <c r="C56" s="181"/>
      <c r="D56" s="182"/>
    </row>
    <row r="57" spans="1:4" ht="15" x14ac:dyDescent="0.25">
      <c r="B57" s="117" t="s">
        <v>63</v>
      </c>
      <c r="C57" s="181"/>
      <c r="D57" s="182"/>
    </row>
    <row r="58" spans="1:4" s="23" customFormat="1" ht="12" x14ac:dyDescent="0.2">
      <c r="A58" s="24"/>
      <c r="B58" s="27" t="s">
        <v>64</v>
      </c>
      <c r="C58" s="138"/>
      <c r="D58" s="138"/>
    </row>
    <row r="59" spans="1:4" s="23" customFormat="1" ht="12" x14ac:dyDescent="0.2">
      <c r="A59" s="24"/>
      <c r="B59" s="27" t="s">
        <v>65</v>
      </c>
      <c r="C59" s="138"/>
      <c r="D59" s="138"/>
    </row>
    <row r="60" spans="1:4" s="23" customFormat="1" ht="12" x14ac:dyDescent="0.2">
      <c r="A60" s="24"/>
      <c r="B60" s="27" t="s">
        <v>66</v>
      </c>
      <c r="C60" s="138"/>
      <c r="D60" s="138"/>
    </row>
    <row r="61" spans="1:4" s="23" customFormat="1" ht="12" x14ac:dyDescent="0.2">
      <c r="A61" s="24"/>
      <c r="B61" s="27" t="s">
        <v>67</v>
      </c>
      <c r="C61" s="138"/>
      <c r="D61" s="138"/>
    </row>
    <row r="62" spans="1:4" s="23" customFormat="1" ht="12" x14ac:dyDescent="0.2">
      <c r="A62" s="24"/>
      <c r="B62" s="27" t="s">
        <v>68</v>
      </c>
      <c r="C62" s="138"/>
      <c r="D62" s="138"/>
    </row>
    <row r="63" spans="1:4" s="23" customFormat="1" ht="12" x14ac:dyDescent="0.2">
      <c r="A63" s="24"/>
      <c r="B63" s="27" t="s">
        <v>69</v>
      </c>
      <c r="C63" s="138"/>
      <c r="D63" s="138"/>
    </row>
    <row r="64" spans="1:4" s="23" customFormat="1" ht="12" x14ac:dyDescent="0.2">
      <c r="A64" s="24"/>
      <c r="B64" s="27" t="s">
        <v>70</v>
      </c>
      <c r="C64" s="138"/>
      <c r="D64" s="138"/>
    </row>
    <row r="65" spans="1:4" ht="15" x14ac:dyDescent="0.25">
      <c r="B65" s="117" t="s">
        <v>71</v>
      </c>
      <c r="C65" s="181"/>
      <c r="D65" s="182"/>
    </row>
    <row r="66" spans="1:4" s="23" customFormat="1" ht="12" x14ac:dyDescent="0.2">
      <c r="A66" s="24"/>
      <c r="B66" s="27" t="s">
        <v>64</v>
      </c>
      <c r="C66" s="138"/>
      <c r="D66" s="138"/>
    </row>
    <row r="67" spans="1:4" s="23" customFormat="1" ht="12" x14ac:dyDescent="0.2">
      <c r="A67" s="24"/>
      <c r="B67" s="27" t="s">
        <v>65</v>
      </c>
      <c r="C67" s="138"/>
      <c r="D67" s="138"/>
    </row>
    <row r="68" spans="1:4" s="23" customFormat="1" ht="12" x14ac:dyDescent="0.2">
      <c r="A68" s="24"/>
      <c r="B68" s="27" t="s">
        <v>66</v>
      </c>
      <c r="C68" s="138"/>
      <c r="D68" s="138"/>
    </row>
    <row r="69" spans="1:4" s="23" customFormat="1" ht="12" x14ac:dyDescent="0.2">
      <c r="A69" s="24"/>
      <c r="B69" s="27" t="s">
        <v>67</v>
      </c>
      <c r="C69" s="138"/>
      <c r="D69" s="138"/>
    </row>
    <row r="70" spans="1:4" s="23" customFormat="1" ht="12" x14ac:dyDescent="0.2">
      <c r="A70" s="24"/>
      <c r="B70" s="27" t="s">
        <v>68</v>
      </c>
      <c r="C70" s="138"/>
      <c r="D70" s="138"/>
    </row>
    <row r="71" spans="1:4" s="23" customFormat="1" ht="12" x14ac:dyDescent="0.2">
      <c r="A71" s="24"/>
      <c r="B71" s="27" t="s">
        <v>69</v>
      </c>
      <c r="C71" s="138"/>
      <c r="D71" s="138"/>
    </row>
    <row r="72" spans="1:4" s="23" customFormat="1" ht="12" x14ac:dyDescent="0.2">
      <c r="A72" s="24"/>
      <c r="B72" s="27" t="s">
        <v>70</v>
      </c>
      <c r="C72" s="138"/>
      <c r="D72" s="138"/>
    </row>
    <row r="73" spans="1:4" ht="15" x14ac:dyDescent="0.25">
      <c r="B73" s="117" t="s">
        <v>72</v>
      </c>
      <c r="C73" s="181"/>
      <c r="D73" s="182"/>
    </row>
    <row r="74" spans="1:4" ht="15" x14ac:dyDescent="0.25">
      <c r="B74" s="117" t="s">
        <v>73</v>
      </c>
      <c r="C74" s="181"/>
      <c r="D74" s="182"/>
    </row>
    <row r="75" spans="1:4" s="23" customFormat="1" ht="12" x14ac:dyDescent="0.2">
      <c r="A75" s="24"/>
      <c r="B75" s="27" t="s">
        <v>74</v>
      </c>
      <c r="C75" s="138"/>
      <c r="D75" s="138"/>
    </row>
    <row r="76" spans="1:4" s="23" customFormat="1" ht="12" x14ac:dyDescent="0.2">
      <c r="A76" s="24"/>
      <c r="B76" s="27" t="s">
        <v>65</v>
      </c>
      <c r="C76" s="138"/>
      <c r="D76" s="138"/>
    </row>
    <row r="77" spans="1:4" s="23" customFormat="1" ht="12" x14ac:dyDescent="0.2">
      <c r="A77" s="24"/>
      <c r="B77" s="27" t="s">
        <v>75</v>
      </c>
      <c r="C77" s="138"/>
      <c r="D77" s="138"/>
    </row>
    <row r="78" spans="1:4" s="23" customFormat="1" ht="12" x14ac:dyDescent="0.2">
      <c r="A78" s="24"/>
      <c r="B78" s="27" t="s">
        <v>68</v>
      </c>
      <c r="C78" s="138"/>
      <c r="D78" s="138"/>
    </row>
    <row r="79" spans="1:4" s="23" customFormat="1" ht="12" x14ac:dyDescent="0.2">
      <c r="A79" s="24"/>
      <c r="B79" s="27" t="s">
        <v>76</v>
      </c>
      <c r="C79" s="138"/>
      <c r="D79" s="138"/>
    </row>
    <row r="80" spans="1:4" s="23" customFormat="1" ht="12" x14ac:dyDescent="0.2">
      <c r="A80" s="24"/>
      <c r="B80" s="27" t="s">
        <v>70</v>
      </c>
      <c r="C80" s="138"/>
      <c r="D80" s="138"/>
    </row>
    <row r="81" spans="1:4" s="23" customFormat="1" ht="12" x14ac:dyDescent="0.2">
      <c r="A81" s="24"/>
      <c r="B81" s="27" t="s">
        <v>77</v>
      </c>
      <c r="C81" s="138"/>
      <c r="D81" s="138"/>
    </row>
    <row r="82" spans="1:4" ht="15" x14ac:dyDescent="0.25">
      <c r="B82" s="117" t="s">
        <v>78</v>
      </c>
      <c r="C82" s="181"/>
      <c r="D82" s="182"/>
    </row>
    <row r="83" spans="1:4" s="23" customFormat="1" ht="12" x14ac:dyDescent="0.2">
      <c r="A83" s="24"/>
      <c r="B83" s="27" t="s">
        <v>74</v>
      </c>
      <c r="C83" s="138"/>
      <c r="D83" s="138"/>
    </row>
    <row r="84" spans="1:4" s="23" customFormat="1" ht="12" x14ac:dyDescent="0.2">
      <c r="A84" s="24"/>
      <c r="B84" s="27" t="s">
        <v>65</v>
      </c>
      <c r="C84" s="138"/>
      <c r="D84" s="138"/>
    </row>
    <row r="85" spans="1:4" s="23" customFormat="1" ht="12" x14ac:dyDescent="0.2">
      <c r="A85" s="24"/>
      <c r="B85" s="27" t="s">
        <v>75</v>
      </c>
      <c r="C85" s="138"/>
      <c r="D85" s="138"/>
    </row>
    <row r="86" spans="1:4" s="23" customFormat="1" ht="12" x14ac:dyDescent="0.2">
      <c r="A86" s="24"/>
      <c r="B86" s="27" t="s">
        <v>68</v>
      </c>
      <c r="C86" s="138"/>
      <c r="D86" s="138"/>
    </row>
    <row r="87" spans="1:4" s="23" customFormat="1" ht="12" x14ac:dyDescent="0.2">
      <c r="A87" s="24"/>
      <c r="B87" s="27" t="s">
        <v>76</v>
      </c>
      <c r="C87" s="138"/>
      <c r="D87" s="138"/>
    </row>
    <row r="88" spans="1:4" s="23" customFormat="1" ht="12" x14ac:dyDescent="0.2">
      <c r="A88" s="24"/>
      <c r="B88" s="27" t="s">
        <v>70</v>
      </c>
      <c r="C88" s="138"/>
      <c r="D88" s="138"/>
    </row>
    <row r="89" spans="1:4" s="23" customFormat="1" ht="12" x14ac:dyDescent="0.2">
      <c r="A89" s="24"/>
      <c r="B89" s="27" t="s">
        <v>77</v>
      </c>
      <c r="C89" s="138"/>
      <c r="D89" s="138"/>
    </row>
    <row r="90" spans="1:4" ht="15" x14ac:dyDescent="0.25">
      <c r="B90" s="117" t="s">
        <v>79</v>
      </c>
      <c r="C90" s="181"/>
      <c r="D90" s="182"/>
    </row>
    <row r="91" spans="1:4" ht="15" x14ac:dyDescent="0.25">
      <c r="B91" s="117" t="s">
        <v>80</v>
      </c>
      <c r="C91" s="181"/>
      <c r="D91" s="182"/>
    </row>
    <row r="92" spans="1:4" s="23" customFormat="1" ht="12" x14ac:dyDescent="0.2">
      <c r="A92" s="24"/>
      <c r="B92" s="27" t="s">
        <v>81</v>
      </c>
      <c r="C92" s="138"/>
      <c r="D92" s="138"/>
    </row>
    <row r="93" spans="1:4" s="23" customFormat="1" ht="12" x14ac:dyDescent="0.2">
      <c r="A93" s="24"/>
      <c r="B93" s="27" t="s">
        <v>82</v>
      </c>
      <c r="C93" s="138"/>
      <c r="D93" s="138"/>
    </row>
    <row r="94" spans="1:4" s="23" customFormat="1" ht="12" x14ac:dyDescent="0.2">
      <c r="A94" s="24"/>
      <c r="B94" s="27" t="s">
        <v>83</v>
      </c>
      <c r="C94" s="138"/>
      <c r="D94" s="138"/>
    </row>
    <row r="95" spans="1:4" s="23" customFormat="1" ht="12" x14ac:dyDescent="0.2">
      <c r="A95" s="24"/>
      <c r="B95" s="27" t="s">
        <v>84</v>
      </c>
      <c r="C95" s="138"/>
      <c r="D95" s="138"/>
    </row>
    <row r="96" spans="1:4" s="23" customFormat="1" ht="12" x14ac:dyDescent="0.2">
      <c r="A96" s="24"/>
      <c r="B96" s="27" t="s">
        <v>85</v>
      </c>
      <c r="C96" s="138"/>
      <c r="D96" s="138"/>
    </row>
    <row r="97" spans="1:4" s="23" customFormat="1" ht="12" x14ac:dyDescent="0.2">
      <c r="A97" s="24"/>
      <c r="B97" s="27" t="s">
        <v>68</v>
      </c>
      <c r="C97" s="138"/>
      <c r="D97" s="138"/>
    </row>
    <row r="98" spans="1:4" ht="15" x14ac:dyDescent="0.25">
      <c r="B98" s="117" t="s">
        <v>86</v>
      </c>
      <c r="C98" s="181"/>
      <c r="D98" s="182"/>
    </row>
    <row r="99" spans="1:4" s="23" customFormat="1" ht="12" x14ac:dyDescent="0.2">
      <c r="A99" s="24"/>
      <c r="B99" s="27" t="s">
        <v>81</v>
      </c>
      <c r="C99" s="138"/>
      <c r="D99" s="138"/>
    </row>
    <row r="100" spans="1:4" s="23" customFormat="1" ht="12" x14ac:dyDescent="0.2">
      <c r="A100" s="24"/>
      <c r="B100" s="27" t="s">
        <v>82</v>
      </c>
      <c r="C100" s="138"/>
      <c r="D100" s="138"/>
    </row>
    <row r="101" spans="1:4" s="23" customFormat="1" ht="12" x14ac:dyDescent="0.2">
      <c r="A101" s="24"/>
      <c r="B101" s="27" t="s">
        <v>83</v>
      </c>
      <c r="C101" s="138"/>
      <c r="D101" s="138"/>
    </row>
    <row r="102" spans="1:4" s="23" customFormat="1" ht="12" x14ac:dyDescent="0.2">
      <c r="A102" s="24"/>
      <c r="B102" s="27" t="s">
        <v>84</v>
      </c>
      <c r="C102" s="138"/>
      <c r="D102" s="138"/>
    </row>
    <row r="103" spans="1:4" s="23" customFormat="1" ht="12" x14ac:dyDescent="0.2">
      <c r="A103" s="24"/>
      <c r="B103" s="27" t="s">
        <v>85</v>
      </c>
      <c r="C103" s="138"/>
      <c r="D103" s="138"/>
    </row>
    <row r="104" spans="1:4" s="23" customFormat="1" ht="12" x14ac:dyDescent="0.2">
      <c r="A104" s="24"/>
      <c r="B104" s="27" t="s">
        <v>68</v>
      </c>
      <c r="C104" s="138"/>
      <c r="D104" s="138"/>
    </row>
    <row r="105" spans="1:4" ht="15" x14ac:dyDescent="0.25">
      <c r="B105" s="117" t="s">
        <v>87</v>
      </c>
      <c r="C105" s="181"/>
      <c r="D105" s="182"/>
    </row>
    <row r="106" spans="1:4" s="23" customFormat="1" ht="12" x14ac:dyDescent="0.2">
      <c r="A106" s="24"/>
      <c r="B106" s="323" t="s">
        <v>88</v>
      </c>
      <c r="C106" s="308"/>
      <c r="D106" s="309"/>
    </row>
    <row r="107" spans="1:4" s="23" customFormat="1" ht="12" x14ac:dyDescent="0.2">
      <c r="A107" s="24"/>
      <c r="B107" s="323"/>
      <c r="C107" s="310"/>
      <c r="D107" s="311"/>
    </row>
    <row r="108" spans="1:4" s="23" customFormat="1" ht="12" x14ac:dyDescent="0.2">
      <c r="A108" s="24"/>
      <c r="B108" s="323"/>
      <c r="C108" s="312"/>
      <c r="D108" s="313"/>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sheetData>
  <sheetProtection algorithmName="SHA-512" hashValue="mxhlSO3OiZpm+a/cTmQwrXFB6XKMIhKFTektR0J/6nxYIYdN3SwtbtlqhfsGnEf90nO9EdYVtoAA2VWwoU1Opg==" saltValue="Xl5kuOld215C04j4vFCktA==" spinCount="100000" sheet="1" objects="1" scenarios="1" formatColumns="0" formatRows="0" insertRows="0"/>
  <mergeCells count="10">
    <mergeCell ref="C106:D108"/>
    <mergeCell ref="B2:D2"/>
    <mergeCell ref="B4:D4"/>
    <mergeCell ref="B3:D3"/>
    <mergeCell ref="B106:B108"/>
    <mergeCell ref="B10:C10"/>
    <mergeCell ref="B53:C53"/>
    <mergeCell ref="B50:C50"/>
    <mergeCell ref="B45:C45"/>
    <mergeCell ref="B5:D5"/>
  </mergeCells>
  <dataValidations count="1">
    <dataValidation type="list" allowBlank="1" showInputMessage="1" showErrorMessage="1" sqref="C80 C88"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C34</xm:sqref>
        </x14:dataValidation>
        <x14:dataValidation type="list" allowBlank="1" showInputMessage="1" showErrorMessage="1" xr:uid="{2A72D96A-66DD-4F41-AFDB-89F570D22D65}">
          <x14:formula1>
            <xm:f>'Data Validation'!$C$4:$C$11</xm:f>
          </x14:formula1>
          <xm:sqref>C38</xm:sqref>
        </x14:dataValidation>
        <x14:dataValidation type="list" allowBlank="1" showInputMessage="1" showErrorMessage="1" xr:uid="{94A2297E-CA7D-4029-9699-8EEFF61AB7EC}">
          <x14:formula1>
            <xm:f>'Data Validation'!$D$4:$D$14</xm:f>
          </x14:formula1>
          <xm:sqref>C39</xm:sqref>
        </x14:dataValidation>
        <x14:dataValidation type="list" allowBlank="1" showInputMessage="1" showErrorMessage="1" xr:uid="{A0547398-BF03-47BD-83DF-F25A0F1EF58B}">
          <x14:formula1>
            <xm:f>'Data Validation'!$E$4:$E$6</xm:f>
          </x14:formula1>
          <xm:sqref>C41</xm:sqref>
        </x14:dataValidation>
        <x14:dataValidation type="list" allowBlank="1" showInputMessage="1" showErrorMessage="1" xr:uid="{75F80A8F-F543-408F-A6EF-1CDBB7D36E92}">
          <x14:formula1>
            <xm:f>'Data Validation'!$F$4:$F$6</xm:f>
          </x14:formula1>
          <xm:sqref>C43</xm:sqref>
        </x14:dataValidation>
        <x14:dataValidation type="list" allowBlank="1" showInputMessage="1" showErrorMessage="1" xr:uid="{4C32F8F0-0DEF-4524-83B7-310B9EE074AF}">
          <x14:formula1>
            <xm:f>'Data Validation'!$G$4:$G$5</xm:f>
          </x14:formula1>
          <xm:sqref>C54 C21 C51</xm:sqref>
        </x14:dataValidation>
        <x14:dataValidation type="list" allowBlank="1" showInputMessage="1" showErrorMessage="1" xr:uid="{C986A4C3-EC0E-4E7D-B306-E96E1604884D}">
          <x14:formula1>
            <xm:f>'Data Validation'!$I$4:$I$14</xm:f>
          </x14:formula1>
          <xm:sqref>C59 C67</xm:sqref>
        </x14:dataValidation>
        <x14:dataValidation type="list" allowBlank="1" showInputMessage="1" showErrorMessage="1" xr:uid="{44897F82-97B1-4028-BB1C-B048D1220660}">
          <x14:formula1>
            <xm:f>'Data Validation'!$J$4:$J$7</xm:f>
          </x14:formula1>
          <xm:sqref>C62 C70</xm:sqref>
        </x14:dataValidation>
        <x14:dataValidation type="list" allowBlank="1" showInputMessage="1" showErrorMessage="1" xr:uid="{95F7AA9A-3F33-407E-BC8B-842231C063F0}">
          <x14:formula1>
            <xm:f>'Data Validation'!$K$4:$K$10</xm:f>
          </x14:formula1>
          <xm:sqref>C63 C71</xm:sqref>
        </x14:dataValidation>
        <x14:dataValidation type="list" allowBlank="1" showInputMessage="1" showErrorMessage="1" xr:uid="{0CD705F9-D859-4824-8C97-8C6D3D91620A}">
          <x14:formula1>
            <xm:f>'Data Validation'!$L$4:$L$13</xm:f>
          </x14:formula1>
          <xm:sqref>C64 C72</xm:sqref>
        </x14:dataValidation>
        <x14:dataValidation type="list" allowBlank="1" showInputMessage="1" showErrorMessage="1" xr:uid="{6F26BDE5-BCA9-4367-B374-391B3E8D5C62}">
          <x14:formula1>
            <xm:f>'Data Validation'!$M$4:$M$10</xm:f>
          </x14:formula1>
          <xm:sqref>C75 C83</xm:sqref>
        </x14:dataValidation>
        <x14:dataValidation type="list" allowBlank="1" showInputMessage="1" showErrorMessage="1" xr:uid="{E26509D8-107D-4801-8920-ECA55F3292F6}">
          <x14:formula1>
            <xm:f>'Data Validation'!$N$4:$N$13</xm:f>
          </x14:formula1>
          <xm:sqref>C76 C84</xm:sqref>
        </x14:dataValidation>
        <x14:dataValidation type="list" allowBlank="1" showInputMessage="1" showErrorMessage="1" xr:uid="{D83ADCAB-3339-449C-B99A-87C0CED25EA4}">
          <x14:formula1>
            <xm:f>'Data Validation'!$O$4:$O$7</xm:f>
          </x14:formula1>
          <xm:sqref>C78 C86</xm:sqref>
        </x14:dataValidation>
        <x14:dataValidation type="list" allowBlank="1" showInputMessage="1" showErrorMessage="1" xr:uid="{33972465-5E00-42FE-A062-C30152578AD7}">
          <x14:formula1>
            <xm:f>'Data Validation'!$P$4:$P$8</xm:f>
          </x14:formula1>
          <xm:sqref>C79 C87</xm:sqref>
        </x14:dataValidation>
        <x14:dataValidation type="list" allowBlank="1" showInputMessage="1" showErrorMessage="1" xr:uid="{495757BA-CC67-45DE-A25A-C86CA2BEF6DA}">
          <x14:formula1>
            <xm:f>'Data Validation'!$Q$4:$Q$6</xm:f>
          </x14:formula1>
          <xm:sqref>C81 C89</xm:sqref>
        </x14:dataValidation>
        <x14:dataValidation type="list" allowBlank="1" showInputMessage="1" showErrorMessage="1" xr:uid="{D0788785-592E-4A3B-8024-1800EE962C50}">
          <x14:formula1>
            <xm:f>'Data Validation'!$R$4:$R$6</xm:f>
          </x14:formula1>
          <xm:sqref>C92 C99</xm:sqref>
        </x14:dataValidation>
        <x14:dataValidation type="list" allowBlank="1" showInputMessage="1" showErrorMessage="1" xr:uid="{9542A9D2-60CA-40E9-9AD1-98D25FF8A8B0}">
          <x14:formula1>
            <xm:f>'Data Validation'!$S$4:$S$9</xm:f>
          </x14:formula1>
          <xm:sqref>C93 C100</xm:sqref>
        </x14:dataValidation>
        <x14:dataValidation type="list" allowBlank="1" showInputMessage="1" showErrorMessage="1" xr:uid="{55F2CFB4-D9D0-49F4-A6A8-B613B48B404F}">
          <x14:formula1>
            <xm:f>'Data Validation'!$T$4:$T$11</xm:f>
          </x14:formula1>
          <xm:sqref>C94 C101</xm:sqref>
        </x14:dataValidation>
        <x14:dataValidation type="list" allowBlank="1" showInputMessage="1" showErrorMessage="1" xr:uid="{23918A36-78B0-4E56-ACC2-B0B566B385C9}">
          <x14:formula1>
            <xm:f>'Data Validation'!$U$4:$U$10</xm:f>
          </x14:formula1>
          <xm:sqref>C97 C104</xm:sqref>
        </x14:dataValidation>
        <x14:dataValidation type="list" allowBlank="1" showInputMessage="1" showErrorMessage="1" xr:uid="{4B8FDDFE-0321-431A-A02B-7A40AD2667DD}">
          <x14:formula1>
            <xm:f>'Data Validation'!$B$18:$B$79</xm:f>
          </x14:formula1>
          <xm:sqref>C16</xm:sqref>
        </x14:dataValidation>
        <x14:dataValidation type="list" allowBlank="1" showInputMessage="1" showErrorMessage="1" xr:uid="{770BDA73-9788-4AE1-93FE-3A78BE3510D6}">
          <x14:formula1>
            <xm:f>'Data Validation'!$V$4:$V$6</xm:f>
          </x14:formula1>
          <xm:sqref>C96 C103</xm:sqref>
        </x14:dataValidation>
        <x14:dataValidation type="list" allowBlank="1" showInputMessage="1" showErrorMessage="1" xr:uid="{42344E5C-3C61-4D0B-96EF-F5A81E81341B}">
          <x14:formula1>
            <xm:f>'Data Validation'!$W$4:$W$6</xm:f>
          </x14:formula1>
          <xm:sqref>C60 C68</xm:sqref>
        </x14:dataValidation>
        <x14:dataValidation type="list" allowBlank="1" showInputMessage="1" showErrorMessage="1" xr:uid="{67BB4100-1960-4467-B3EF-CB9552238E9D}">
          <x14:formula1>
            <xm:f>'Data Validation'!$H$4:$H$10</xm:f>
          </x14:formula1>
          <xm:sqref>C58 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36" t="s">
        <v>89</v>
      </c>
      <c r="C2" s="336"/>
      <c r="D2" s="336"/>
      <c r="E2" s="336"/>
      <c r="F2" s="336"/>
      <c r="G2" s="336"/>
      <c r="H2" s="336"/>
      <c r="I2" s="336"/>
      <c r="J2" s="336"/>
      <c r="K2" s="336"/>
    </row>
    <row r="3" spans="1:14" s="3" customFormat="1" ht="15" x14ac:dyDescent="0.25">
      <c r="A3" s="4"/>
      <c r="B3" s="333" t="s">
        <v>8</v>
      </c>
      <c r="C3" s="334"/>
      <c r="D3" s="334"/>
      <c r="E3" s="334"/>
      <c r="F3" s="334"/>
      <c r="G3" s="334"/>
      <c r="H3" s="334"/>
      <c r="I3" s="334"/>
      <c r="J3" s="334"/>
      <c r="K3" s="335"/>
    </row>
    <row r="4" spans="1:14" s="3" customFormat="1" ht="14.25" x14ac:dyDescent="0.2">
      <c r="A4" s="4"/>
      <c r="B4" s="355" t="s">
        <v>90</v>
      </c>
      <c r="C4" s="356"/>
      <c r="D4" s="356"/>
      <c r="E4" s="356"/>
      <c r="F4" s="356"/>
      <c r="G4" s="356"/>
      <c r="H4" s="356"/>
      <c r="I4" s="356"/>
      <c r="J4" s="356"/>
      <c r="K4" s="357"/>
    </row>
    <row r="5" spans="1:14" ht="14.25" x14ac:dyDescent="0.25">
      <c r="A5" s="2"/>
      <c r="B5" s="2"/>
      <c r="C5" s="2"/>
      <c r="D5" s="2"/>
      <c r="E5" s="2"/>
      <c r="F5" s="2"/>
      <c r="G5" s="2"/>
      <c r="H5" s="2"/>
      <c r="I5" s="2"/>
      <c r="J5" s="2"/>
      <c r="K5" s="2"/>
      <c r="L5" s="2"/>
      <c r="M5" s="2"/>
    </row>
    <row r="6" spans="1:14" ht="15.75" x14ac:dyDescent="0.25">
      <c r="A6" s="2"/>
      <c r="B6" s="339" t="s">
        <v>91</v>
      </c>
      <c r="C6" s="339"/>
      <c r="D6" s="339"/>
      <c r="E6" s="339"/>
      <c r="F6" s="339"/>
      <c r="G6" s="339"/>
      <c r="H6" s="339"/>
      <c r="I6" s="339"/>
      <c r="J6" s="339"/>
      <c r="K6" s="339"/>
      <c r="L6" s="2"/>
      <c r="M6" s="2"/>
      <c r="N6" s="2"/>
    </row>
    <row r="7" spans="1:14" s="30" customFormat="1" ht="36" customHeight="1" x14ac:dyDescent="0.2">
      <c r="B7" s="85" t="s">
        <v>92</v>
      </c>
      <c r="C7" s="340"/>
      <c r="D7" s="340"/>
      <c r="E7" s="340"/>
      <c r="F7" s="340"/>
      <c r="G7" s="340"/>
      <c r="H7" s="340"/>
      <c r="I7" s="340"/>
      <c r="J7" s="340"/>
      <c r="K7" s="340"/>
    </row>
    <row r="8" spans="1:14" s="2" customFormat="1" ht="24.95" customHeight="1" x14ac:dyDescent="0.2">
      <c r="B8" s="226" t="s">
        <v>93</v>
      </c>
      <c r="C8" s="347" t="s">
        <v>94</v>
      </c>
      <c r="D8" s="348"/>
      <c r="E8" s="348"/>
      <c r="F8" s="226" t="s">
        <v>95</v>
      </c>
      <c r="G8" s="226" t="s">
        <v>96</v>
      </c>
      <c r="H8" s="226" t="s">
        <v>97</v>
      </c>
      <c r="I8" s="31" t="s">
        <v>98</v>
      </c>
      <c r="J8" s="226" t="s">
        <v>1397</v>
      </c>
      <c r="K8" s="82" t="s">
        <v>99</v>
      </c>
    </row>
    <row r="9" spans="1:14" s="30" customFormat="1" ht="15" customHeight="1" x14ac:dyDescent="0.25">
      <c r="B9" s="225" t="s">
        <v>100</v>
      </c>
      <c r="C9" s="340"/>
      <c r="D9" s="340"/>
      <c r="E9" s="340"/>
      <c r="F9" s="253"/>
      <c r="G9" s="254"/>
      <c r="H9" s="176" t="str">
        <f t="shared" ref="H9:H15" si="0">IFERROR(1/G9,"")</f>
        <v/>
      </c>
      <c r="I9" s="196"/>
      <c r="J9" s="174" t="str">
        <f>IF(H9="","", I9/I$30*H9)</f>
        <v/>
      </c>
      <c r="K9" s="144"/>
    </row>
    <row r="10" spans="1:14" s="30" customFormat="1" ht="15" customHeight="1" thickBot="1" x14ac:dyDescent="0.3">
      <c r="B10" s="255" t="s">
        <v>101</v>
      </c>
      <c r="C10" s="349"/>
      <c r="D10" s="349"/>
      <c r="E10" s="349"/>
      <c r="F10" s="256"/>
      <c r="G10" s="257"/>
      <c r="H10" s="258" t="str">
        <f t="shared" si="0"/>
        <v/>
      </c>
      <c r="I10" s="259"/>
      <c r="J10" s="260" t="str">
        <f>IF(H10="","", I10/I$30*H10)</f>
        <v/>
      </c>
      <c r="K10" s="261"/>
    </row>
    <row r="11" spans="1:14" s="30" customFormat="1" ht="15" customHeight="1" thickTop="1" x14ac:dyDescent="0.25">
      <c r="B11" s="262" t="s">
        <v>102</v>
      </c>
      <c r="C11" s="350"/>
      <c r="D11" s="350"/>
      <c r="E11" s="350"/>
      <c r="F11" s="263"/>
      <c r="G11" s="264"/>
      <c r="H11" s="265" t="str">
        <f t="shared" si="0"/>
        <v/>
      </c>
      <c r="I11" s="266"/>
      <c r="J11" s="267" t="str">
        <f>IF(H11="","", I11/I$31*H11)</f>
        <v/>
      </c>
      <c r="K11" s="268"/>
    </row>
    <row r="12" spans="1:14" s="30" customFormat="1" ht="15" customHeight="1" x14ac:dyDescent="0.25">
      <c r="B12" s="225" t="s">
        <v>103</v>
      </c>
      <c r="C12" s="340"/>
      <c r="D12" s="340"/>
      <c r="E12" s="340"/>
      <c r="F12" s="172"/>
      <c r="G12" s="175"/>
      <c r="H12" s="176" t="str">
        <f t="shared" si="0"/>
        <v/>
      </c>
      <c r="I12" s="196"/>
      <c r="J12" s="174" t="str">
        <f>IF(H12="","", I12/I$31*H12)</f>
        <v/>
      </c>
      <c r="K12" s="144"/>
    </row>
    <row r="13" spans="1:14" s="30" customFormat="1" ht="15" customHeight="1" thickBot="1" x14ac:dyDescent="0.3">
      <c r="B13" s="255" t="s">
        <v>104</v>
      </c>
      <c r="C13" s="349"/>
      <c r="D13" s="349"/>
      <c r="E13" s="349"/>
      <c r="F13" s="269"/>
      <c r="G13" s="270"/>
      <c r="H13" s="258" t="str">
        <f t="shared" si="0"/>
        <v/>
      </c>
      <c r="I13" s="259"/>
      <c r="J13" s="260" t="str">
        <f>IF(H13="","", I13/I$31*H13)</f>
        <v/>
      </c>
      <c r="K13" s="261"/>
    </row>
    <row r="14" spans="1:14" s="30" customFormat="1" ht="15" customHeight="1" thickTop="1" x14ac:dyDescent="0.25">
      <c r="B14" s="271" t="s">
        <v>105</v>
      </c>
      <c r="C14" s="351"/>
      <c r="D14" s="351"/>
      <c r="E14" s="351"/>
      <c r="F14" s="272"/>
      <c r="G14" s="273"/>
      <c r="H14" s="274" t="str">
        <f t="shared" si="0"/>
        <v/>
      </c>
      <c r="I14" s="275"/>
      <c r="J14" s="276" t="s">
        <v>1317</v>
      </c>
      <c r="K14" s="277"/>
    </row>
    <row r="15" spans="1:14" s="30" customFormat="1" ht="15" customHeight="1" thickBot="1" x14ac:dyDescent="0.3">
      <c r="B15" s="255" t="s">
        <v>106</v>
      </c>
      <c r="C15" s="349"/>
      <c r="D15" s="349"/>
      <c r="E15" s="349"/>
      <c r="F15" s="269"/>
      <c r="G15" s="270"/>
      <c r="H15" s="258" t="str">
        <f t="shared" si="0"/>
        <v/>
      </c>
      <c r="I15" s="259"/>
      <c r="J15" s="260" t="s">
        <v>1317</v>
      </c>
      <c r="K15" s="261"/>
    </row>
    <row r="16" spans="1:14" s="2" customFormat="1" ht="39" thickTop="1" x14ac:dyDescent="0.2">
      <c r="B16" s="278" t="s">
        <v>107</v>
      </c>
      <c r="C16" s="279" t="s">
        <v>108</v>
      </c>
      <c r="D16" s="279" t="s">
        <v>109</v>
      </c>
      <c r="E16" s="279" t="s">
        <v>110</v>
      </c>
      <c r="F16" s="279" t="s">
        <v>111</v>
      </c>
      <c r="G16" s="279" t="s">
        <v>112</v>
      </c>
      <c r="H16" s="279" t="s">
        <v>97</v>
      </c>
      <c r="I16" s="279" t="s">
        <v>113</v>
      </c>
      <c r="J16" s="279" t="s">
        <v>1397</v>
      </c>
      <c r="K16" s="280" t="s">
        <v>99</v>
      </c>
    </row>
    <row r="17" spans="1:13" s="30" customFormat="1" ht="15" customHeight="1" x14ac:dyDescent="0.25">
      <c r="B17" s="225" t="s">
        <v>114</v>
      </c>
      <c r="C17" s="281"/>
      <c r="D17" s="281"/>
      <c r="E17" s="281"/>
      <c r="F17" s="173"/>
      <c r="G17" s="173"/>
      <c r="H17" s="173"/>
      <c r="I17" s="196"/>
      <c r="J17" s="174" t="str">
        <f>IF(H17="","",I17/I$32*H17)</f>
        <v/>
      </c>
      <c r="K17" s="144"/>
    </row>
    <row r="18" spans="1:13" s="30" customFormat="1" ht="15" customHeight="1" x14ac:dyDescent="0.25">
      <c r="B18" s="225" t="s">
        <v>115</v>
      </c>
      <c r="C18" s="143"/>
      <c r="D18" s="143"/>
      <c r="E18" s="143"/>
      <c r="F18" s="173"/>
      <c r="G18" s="173"/>
      <c r="H18" s="173"/>
      <c r="I18" s="196"/>
      <c r="J18" s="174" t="str">
        <f>IF(H18="","",I18/I$32*H18)</f>
        <v/>
      </c>
      <c r="K18" s="144"/>
    </row>
    <row r="19" spans="1:13" s="30" customFormat="1" ht="15" customHeight="1" thickBot="1" x14ac:dyDescent="0.3">
      <c r="B19" s="255" t="s">
        <v>116</v>
      </c>
      <c r="C19" s="282"/>
      <c r="D19" s="282"/>
      <c r="E19" s="282"/>
      <c r="F19" s="270"/>
      <c r="G19" s="270"/>
      <c r="H19" s="270"/>
      <c r="I19" s="259"/>
      <c r="J19" s="260" t="str">
        <f>IF(H19="","",I19/I$32*H19)</f>
        <v/>
      </c>
      <c r="K19" s="261"/>
    </row>
    <row r="20" spans="1:13" s="30" customFormat="1" ht="15" customHeight="1" thickTop="1" x14ac:dyDescent="0.25">
      <c r="B20" s="262" t="s">
        <v>117</v>
      </c>
      <c r="C20" s="283"/>
      <c r="D20" s="283"/>
      <c r="E20" s="283"/>
      <c r="F20" s="284"/>
      <c r="G20" s="284"/>
      <c r="H20" s="284"/>
      <c r="I20" s="266"/>
      <c r="J20" s="267" t="str">
        <f>IF(H20="","",I20/I$33*H20)</f>
        <v/>
      </c>
      <c r="K20" s="268"/>
    </row>
    <row r="21" spans="1:13" s="30" customFormat="1" ht="15" customHeight="1" x14ac:dyDescent="0.25">
      <c r="B21" s="225" t="s">
        <v>118</v>
      </c>
      <c r="C21" s="143"/>
      <c r="D21" s="143"/>
      <c r="E21" s="143"/>
      <c r="F21" s="173"/>
      <c r="G21" s="173"/>
      <c r="H21" s="173"/>
      <c r="I21" s="196"/>
      <c r="J21" s="174" t="str">
        <f>IF(H21="","",I21/I$33*H21)</f>
        <v/>
      </c>
      <c r="K21" s="144"/>
    </row>
    <row r="22" spans="1:13" s="30" customFormat="1" ht="15" customHeight="1" thickBot="1" x14ac:dyDescent="0.3">
      <c r="B22" s="255" t="s">
        <v>119</v>
      </c>
      <c r="C22" s="261"/>
      <c r="D22" s="261"/>
      <c r="E22" s="261"/>
      <c r="F22" s="270"/>
      <c r="G22" s="270"/>
      <c r="H22" s="270"/>
      <c r="I22" s="259"/>
      <c r="J22" s="260" t="str">
        <f>IF(H22="","",I22/I$33*H22)</f>
        <v/>
      </c>
      <c r="K22" s="261"/>
    </row>
    <row r="23" spans="1:13" s="30" customFormat="1" ht="15" customHeight="1" thickTop="1" x14ac:dyDescent="0.25">
      <c r="B23" s="262" t="s">
        <v>120</v>
      </c>
      <c r="C23" s="283"/>
      <c r="D23" s="283"/>
      <c r="E23" s="283"/>
      <c r="F23" s="284"/>
      <c r="G23" s="284"/>
      <c r="H23" s="284"/>
      <c r="I23" s="266"/>
      <c r="J23" s="267" t="s">
        <v>1317</v>
      </c>
      <c r="K23" s="268"/>
    </row>
    <row r="24" spans="1:13" s="30" customFormat="1" ht="15" customHeight="1" x14ac:dyDescent="0.25">
      <c r="B24" s="225" t="s">
        <v>121</v>
      </c>
      <c r="C24" s="143"/>
      <c r="D24" s="143"/>
      <c r="E24" s="143"/>
      <c r="F24" s="173"/>
      <c r="G24" s="173"/>
      <c r="H24" s="173"/>
      <c r="I24" s="196"/>
      <c r="J24" s="174" t="s">
        <v>1317</v>
      </c>
      <c r="K24" s="144"/>
    </row>
    <row r="25" spans="1:13" s="30" customFormat="1" ht="15" customHeight="1" thickBot="1" x14ac:dyDescent="0.3">
      <c r="B25" s="255" t="s">
        <v>122</v>
      </c>
      <c r="C25" s="282"/>
      <c r="D25" s="282"/>
      <c r="E25" s="282"/>
      <c r="F25" s="270"/>
      <c r="G25" s="270"/>
      <c r="H25" s="270"/>
      <c r="I25" s="259"/>
      <c r="J25" s="260" t="s">
        <v>1317</v>
      </c>
      <c r="K25" s="261"/>
    </row>
    <row r="26" spans="1:13" s="30" customFormat="1" ht="15" thickTop="1" x14ac:dyDescent="0.25">
      <c r="D26" s="2"/>
      <c r="E26" s="2"/>
      <c r="G26" s="352" t="s">
        <v>123</v>
      </c>
      <c r="H26" s="352"/>
      <c r="I26" s="285" t="str">
        <f>IFERROR(SUM(I17:I22)/(SUM(I11:I15)+SUM(I17:I25)),"")</f>
        <v/>
      </c>
      <c r="J26" s="121"/>
    </row>
    <row r="27" spans="1:13" ht="28.5" customHeight="1" x14ac:dyDescent="0.25">
      <c r="A27" s="2"/>
      <c r="B27" s="30"/>
      <c r="C27" s="30"/>
      <c r="D27" s="30"/>
      <c r="E27" s="30"/>
      <c r="F27" s="30"/>
      <c r="G27" s="171"/>
      <c r="H27" s="171"/>
      <c r="I27" s="286"/>
      <c r="J27" s="121"/>
      <c r="K27" s="30"/>
      <c r="L27" s="2"/>
      <c r="M27" s="2"/>
    </row>
    <row r="28" spans="1:13" s="30" customFormat="1" ht="29.1" customHeight="1" x14ac:dyDescent="0.2">
      <c r="B28" s="2"/>
      <c r="C28" s="2"/>
      <c r="D28" s="2"/>
      <c r="E28" s="2"/>
      <c r="F28" s="2"/>
      <c r="G28" s="2"/>
      <c r="H28" s="2"/>
      <c r="I28" s="228" t="s">
        <v>98</v>
      </c>
      <c r="J28" s="226" t="s">
        <v>1397</v>
      </c>
      <c r="K28" s="2"/>
    </row>
    <row r="29" spans="1:13" s="30" customFormat="1" ht="13.5" customHeight="1" x14ac:dyDescent="0.25">
      <c r="G29" s="328" t="s">
        <v>124</v>
      </c>
      <c r="H29" s="329"/>
      <c r="I29" s="197">
        <f>SUM(I9:I15,I17:I25)</f>
        <v>0</v>
      </c>
      <c r="J29" s="287" t="str">
        <f>IFERROR((SUMPRODUCT(H9:H15,I9:I15)+SUMPRODUCT(H17:H25,I17:I25))/I29,"")</f>
        <v/>
      </c>
    </row>
    <row r="30" spans="1:13" s="30" customFormat="1" x14ac:dyDescent="0.25">
      <c r="G30" s="328" t="s">
        <v>125</v>
      </c>
      <c r="H30" s="329"/>
      <c r="I30" s="197">
        <f>SUM(I9:I10)</f>
        <v>0</v>
      </c>
      <c r="J30" s="119">
        <f>SUM(J9:J10)</f>
        <v>0</v>
      </c>
    </row>
    <row r="31" spans="1:13" s="30" customFormat="1" x14ac:dyDescent="0.25">
      <c r="G31" s="328" t="s">
        <v>126</v>
      </c>
      <c r="H31" s="329" t="s">
        <v>126</v>
      </c>
      <c r="I31" s="197">
        <f>SUM(I11:I13)</f>
        <v>0</v>
      </c>
      <c r="J31" s="119">
        <f>SUM(J11:J13)</f>
        <v>0</v>
      </c>
    </row>
    <row r="32" spans="1:13" s="30" customFormat="1" x14ac:dyDescent="0.25">
      <c r="G32" s="328" t="s">
        <v>127</v>
      </c>
      <c r="H32" s="329" t="s">
        <v>127</v>
      </c>
      <c r="I32" s="197">
        <f>SUM(I17:I19)</f>
        <v>0</v>
      </c>
      <c r="J32" s="119">
        <f>SUM(J17:J19)</f>
        <v>0</v>
      </c>
    </row>
    <row r="33" spans="1:14" x14ac:dyDescent="0.25">
      <c r="B33" s="30"/>
      <c r="C33" s="30"/>
      <c r="D33" s="30"/>
      <c r="E33" s="30"/>
      <c r="F33" s="30"/>
      <c r="G33" s="328" t="s">
        <v>1398</v>
      </c>
      <c r="H33" s="329" t="s">
        <v>127</v>
      </c>
      <c r="I33" s="197">
        <f>SUM(I20:I22)</f>
        <v>0</v>
      </c>
      <c r="J33" s="119">
        <f>SUM(J20:J22)</f>
        <v>0</v>
      </c>
      <c r="K33" s="30"/>
    </row>
    <row r="34" spans="1:14" ht="14.25" x14ac:dyDescent="0.25">
      <c r="A34" s="2"/>
      <c r="B34" s="2"/>
      <c r="C34" s="2"/>
      <c r="D34" s="2"/>
      <c r="E34" s="2"/>
      <c r="F34" s="2"/>
      <c r="G34" s="2"/>
      <c r="H34" s="2"/>
      <c r="I34" s="2"/>
      <c r="J34" s="2"/>
      <c r="K34" s="2"/>
      <c r="L34" s="2"/>
      <c r="M34" s="2"/>
      <c r="N34" s="2"/>
    </row>
    <row r="35" spans="1:14" ht="15.75" x14ac:dyDescent="0.25">
      <c r="A35" s="2"/>
      <c r="B35" s="341" t="s">
        <v>128</v>
      </c>
      <c r="C35" s="342"/>
      <c r="D35" s="342"/>
      <c r="E35" s="342"/>
      <c r="F35" s="342"/>
      <c r="G35" s="342"/>
      <c r="H35" s="342"/>
      <c r="I35" s="342"/>
      <c r="J35" s="342"/>
      <c r="K35" s="343"/>
      <c r="L35" s="2"/>
      <c r="M35" s="2"/>
    </row>
    <row r="36" spans="1:14" s="2" customFormat="1" ht="24.95" customHeight="1" x14ac:dyDescent="0.2">
      <c r="B36" s="226" t="s">
        <v>93</v>
      </c>
      <c r="C36" s="347" t="s">
        <v>129</v>
      </c>
      <c r="D36" s="348"/>
      <c r="E36" s="362"/>
      <c r="F36" s="226" t="s">
        <v>130</v>
      </c>
      <c r="G36" s="226" t="s">
        <v>131</v>
      </c>
      <c r="H36" s="226" t="s">
        <v>132</v>
      </c>
      <c r="I36" s="31" t="s">
        <v>98</v>
      </c>
      <c r="J36" s="226" t="s">
        <v>1399</v>
      </c>
      <c r="K36" s="82" t="s">
        <v>99</v>
      </c>
    </row>
    <row r="37" spans="1:14" s="30" customFormat="1" ht="19.5" customHeight="1" x14ac:dyDescent="0.25">
      <c r="B37" s="225" t="s">
        <v>100</v>
      </c>
      <c r="C37" s="330"/>
      <c r="D37" s="331"/>
      <c r="E37" s="332"/>
      <c r="F37" s="253"/>
      <c r="G37" s="288" t="str">
        <f>IF(F37="","",F37+G8)</f>
        <v/>
      </c>
      <c r="H37" s="176" t="str">
        <f t="shared" ref="H37:H43" si="1">IFERROR(1/G37,"")</f>
        <v/>
      </c>
      <c r="I37" s="196"/>
      <c r="J37" s="174" t="str">
        <f>IF(H37="","", I37/I$58*H37)</f>
        <v/>
      </c>
      <c r="K37" s="144"/>
    </row>
    <row r="38" spans="1:14" s="30" customFormat="1" ht="19.5" customHeight="1" thickBot="1" x14ac:dyDescent="0.3">
      <c r="B38" s="255" t="s">
        <v>101</v>
      </c>
      <c r="C38" s="359"/>
      <c r="D38" s="360"/>
      <c r="E38" s="361"/>
      <c r="F38" s="256"/>
      <c r="G38" s="289" t="str">
        <f t="shared" ref="G38:G43" si="2">IF(F38="","",F38+G9)</f>
        <v/>
      </c>
      <c r="H38" s="258" t="str">
        <f t="shared" si="1"/>
        <v/>
      </c>
      <c r="I38" s="259"/>
      <c r="J38" s="260" t="str">
        <f>IF(H38="","", I38/I$58*H38)</f>
        <v/>
      </c>
      <c r="K38" s="261"/>
    </row>
    <row r="39" spans="1:14" s="30" customFormat="1" ht="19.5" customHeight="1" thickTop="1" x14ac:dyDescent="0.25">
      <c r="B39" s="262" t="s">
        <v>102</v>
      </c>
      <c r="C39" s="344"/>
      <c r="D39" s="345"/>
      <c r="E39" s="346"/>
      <c r="F39" s="263"/>
      <c r="G39" s="290" t="str">
        <f t="shared" si="2"/>
        <v/>
      </c>
      <c r="H39" s="265" t="str">
        <f t="shared" si="1"/>
        <v/>
      </c>
      <c r="I39" s="266"/>
      <c r="J39" s="267" t="str">
        <f>IF(H39="","", I39/I$59*H39)</f>
        <v/>
      </c>
      <c r="K39" s="268"/>
    </row>
    <row r="40" spans="1:14" s="30" customFormat="1" ht="19.5" customHeight="1" x14ac:dyDescent="0.25">
      <c r="B40" s="225" t="s">
        <v>103</v>
      </c>
      <c r="C40" s="330"/>
      <c r="D40" s="331"/>
      <c r="E40" s="332"/>
      <c r="F40" s="172"/>
      <c r="G40" s="291" t="str">
        <f t="shared" si="2"/>
        <v/>
      </c>
      <c r="H40" s="176" t="str">
        <f t="shared" si="1"/>
        <v/>
      </c>
      <c r="I40" s="196"/>
      <c r="J40" s="174" t="str">
        <f>IF(H40="","", I40/I$59*H40)</f>
        <v/>
      </c>
      <c r="K40" s="144"/>
    </row>
    <row r="41" spans="1:14" s="30" customFormat="1" ht="19.5" customHeight="1" thickBot="1" x14ac:dyDescent="0.3">
      <c r="B41" s="255" t="s">
        <v>104</v>
      </c>
      <c r="C41" s="359"/>
      <c r="D41" s="360"/>
      <c r="E41" s="361"/>
      <c r="F41" s="269"/>
      <c r="G41" s="292" t="str">
        <f t="shared" si="2"/>
        <v/>
      </c>
      <c r="H41" s="258" t="str">
        <f t="shared" si="1"/>
        <v/>
      </c>
      <c r="I41" s="259"/>
      <c r="J41" s="260" t="str">
        <f>IF(H41="","", I41/I$59*H41)</f>
        <v/>
      </c>
      <c r="K41" s="261"/>
    </row>
    <row r="42" spans="1:14" s="30" customFormat="1" ht="19.5" customHeight="1" thickTop="1" x14ac:dyDescent="0.25">
      <c r="B42" s="271" t="s">
        <v>105</v>
      </c>
      <c r="C42" s="344"/>
      <c r="D42" s="345"/>
      <c r="E42" s="346"/>
      <c r="F42" s="272"/>
      <c r="G42" s="293" t="str">
        <f t="shared" si="2"/>
        <v/>
      </c>
      <c r="H42" s="274" t="str">
        <f t="shared" si="1"/>
        <v/>
      </c>
      <c r="I42" s="275"/>
      <c r="J42" s="276" t="s">
        <v>1317</v>
      </c>
      <c r="K42" s="277"/>
    </row>
    <row r="43" spans="1:14" s="30" customFormat="1" ht="19.5" customHeight="1" thickBot="1" x14ac:dyDescent="0.3">
      <c r="B43" s="255" t="s">
        <v>106</v>
      </c>
      <c r="C43" s="359"/>
      <c r="D43" s="360"/>
      <c r="E43" s="361"/>
      <c r="F43" s="269"/>
      <c r="G43" s="292" t="str">
        <f t="shared" si="2"/>
        <v/>
      </c>
      <c r="H43" s="258" t="str">
        <f t="shared" si="1"/>
        <v/>
      </c>
      <c r="I43" s="259"/>
      <c r="J43" s="260" t="s">
        <v>1317</v>
      </c>
      <c r="K43" s="261"/>
    </row>
    <row r="44" spans="1:14" s="2" customFormat="1" ht="39" thickTop="1" x14ac:dyDescent="0.2">
      <c r="B44" s="278" t="s">
        <v>107</v>
      </c>
      <c r="C44" s="279" t="s">
        <v>133</v>
      </c>
      <c r="D44" s="279" t="s">
        <v>134</v>
      </c>
      <c r="E44" s="279" t="s">
        <v>135</v>
      </c>
      <c r="F44" s="279" t="s">
        <v>111</v>
      </c>
      <c r="G44" s="279" t="s">
        <v>112</v>
      </c>
      <c r="H44" s="279" t="s">
        <v>136</v>
      </c>
      <c r="I44" s="279" t="s">
        <v>113</v>
      </c>
      <c r="J44" s="279" t="s">
        <v>1399</v>
      </c>
      <c r="K44" s="280" t="s">
        <v>99</v>
      </c>
    </row>
    <row r="45" spans="1:14" s="30" customFormat="1" ht="18.75" customHeight="1" x14ac:dyDescent="0.25">
      <c r="B45" s="225" t="s">
        <v>114</v>
      </c>
      <c r="C45" s="281"/>
      <c r="D45" s="281"/>
      <c r="E45" s="281"/>
      <c r="F45" s="173"/>
      <c r="G45" s="173"/>
      <c r="H45" s="173"/>
      <c r="I45" s="196"/>
      <c r="J45" s="174" t="str">
        <f>IF(H45="","",I45/I$60*H45)</f>
        <v/>
      </c>
      <c r="K45" s="144"/>
    </row>
    <row r="46" spans="1:14" s="30" customFormat="1" ht="18.75" customHeight="1" x14ac:dyDescent="0.25">
      <c r="B46" s="225" t="s">
        <v>115</v>
      </c>
      <c r="C46" s="143"/>
      <c r="D46" s="143"/>
      <c r="E46" s="143"/>
      <c r="F46" s="173"/>
      <c r="G46" s="173"/>
      <c r="H46" s="173"/>
      <c r="I46" s="196"/>
      <c r="J46" s="174" t="str">
        <f>IF(H46="","",I46/I$60*H46)</f>
        <v/>
      </c>
      <c r="K46" s="144"/>
    </row>
    <row r="47" spans="1:14" s="30" customFormat="1" ht="18.75" customHeight="1" thickBot="1" x14ac:dyDescent="0.3">
      <c r="B47" s="255" t="s">
        <v>116</v>
      </c>
      <c r="C47" s="282"/>
      <c r="D47" s="282"/>
      <c r="E47" s="282"/>
      <c r="F47" s="270"/>
      <c r="G47" s="270"/>
      <c r="H47" s="270"/>
      <c r="I47" s="259"/>
      <c r="J47" s="260" t="str">
        <f>IF(H47="","",I47/I$60*H47)</f>
        <v/>
      </c>
      <c r="K47" s="261"/>
    </row>
    <row r="48" spans="1:14" s="30" customFormat="1" ht="18.75" customHeight="1" thickTop="1" x14ac:dyDescent="0.25">
      <c r="B48" s="262" t="s">
        <v>117</v>
      </c>
      <c r="C48" s="283"/>
      <c r="D48" s="283"/>
      <c r="E48" s="283"/>
      <c r="F48" s="284"/>
      <c r="G48" s="284"/>
      <c r="H48" s="284"/>
      <c r="I48" s="266"/>
      <c r="J48" s="267" t="str">
        <f>IF(H48="","",I48/I$61*H48)</f>
        <v/>
      </c>
      <c r="K48" s="268"/>
    </row>
    <row r="49" spans="1:12" s="30" customFormat="1" ht="18.75" customHeight="1" x14ac:dyDescent="0.25">
      <c r="B49" s="225" t="s">
        <v>118</v>
      </c>
      <c r="C49" s="143"/>
      <c r="D49" s="143"/>
      <c r="E49" s="143"/>
      <c r="F49" s="173"/>
      <c r="G49" s="173"/>
      <c r="H49" s="173"/>
      <c r="I49" s="196"/>
      <c r="J49" s="174" t="str">
        <f>IF(H49="","",I49/I$61*H49)</f>
        <v/>
      </c>
      <c r="K49" s="144"/>
    </row>
    <row r="50" spans="1:12" s="30" customFormat="1" ht="18.75" customHeight="1" thickBot="1" x14ac:dyDescent="0.3">
      <c r="B50" s="255" t="s">
        <v>119</v>
      </c>
      <c r="C50" s="261"/>
      <c r="D50" s="261"/>
      <c r="E50" s="261"/>
      <c r="F50" s="270"/>
      <c r="G50" s="270"/>
      <c r="H50" s="270"/>
      <c r="I50" s="259"/>
      <c r="J50" s="260" t="str">
        <f>IF(H50="","",I50/I$61*H50)</f>
        <v/>
      </c>
      <c r="K50" s="261"/>
    </row>
    <row r="51" spans="1:12" s="30" customFormat="1" ht="19.5" customHeight="1" thickTop="1" x14ac:dyDescent="0.25">
      <c r="B51" s="262" t="s">
        <v>120</v>
      </c>
      <c r="C51" s="283"/>
      <c r="D51" s="283"/>
      <c r="E51" s="283"/>
      <c r="F51" s="284"/>
      <c r="G51" s="284"/>
      <c r="H51" s="284"/>
      <c r="I51" s="266"/>
      <c r="J51" s="267" t="s">
        <v>1317</v>
      </c>
      <c r="K51" s="268"/>
    </row>
    <row r="52" spans="1:12" s="30" customFormat="1" ht="19.5" customHeight="1" x14ac:dyDescent="0.25">
      <c r="B52" s="225" t="s">
        <v>121</v>
      </c>
      <c r="C52" s="143"/>
      <c r="D52" s="143"/>
      <c r="E52" s="143"/>
      <c r="F52" s="173"/>
      <c r="G52" s="173"/>
      <c r="H52" s="173"/>
      <c r="I52" s="196"/>
      <c r="J52" s="174" t="s">
        <v>1317</v>
      </c>
      <c r="K52" s="144"/>
    </row>
    <row r="53" spans="1:12" s="30" customFormat="1" ht="19.5" customHeight="1" thickBot="1" x14ac:dyDescent="0.3">
      <c r="B53" s="255" t="s">
        <v>122</v>
      </c>
      <c r="C53" s="282"/>
      <c r="D53" s="282"/>
      <c r="E53" s="282"/>
      <c r="F53" s="270"/>
      <c r="G53" s="270"/>
      <c r="H53" s="270"/>
      <c r="I53" s="259"/>
      <c r="J53" s="260" t="s">
        <v>1317</v>
      </c>
      <c r="K53" s="261"/>
    </row>
    <row r="54" spans="1:12" s="30" customFormat="1" ht="13.5" thickTop="1" x14ac:dyDescent="0.25">
      <c r="G54" s="363" t="s">
        <v>123</v>
      </c>
      <c r="H54" s="363"/>
      <c r="I54" s="122" t="str">
        <f>IFERROR(SUM(I45:I50)/(SUM(I39:I43)+SUM(I45:I53)),"")</f>
        <v/>
      </c>
      <c r="J54" s="121"/>
    </row>
    <row r="55" spans="1:12" ht="14.25" x14ac:dyDescent="0.25">
      <c r="A55" s="2"/>
      <c r="B55" s="30"/>
      <c r="C55" s="30"/>
      <c r="D55" s="30"/>
      <c r="E55" s="30"/>
      <c r="F55" s="30"/>
      <c r="G55" s="171"/>
      <c r="H55" s="171"/>
      <c r="I55" s="286"/>
      <c r="J55" s="121"/>
      <c r="K55" s="30"/>
      <c r="L55" s="30"/>
    </row>
    <row r="56" spans="1:12" ht="25.5" x14ac:dyDescent="0.2">
      <c r="A56" s="2"/>
      <c r="B56" s="2"/>
      <c r="C56" s="2"/>
      <c r="D56" s="2"/>
      <c r="E56" s="2"/>
      <c r="F56" s="2"/>
      <c r="G56" s="2"/>
      <c r="H56" s="2"/>
      <c r="I56" s="228" t="s">
        <v>98</v>
      </c>
      <c r="J56" s="226" t="s">
        <v>1399</v>
      </c>
      <c r="K56" s="228" t="s">
        <v>137</v>
      </c>
      <c r="L56" s="251" t="s">
        <v>138</v>
      </c>
    </row>
    <row r="57" spans="1:12" ht="14.25" x14ac:dyDescent="0.25">
      <c r="A57" s="2"/>
      <c r="B57" s="2"/>
      <c r="C57" s="2"/>
      <c r="D57" s="2"/>
      <c r="E57" s="2"/>
      <c r="F57" s="2"/>
      <c r="G57" s="83"/>
      <c r="H57" s="118" t="s">
        <v>124</v>
      </c>
      <c r="I57" s="197" t="str">
        <f>IF(SUM(I37:I43,I45:I53)=0,"",SUM(I37:I43,I45:I53))</f>
        <v/>
      </c>
      <c r="J57" s="287" t="str">
        <f>IFERROR((SUMPRODUCT(H37:H43,I37:I43)+SUMPRODUCT(H45:H53,I45:I53))/I57,"")</f>
        <v/>
      </c>
      <c r="K57" s="194" t="s">
        <v>139</v>
      </c>
      <c r="L57" s="252"/>
    </row>
    <row r="58" spans="1:12" ht="14.25" x14ac:dyDescent="0.25">
      <c r="B58" s="2"/>
      <c r="C58" s="2"/>
      <c r="D58" s="2"/>
      <c r="E58" s="2"/>
      <c r="F58" s="2"/>
      <c r="G58" s="328" t="s">
        <v>125</v>
      </c>
      <c r="H58" s="329"/>
      <c r="I58" s="197" t="str">
        <f>IF(SUM(I37:I38)=0,"",SUM(I37:I38))</f>
        <v/>
      </c>
      <c r="J58" s="119" t="str">
        <f>IF(I58="","",SUM(J37:J38))</f>
        <v/>
      </c>
      <c r="K58" s="194" t="s">
        <v>140</v>
      </c>
      <c r="L58" s="252" t="str">
        <f>IF(J58="","",IF(J58&gt;0.025,"NONE",IF(J58&gt;0.02,"Tier 1","Tier 2")))</f>
        <v/>
      </c>
    </row>
    <row r="59" spans="1:12" s="2" customFormat="1" ht="14.25" x14ac:dyDescent="0.25">
      <c r="B59" s="1"/>
      <c r="C59" s="1"/>
      <c r="D59" s="1"/>
      <c r="E59" s="1"/>
      <c r="G59" s="328" t="s">
        <v>126</v>
      </c>
      <c r="H59" s="329" t="s">
        <v>126</v>
      </c>
      <c r="I59" s="197" t="str">
        <f>IF(SUM(I39:I41)=0,"",SUM(I39:I41))</f>
        <v/>
      </c>
      <c r="J59" s="119" t="str">
        <f>IF(I59="","",SUM(J39:J41))</f>
        <v/>
      </c>
      <c r="K59" s="194" t="s">
        <v>141</v>
      </c>
      <c r="L59" s="252" t="str">
        <f>IF(J59="","",IF(J59&gt;0.05,"NONE",IF(J59&gt;0.03,"Tier 1","Tier 2")))</f>
        <v/>
      </c>
    </row>
    <row r="60" spans="1:12" s="30" customFormat="1" ht="35.1" customHeight="1" x14ac:dyDescent="0.25">
      <c r="B60" s="2"/>
      <c r="C60" s="2"/>
      <c r="D60" s="2"/>
      <c r="E60" s="2"/>
      <c r="F60" s="2"/>
      <c r="G60" s="328" t="s">
        <v>127</v>
      </c>
      <c r="H60" s="329" t="s">
        <v>127</v>
      </c>
      <c r="I60" s="197" t="str">
        <f>IF(SUM(I45:I47)=0,"",SUM(I45:I47))</f>
        <v/>
      </c>
      <c r="J60" s="119" t="str">
        <f>IF(I60="","",SUM(J45:J47))</f>
        <v/>
      </c>
      <c r="K60" s="194" t="s">
        <v>142</v>
      </c>
      <c r="L60" s="252" t="str">
        <f>IF(J60="","",IF(J60&lt;=0.27,"Tier 2","NONE"))</f>
        <v/>
      </c>
    </row>
    <row r="61" spans="1:12" s="30" customFormat="1" ht="35.1" customHeight="1" x14ac:dyDescent="0.25">
      <c r="G61" s="328" t="s">
        <v>1398</v>
      </c>
      <c r="H61" s="329" t="s">
        <v>127</v>
      </c>
      <c r="I61" s="197" t="str">
        <f>IF(SUM(I48:I50)=0,"",SUM(I48:I50))</f>
        <v/>
      </c>
      <c r="J61" s="119" t="str">
        <f>IF(I61="","",SUM(J48:J50))</f>
        <v/>
      </c>
      <c r="K61" s="194" t="s">
        <v>142</v>
      </c>
      <c r="L61" s="252" t="str">
        <f>IF(J61="","",IF(J61&lt;=0.27,"Tier 2","NONE"))</f>
        <v/>
      </c>
    </row>
    <row r="62" spans="1:12" s="30" customFormat="1" ht="35.1" customHeight="1" x14ac:dyDescent="0.25">
      <c r="A62" s="2"/>
      <c r="B62" s="339" t="s">
        <v>143</v>
      </c>
      <c r="C62" s="339"/>
      <c r="D62" s="339"/>
      <c r="E62" s="339"/>
    </row>
    <row r="63" spans="1:12" s="30" customFormat="1" ht="35.1" customHeight="1" x14ac:dyDescent="0.2">
      <c r="A63" s="2"/>
      <c r="B63" s="31" t="s">
        <v>144</v>
      </c>
      <c r="C63" s="358" t="s">
        <v>145</v>
      </c>
      <c r="D63" s="358"/>
      <c r="E63" s="358"/>
    </row>
    <row r="64" spans="1:12" ht="14.25" x14ac:dyDescent="0.25">
      <c r="A64" s="30"/>
      <c r="B64" s="225" t="s">
        <v>146</v>
      </c>
      <c r="C64" s="340"/>
      <c r="D64" s="340"/>
      <c r="E64" s="340"/>
      <c r="F64" s="2"/>
      <c r="G64" s="2"/>
      <c r="H64" s="2"/>
      <c r="I64" s="2"/>
      <c r="J64" s="2"/>
      <c r="K64" s="2"/>
      <c r="L64" s="2"/>
    </row>
    <row r="65" spans="1:12" x14ac:dyDescent="0.25">
      <c r="A65" s="30"/>
      <c r="B65" s="225" t="s">
        <v>147</v>
      </c>
      <c r="C65" s="340"/>
      <c r="D65" s="340"/>
      <c r="E65" s="340"/>
    </row>
    <row r="66" spans="1:12" x14ac:dyDescent="0.25">
      <c r="A66" s="30"/>
      <c r="B66" s="225" t="s">
        <v>148</v>
      </c>
      <c r="C66" s="340"/>
      <c r="D66" s="340"/>
      <c r="E66" s="340"/>
    </row>
    <row r="67" spans="1:12" x14ac:dyDescent="0.25">
      <c r="A67" s="30"/>
      <c r="B67" s="225" t="s">
        <v>149</v>
      </c>
      <c r="C67" s="340"/>
      <c r="D67" s="340"/>
      <c r="E67" s="340"/>
    </row>
    <row r="68" spans="1:12" ht="14.25" x14ac:dyDescent="0.25">
      <c r="A68" s="2"/>
      <c r="B68" s="2"/>
      <c r="C68" s="2"/>
      <c r="D68" s="2"/>
      <c r="E68" s="2"/>
      <c r="F68" s="2"/>
      <c r="G68" s="2"/>
      <c r="H68" s="2"/>
      <c r="I68" s="2"/>
      <c r="J68" s="2"/>
      <c r="K68" s="2"/>
      <c r="L68" s="2"/>
    </row>
    <row r="69" spans="1:12" ht="15.75" x14ac:dyDescent="0.25">
      <c r="B69" s="341" t="s">
        <v>150</v>
      </c>
      <c r="C69" s="342"/>
      <c r="D69" s="342"/>
      <c r="E69" s="343"/>
    </row>
    <row r="70" spans="1:12" x14ac:dyDescent="0.2">
      <c r="B70" s="31" t="s">
        <v>151</v>
      </c>
      <c r="C70" s="226" t="s">
        <v>152</v>
      </c>
      <c r="D70" s="337" t="s">
        <v>99</v>
      </c>
      <c r="E70" s="338"/>
    </row>
    <row r="71" spans="1:12" x14ac:dyDescent="0.25">
      <c r="B71" s="128"/>
      <c r="C71" s="142"/>
      <c r="D71" s="353"/>
      <c r="E71" s="354"/>
    </row>
    <row r="72" spans="1:12" ht="14.25" x14ac:dyDescent="0.25">
      <c r="A72" s="2"/>
      <c r="B72" s="128"/>
      <c r="C72" s="142"/>
      <c r="D72" s="353"/>
      <c r="E72" s="354"/>
    </row>
    <row r="73" spans="1:12" x14ac:dyDescent="0.25">
      <c r="B73" s="128"/>
      <c r="C73" s="142"/>
      <c r="D73" s="353"/>
      <c r="E73" s="354"/>
    </row>
    <row r="74" spans="1:12" x14ac:dyDescent="0.25">
      <c r="B74" s="128"/>
      <c r="C74" s="142"/>
      <c r="D74" s="353"/>
      <c r="E74" s="354"/>
    </row>
    <row r="75" spans="1:12" x14ac:dyDescent="0.25">
      <c r="B75" s="128"/>
      <c r="C75" s="142"/>
      <c r="D75" s="353"/>
      <c r="E75" s="354"/>
    </row>
    <row r="119" spans="2:11" ht="12.95" customHeight="1" x14ac:dyDescent="0.2">
      <c r="B119" s="3"/>
      <c r="C119" s="3"/>
      <c r="D119" s="3"/>
      <c r="E119" s="3"/>
      <c r="F119" s="3"/>
      <c r="G119" s="3"/>
      <c r="H119" s="3"/>
      <c r="I119" s="3"/>
      <c r="J119" s="3"/>
      <c r="K119" s="3"/>
    </row>
  </sheetData>
  <sheetProtection algorithmName="SHA-512" hashValue="8kXurtXuTg0jqKRvMYJSh6x8fCIvBkwp013xCd8J1Fxk3bmrOfNDfDYpOGbwm+HsuzsWW+OGeK/N+HOGmR3JHw==" saltValue="KKeQDGS1G9tz9RxBuDCGRw==" spinCount="100000" sheet="1" formatColumns="0" formatRows="0" insertRows="0"/>
  <protectedRanges>
    <protectedRange algorithmName="SHA-512" hashValue="xa3pbjUhBmqmZM8/lEbocMmMxATiXevPzASAiTRfpQ1sSBb80U0S1iNcbnP6VgUOKRjsqCACeg45DHFq/nLXMw==" saltValue="smJguMsaWA0ComWCbS30DA==" spinCount="100000" sqref="H9:H15" name="Uvalue Calcs_1"/>
    <protectedRange algorithmName="SHA-512" hashValue="iw7wq278rEjxncOVw+B5EO4bL7uUnIaeQpsaQv9NSCpN45MFjyXsxqjxh82i2m0NtlFlz0yuG+RWNnJD6f+jYg==" saltValue="lkFycS5axNvowDNVrPDNmw==" spinCount="100000" sqref="J9:J15 J17:J25" name="UA Calc_1"/>
    <protectedRange algorithmName="SHA-512" hashValue="xa3pbjUhBmqmZM8/lEbocMmMxATiXevPzASAiTRfpQ1sSBb80U0S1iNcbnP6VgUOKRjsqCACeg45DHFq/nLXMw==" saltValue="smJguMsaWA0ComWCbS30DA==" spinCount="100000" sqref="H37:H43" name="Uvalue Calcs_2"/>
    <protectedRange algorithmName="SHA-512" hashValue="iw7wq278rEjxncOVw+B5EO4bL7uUnIaeQpsaQv9NSCpN45MFjyXsxqjxh82i2m0NtlFlz0yuG+RWNnJD6f+jYg==" saltValue="lkFycS5axNvowDNVrPDNmw==" spinCount="100000" sqref="J37:J43 J45:J53" name="UA Calc_2"/>
  </protectedRanges>
  <mergeCells count="46">
    <mergeCell ref="D74:E74"/>
    <mergeCell ref="D75:E75"/>
    <mergeCell ref="C66:E66"/>
    <mergeCell ref="C67:E67"/>
    <mergeCell ref="D71:E71"/>
    <mergeCell ref="B69:E69"/>
    <mergeCell ref="C64:E64"/>
    <mergeCell ref="C65:E65"/>
    <mergeCell ref="D72:E72"/>
    <mergeCell ref="D73:E73"/>
    <mergeCell ref="B4:K4"/>
    <mergeCell ref="C63:E63"/>
    <mergeCell ref="C43:E43"/>
    <mergeCell ref="C36:E36"/>
    <mergeCell ref="C38:E38"/>
    <mergeCell ref="C39:E39"/>
    <mergeCell ref="C40:E40"/>
    <mergeCell ref="C41:E41"/>
    <mergeCell ref="G33:H33"/>
    <mergeCell ref="G61:H61"/>
    <mergeCell ref="G54:H54"/>
    <mergeCell ref="C15:E15"/>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B62:E62"/>
    <mergeCell ref="G58:H58"/>
    <mergeCell ref="G59:H59"/>
    <mergeCell ref="G60:H60"/>
    <mergeCell ref="C37:E37"/>
    <mergeCell ref="G29:H29"/>
    <mergeCell ref="G30:H30"/>
    <mergeCell ref="G31:H31"/>
    <mergeCell ref="G32:H32"/>
  </mergeCells>
  <dataValidations disablePrompts="1" count="3">
    <dataValidation type="list" allowBlank="1" showInputMessage="1" showErrorMessage="1" sqref="D27 D17:D25 D45:D55" xr:uid="{C3502D83-7CC7-4F6C-A1B2-4F45DDE72DB6}">
      <formula1>DD_Windows_OperationType</formula1>
    </dataValidation>
    <dataValidation type="list" allowBlank="1" showInputMessage="1" showErrorMessage="1" sqref="E27 E17:E25 E45:E55" xr:uid="{AD53F0FA-DF79-466C-9FDA-E887A16828AA}">
      <formula1>DD_Windows_FramingMaterial</formula1>
    </dataValidation>
    <dataValidation type="list" allowBlank="1" showInputMessage="1" showErrorMessage="1" sqref="F9:F15" xr:uid="{7E1C9C2C-98C2-4AD7-A8F4-89669886E610}">
      <formula1>DD_Envelope_VerificationMethod</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65" t="s">
        <v>153</v>
      </c>
      <c r="C2" s="365"/>
      <c r="D2" s="365"/>
      <c r="E2" s="365"/>
      <c r="F2" s="365"/>
      <c r="G2" s="365"/>
      <c r="H2" s="365"/>
      <c r="I2" s="365"/>
      <c r="J2" s="365"/>
      <c r="K2" s="365"/>
      <c r="L2" s="365"/>
      <c r="M2" s="365"/>
      <c r="N2" s="365"/>
    </row>
    <row r="3" spans="1:14" ht="15" x14ac:dyDescent="0.25">
      <c r="A3" s="4"/>
      <c r="B3" s="366" t="s">
        <v>8</v>
      </c>
      <c r="C3" s="366"/>
      <c r="D3" s="366"/>
      <c r="E3" s="366"/>
      <c r="F3" s="366"/>
      <c r="G3" s="366"/>
      <c r="H3" s="366"/>
      <c r="I3" s="366"/>
      <c r="J3" s="366"/>
      <c r="K3" s="366"/>
      <c r="L3" s="366"/>
      <c r="M3" s="366"/>
      <c r="N3" s="366"/>
    </row>
    <row r="4" spans="1:14" x14ac:dyDescent="0.2">
      <c r="B4" s="367" t="s">
        <v>154</v>
      </c>
      <c r="C4" s="367"/>
      <c r="D4" s="367"/>
      <c r="E4" s="367"/>
      <c r="F4" s="367"/>
      <c r="G4" s="367"/>
      <c r="H4" s="367"/>
      <c r="I4" s="367"/>
      <c r="J4" s="367"/>
      <c r="K4" s="367"/>
      <c r="L4" s="367"/>
      <c r="M4" s="367"/>
      <c r="N4" s="367"/>
    </row>
    <row r="5" spans="1:14" s="1" customFormat="1" x14ac:dyDescent="0.25">
      <c r="A5" s="2"/>
      <c r="B5" s="2"/>
      <c r="C5" s="2"/>
      <c r="D5" s="2"/>
      <c r="E5" s="2"/>
      <c r="F5" s="2"/>
      <c r="G5" s="30"/>
      <c r="H5" s="171"/>
      <c r="I5" s="88"/>
      <c r="J5" s="88"/>
      <c r="K5" s="30"/>
      <c r="L5" s="2"/>
    </row>
    <row r="6" spans="1:14" s="1" customFormat="1" ht="15.75" x14ac:dyDescent="0.25">
      <c r="A6" s="2"/>
      <c r="B6" s="339" t="s">
        <v>155</v>
      </c>
      <c r="C6" s="339"/>
      <c r="D6" s="339"/>
      <c r="E6" s="339"/>
      <c r="F6" s="339"/>
      <c r="G6" s="339"/>
      <c r="H6" s="339"/>
      <c r="I6" s="339"/>
      <c r="J6" s="339"/>
      <c r="K6" s="339"/>
      <c r="L6" s="339"/>
      <c r="M6" s="339"/>
      <c r="N6" s="339"/>
    </row>
    <row r="7" spans="1:14" s="1" customFormat="1" ht="14.45" customHeight="1" x14ac:dyDescent="0.25">
      <c r="A7" s="2"/>
      <c r="B7" s="372" t="s">
        <v>156</v>
      </c>
      <c r="C7" s="231" t="s">
        <v>157</v>
      </c>
      <c r="D7" s="372" t="s">
        <v>158</v>
      </c>
      <c r="E7" s="372" t="s">
        <v>159</v>
      </c>
      <c r="F7" s="372" t="s">
        <v>160</v>
      </c>
      <c r="G7" s="376" t="s">
        <v>161</v>
      </c>
      <c r="H7" s="388"/>
      <c r="I7" s="377"/>
      <c r="J7" s="372" t="s">
        <v>162</v>
      </c>
      <c r="K7" s="382" t="s">
        <v>163</v>
      </c>
      <c r="L7" s="376" t="s">
        <v>99</v>
      </c>
      <c r="M7" s="388"/>
      <c r="N7" s="377"/>
    </row>
    <row r="8" spans="1:14" s="1" customFormat="1" ht="12.75" x14ac:dyDescent="0.25">
      <c r="B8" s="372"/>
      <c r="C8" s="372" t="s">
        <v>164</v>
      </c>
      <c r="D8" s="372"/>
      <c r="E8" s="372"/>
      <c r="F8" s="372"/>
      <c r="G8" s="378"/>
      <c r="H8" s="389"/>
      <c r="I8" s="379"/>
      <c r="J8" s="372"/>
      <c r="K8" s="383"/>
      <c r="L8" s="378"/>
      <c r="M8" s="389"/>
      <c r="N8" s="379"/>
    </row>
    <row r="9" spans="1:14" s="1" customFormat="1" ht="12.75" x14ac:dyDescent="0.25">
      <c r="B9" s="372"/>
      <c r="C9" s="372"/>
      <c r="D9" s="372"/>
      <c r="E9" s="372"/>
      <c r="F9" s="372"/>
      <c r="G9" s="378"/>
      <c r="H9" s="389"/>
      <c r="I9" s="379"/>
      <c r="J9" s="372"/>
      <c r="K9" s="383"/>
      <c r="L9" s="378"/>
      <c r="M9" s="389"/>
      <c r="N9" s="379"/>
    </row>
    <row r="10" spans="1:14" s="1" customFormat="1" ht="12.75" x14ac:dyDescent="0.25">
      <c r="B10" s="382"/>
      <c r="C10" s="382"/>
      <c r="D10" s="382"/>
      <c r="E10" s="382"/>
      <c r="F10" s="382"/>
      <c r="G10" s="378"/>
      <c r="H10" s="389"/>
      <c r="I10" s="379"/>
      <c r="J10" s="382"/>
      <c r="K10" s="383"/>
      <c r="L10" s="378"/>
      <c r="M10" s="389"/>
      <c r="N10" s="379"/>
    </row>
    <row r="11" spans="1:14" s="1" customFormat="1" ht="15" customHeight="1" x14ac:dyDescent="0.25">
      <c r="B11" s="36" t="s">
        <v>165</v>
      </c>
      <c r="C11" s="244"/>
      <c r="D11" s="244"/>
      <c r="E11" s="244"/>
      <c r="F11" s="244"/>
      <c r="G11" s="244"/>
      <c r="H11" s="244"/>
      <c r="I11" s="244"/>
      <c r="J11" s="244"/>
      <c r="K11" s="244"/>
      <c r="L11" s="244"/>
      <c r="M11" s="244"/>
      <c r="N11" s="245"/>
    </row>
    <row r="12" spans="1:14" s="30" customFormat="1" ht="12.75" x14ac:dyDescent="0.25">
      <c r="B12" s="67"/>
      <c r="C12" s="67"/>
      <c r="D12" s="67"/>
      <c r="E12" s="67"/>
      <c r="F12" s="67"/>
      <c r="G12" s="391"/>
      <c r="H12" s="392"/>
      <c r="I12" s="393"/>
      <c r="J12" s="198"/>
      <c r="K12" s="67"/>
      <c r="L12" s="390"/>
      <c r="M12" s="390"/>
      <c r="N12" s="390"/>
    </row>
    <row r="13" spans="1:14" s="30" customFormat="1" ht="12.75" x14ac:dyDescent="0.25">
      <c r="B13" s="66"/>
      <c r="C13" s="66"/>
      <c r="D13" s="67"/>
      <c r="E13" s="66"/>
      <c r="F13" s="66"/>
      <c r="G13" s="394"/>
      <c r="H13" s="395"/>
      <c r="I13" s="396"/>
      <c r="J13" s="199"/>
      <c r="K13" s="66"/>
      <c r="L13" s="390"/>
      <c r="M13" s="390"/>
      <c r="N13" s="390"/>
    </row>
    <row r="14" spans="1:14" s="30" customFormat="1" ht="12.75" x14ac:dyDescent="0.25">
      <c r="B14" s="66"/>
      <c r="C14" s="66"/>
      <c r="D14" s="67"/>
      <c r="E14" s="66"/>
      <c r="F14" s="66"/>
      <c r="G14" s="394"/>
      <c r="H14" s="395"/>
      <c r="I14" s="396"/>
      <c r="J14" s="199"/>
      <c r="K14" s="66"/>
      <c r="L14" s="390"/>
      <c r="M14" s="390"/>
      <c r="N14" s="390"/>
    </row>
    <row r="15" spans="1:14" s="30" customFormat="1" ht="12.75" x14ac:dyDescent="0.25">
      <c r="B15" s="66"/>
      <c r="C15" s="66"/>
      <c r="D15" s="67"/>
      <c r="E15" s="66"/>
      <c r="F15" s="66"/>
      <c r="G15" s="394"/>
      <c r="H15" s="395"/>
      <c r="I15" s="396"/>
      <c r="J15" s="199"/>
      <c r="K15" s="66"/>
      <c r="L15" s="390"/>
      <c r="M15" s="390"/>
      <c r="N15" s="390"/>
    </row>
    <row r="16" spans="1:14" s="30" customFormat="1" ht="12.75" x14ac:dyDescent="0.25">
      <c r="B16" s="68"/>
      <c r="C16" s="68"/>
      <c r="D16" s="67"/>
      <c r="E16" s="68"/>
      <c r="F16" s="68"/>
      <c r="G16" s="394"/>
      <c r="H16" s="395"/>
      <c r="I16" s="396"/>
      <c r="J16" s="200"/>
      <c r="K16" s="68"/>
      <c r="L16" s="390"/>
      <c r="M16" s="390"/>
      <c r="N16" s="390"/>
    </row>
    <row r="17" spans="2:14" s="4" customFormat="1" ht="14.25" customHeight="1" x14ac:dyDescent="0.2">
      <c r="B17" s="401"/>
      <c r="C17" s="401"/>
      <c r="D17" s="401"/>
      <c r="E17" s="401"/>
      <c r="F17" s="401"/>
      <c r="G17" s="402" t="s">
        <v>166</v>
      </c>
      <c r="H17" s="403"/>
      <c r="I17" s="404"/>
      <c r="J17" s="201">
        <f>SUMIF(D12:D16,"Wall",J12:J16)</f>
        <v>0</v>
      </c>
      <c r="K17" s="401"/>
      <c r="L17" s="401"/>
      <c r="M17" s="401"/>
      <c r="N17" s="401"/>
    </row>
    <row r="18" spans="2:14" s="4" customFormat="1" ht="14.25" customHeight="1" x14ac:dyDescent="0.2">
      <c r="B18" s="401"/>
      <c r="C18" s="401"/>
      <c r="D18" s="401"/>
      <c r="E18" s="401"/>
      <c r="F18" s="401"/>
      <c r="G18" s="402" t="s">
        <v>167</v>
      </c>
      <c r="H18" s="403"/>
      <c r="I18" s="404"/>
      <c r="J18" s="201">
        <f>SUM('Env Pre-const'!$I$11:$I$13)</f>
        <v>0</v>
      </c>
      <c r="K18" s="401"/>
      <c r="L18" s="401"/>
      <c r="M18" s="401"/>
      <c r="N18" s="401"/>
    </row>
    <row r="19" spans="2:14" s="4" customFormat="1" ht="14.25" customHeight="1" x14ac:dyDescent="0.2">
      <c r="B19" s="401"/>
      <c r="C19" s="401"/>
      <c r="D19" s="401"/>
      <c r="E19" s="401"/>
      <c r="F19" s="401"/>
      <c r="G19" s="402" t="s">
        <v>168</v>
      </c>
      <c r="H19" s="403"/>
      <c r="I19" s="404"/>
      <c r="J19" s="193" t="e">
        <f>J17/J18</f>
        <v>#DIV/0!</v>
      </c>
      <c r="K19" s="401"/>
      <c r="L19" s="401"/>
      <c r="M19" s="401"/>
      <c r="N19" s="401"/>
    </row>
    <row r="20" spans="2:14" s="4" customFormat="1" ht="14.25" customHeight="1" x14ac:dyDescent="0.2">
      <c r="B20" s="401"/>
      <c r="C20" s="401"/>
      <c r="D20" s="401"/>
      <c r="E20" s="401"/>
      <c r="F20" s="401"/>
      <c r="G20" s="402" t="s">
        <v>169</v>
      </c>
      <c r="H20" s="403"/>
      <c r="I20" s="404"/>
      <c r="J20" s="192" t="e">
        <f>IF(J19&lt;0.3,"Fail","Pass")</f>
        <v>#DIV/0!</v>
      </c>
      <c r="K20" s="401"/>
      <c r="L20" s="401"/>
      <c r="M20" s="401"/>
      <c r="N20" s="401"/>
    </row>
    <row r="21" spans="2:14" s="1" customFormat="1" ht="15" customHeight="1" x14ac:dyDescent="0.25">
      <c r="B21" s="36" t="s">
        <v>170</v>
      </c>
      <c r="C21" s="244"/>
      <c r="D21" s="244"/>
      <c r="E21" s="244"/>
      <c r="F21" s="244"/>
      <c r="G21" s="244"/>
      <c r="H21" s="244"/>
      <c r="I21" s="244"/>
      <c r="J21" s="244"/>
      <c r="K21" s="245"/>
      <c r="L21" s="244"/>
      <c r="M21" s="244"/>
      <c r="N21" s="245"/>
    </row>
    <row r="22" spans="2:14" s="30" customFormat="1" ht="12.75" x14ac:dyDescent="0.25">
      <c r="B22" s="113"/>
      <c r="C22" s="113"/>
      <c r="D22" s="113"/>
      <c r="E22" s="113"/>
      <c r="F22" s="113"/>
      <c r="G22" s="397"/>
      <c r="H22" s="398"/>
      <c r="I22" s="399"/>
      <c r="J22" s="202"/>
      <c r="K22" s="113"/>
      <c r="L22" s="400"/>
      <c r="M22" s="400"/>
      <c r="N22" s="400"/>
    </row>
    <row r="23" spans="2:14" s="30" customFormat="1" ht="12.75" x14ac:dyDescent="0.25">
      <c r="B23" s="112"/>
      <c r="C23" s="112"/>
      <c r="D23" s="112"/>
      <c r="E23" s="112"/>
      <c r="F23" s="112"/>
      <c r="G23" s="397"/>
      <c r="H23" s="398"/>
      <c r="I23" s="399"/>
      <c r="J23" s="203"/>
      <c r="K23" s="112"/>
      <c r="L23" s="400"/>
      <c r="M23" s="400"/>
      <c r="N23" s="400"/>
    </row>
    <row r="24" spans="2:14" s="30" customFormat="1" ht="12.75" x14ac:dyDescent="0.25">
      <c r="B24" s="112"/>
      <c r="C24" s="112"/>
      <c r="D24" s="112"/>
      <c r="E24" s="112"/>
      <c r="F24" s="112"/>
      <c r="G24" s="397"/>
      <c r="H24" s="398"/>
      <c r="I24" s="399"/>
      <c r="J24" s="203"/>
      <c r="K24" s="112"/>
      <c r="L24" s="400"/>
      <c r="M24" s="400"/>
      <c r="N24" s="400"/>
    </row>
    <row r="25" spans="2:14" s="30" customFormat="1" ht="12.75" x14ac:dyDescent="0.25">
      <c r="B25" s="112"/>
      <c r="C25" s="112"/>
      <c r="D25" s="112"/>
      <c r="E25" s="112"/>
      <c r="F25" s="112"/>
      <c r="G25" s="397"/>
      <c r="H25" s="398"/>
      <c r="I25" s="399"/>
      <c r="J25" s="203"/>
      <c r="K25" s="112"/>
      <c r="L25" s="400"/>
      <c r="M25" s="400"/>
      <c r="N25" s="400"/>
    </row>
    <row r="26" spans="2:14" s="30" customFormat="1" ht="12.75" x14ac:dyDescent="0.25">
      <c r="B26" s="112"/>
      <c r="C26" s="112"/>
      <c r="D26" s="112"/>
      <c r="E26" s="112"/>
      <c r="F26" s="112"/>
      <c r="G26" s="397"/>
      <c r="H26" s="398"/>
      <c r="I26" s="399"/>
      <c r="J26" s="203"/>
      <c r="K26" s="112"/>
      <c r="L26" s="400"/>
      <c r="M26" s="400"/>
      <c r="N26" s="400"/>
    </row>
    <row r="27" spans="2:14" s="4" customFormat="1" ht="14.25" customHeight="1" x14ac:dyDescent="0.2">
      <c r="B27" s="401"/>
      <c r="C27" s="401"/>
      <c r="D27" s="401"/>
      <c r="E27" s="401"/>
      <c r="F27" s="401"/>
      <c r="G27" s="402" t="s">
        <v>166</v>
      </c>
      <c r="H27" s="403"/>
      <c r="I27" s="404"/>
      <c r="J27" s="201">
        <f>SUMIF(D22:D26,"Wall",J22:J26)</f>
        <v>0</v>
      </c>
      <c r="K27" s="401"/>
      <c r="L27" s="401"/>
      <c r="M27" s="401"/>
      <c r="N27" s="401"/>
    </row>
    <row r="28" spans="2:14" s="4" customFormat="1" ht="14.25" customHeight="1" x14ac:dyDescent="0.2">
      <c r="B28" s="401"/>
      <c r="C28" s="401"/>
      <c r="D28" s="401"/>
      <c r="E28" s="401"/>
      <c r="F28" s="401"/>
      <c r="G28" s="402" t="s">
        <v>167</v>
      </c>
      <c r="H28" s="403"/>
      <c r="I28" s="404"/>
      <c r="J28" s="201">
        <f>SUM('Env Pre-const'!$I$11:$I$13)</f>
        <v>0</v>
      </c>
      <c r="K28" s="401"/>
      <c r="L28" s="401"/>
      <c r="M28" s="401"/>
      <c r="N28" s="401"/>
    </row>
    <row r="29" spans="2:14" s="4" customFormat="1" ht="14.25" customHeight="1" x14ac:dyDescent="0.2">
      <c r="B29" s="401"/>
      <c r="C29" s="401"/>
      <c r="D29" s="401"/>
      <c r="E29" s="401"/>
      <c r="F29" s="401"/>
      <c r="G29" s="402" t="s">
        <v>168</v>
      </c>
      <c r="H29" s="403"/>
      <c r="I29" s="404"/>
      <c r="J29" s="193" t="e">
        <f>J27/J28</f>
        <v>#DIV/0!</v>
      </c>
      <c r="K29" s="401"/>
      <c r="L29" s="401"/>
      <c r="M29" s="401"/>
      <c r="N29" s="401"/>
    </row>
    <row r="30" spans="2:14" s="4" customFormat="1" ht="14.25" customHeight="1" x14ac:dyDescent="0.2">
      <c r="B30" s="401"/>
      <c r="C30" s="401"/>
      <c r="D30" s="401"/>
      <c r="E30" s="401"/>
      <c r="F30" s="401"/>
      <c r="G30" s="402" t="s">
        <v>169</v>
      </c>
      <c r="H30" s="403"/>
      <c r="I30" s="404"/>
      <c r="J30" s="192" t="e">
        <f>IF(J29&lt;0.3,"Fail","Pass")</f>
        <v>#DIV/0!</v>
      </c>
      <c r="K30" s="401"/>
      <c r="L30" s="401"/>
      <c r="M30" s="401"/>
      <c r="N30" s="401"/>
    </row>
    <row r="31" spans="2:14" s="1" customFormat="1" ht="15" customHeight="1" x14ac:dyDescent="0.25">
      <c r="B31" s="36" t="s">
        <v>171</v>
      </c>
      <c r="C31" s="244"/>
      <c r="D31" s="244"/>
      <c r="E31" s="244"/>
      <c r="F31" s="244"/>
      <c r="G31" s="244"/>
      <c r="H31" s="244"/>
      <c r="I31" s="244"/>
      <c r="J31" s="244"/>
      <c r="K31" s="245"/>
      <c r="L31" s="244"/>
      <c r="M31" s="244"/>
      <c r="N31" s="245"/>
    </row>
    <row r="32" spans="2:14" s="30" customFormat="1" ht="12.75" x14ac:dyDescent="0.25">
      <c r="B32" s="67"/>
      <c r="C32" s="67"/>
      <c r="D32" s="67"/>
      <c r="E32" s="67"/>
      <c r="F32" s="67"/>
      <c r="G32" s="394"/>
      <c r="H32" s="395"/>
      <c r="I32" s="396"/>
      <c r="J32" s="198"/>
      <c r="K32" s="67"/>
      <c r="L32" s="390"/>
      <c r="M32" s="390"/>
      <c r="N32" s="390"/>
    </row>
    <row r="33" spans="2:14" s="30" customFormat="1" ht="12.75" x14ac:dyDescent="0.25">
      <c r="B33" s="66"/>
      <c r="C33" s="66"/>
      <c r="D33" s="67"/>
      <c r="E33" s="66"/>
      <c r="F33" s="66"/>
      <c r="G33" s="394"/>
      <c r="H33" s="395"/>
      <c r="I33" s="396"/>
      <c r="J33" s="199"/>
      <c r="K33" s="66"/>
      <c r="L33" s="390"/>
      <c r="M33" s="390"/>
      <c r="N33" s="390"/>
    </row>
    <row r="34" spans="2:14" s="30" customFormat="1" ht="12.75" x14ac:dyDescent="0.25">
      <c r="B34" s="66"/>
      <c r="C34" s="66"/>
      <c r="D34" s="67"/>
      <c r="E34" s="66"/>
      <c r="F34" s="66"/>
      <c r="G34" s="394"/>
      <c r="H34" s="395"/>
      <c r="I34" s="396"/>
      <c r="J34" s="199"/>
      <c r="K34" s="66"/>
      <c r="L34" s="390"/>
      <c r="M34" s="390"/>
      <c r="N34" s="390"/>
    </row>
    <row r="35" spans="2:14" s="30" customFormat="1" ht="12.75" x14ac:dyDescent="0.25">
      <c r="B35" s="66"/>
      <c r="C35" s="66"/>
      <c r="D35" s="67"/>
      <c r="E35" s="66"/>
      <c r="F35" s="66"/>
      <c r="G35" s="394"/>
      <c r="H35" s="395"/>
      <c r="I35" s="396"/>
      <c r="J35" s="199"/>
      <c r="K35" s="66"/>
      <c r="L35" s="390"/>
      <c r="M35" s="390"/>
      <c r="N35" s="390"/>
    </row>
    <row r="36" spans="2:14" s="30" customFormat="1" ht="12.75" x14ac:dyDescent="0.25">
      <c r="B36" s="66"/>
      <c r="C36" s="66"/>
      <c r="D36" s="67"/>
      <c r="E36" s="66"/>
      <c r="F36" s="66"/>
      <c r="G36" s="394"/>
      <c r="H36" s="395"/>
      <c r="I36" s="396"/>
      <c r="J36" s="199"/>
      <c r="K36" s="66"/>
      <c r="L36" s="390"/>
      <c r="M36" s="390"/>
      <c r="N36" s="390"/>
    </row>
    <row r="37" spans="2:14" s="4" customFormat="1" ht="14.25" customHeight="1" x14ac:dyDescent="0.2">
      <c r="B37" s="401"/>
      <c r="C37" s="401"/>
      <c r="D37" s="401"/>
      <c r="E37" s="401"/>
      <c r="F37" s="401"/>
      <c r="G37" s="402" t="s">
        <v>166</v>
      </c>
      <c r="H37" s="403"/>
      <c r="I37" s="404"/>
      <c r="J37" s="201">
        <f>SUMIF(D32:D36,"Wall",J32:J36)</f>
        <v>0</v>
      </c>
      <c r="K37" s="401"/>
      <c r="L37" s="401"/>
      <c r="M37" s="401"/>
      <c r="N37" s="401"/>
    </row>
    <row r="38" spans="2:14" s="4" customFormat="1" ht="14.25" customHeight="1" x14ac:dyDescent="0.2">
      <c r="B38" s="401"/>
      <c r="C38" s="401"/>
      <c r="D38" s="401"/>
      <c r="E38" s="401"/>
      <c r="F38" s="401"/>
      <c r="G38" s="402" t="s">
        <v>167</v>
      </c>
      <c r="H38" s="403"/>
      <c r="I38" s="404"/>
      <c r="J38" s="201">
        <f>SUM('Env Pre-const'!$I$11:$I$13)</f>
        <v>0</v>
      </c>
      <c r="K38" s="401"/>
      <c r="L38" s="401"/>
      <c r="M38" s="401"/>
      <c r="N38" s="401"/>
    </row>
    <row r="39" spans="2:14" s="4" customFormat="1" ht="14.25" customHeight="1" x14ac:dyDescent="0.2">
      <c r="B39" s="401"/>
      <c r="C39" s="401"/>
      <c r="D39" s="401"/>
      <c r="E39" s="401"/>
      <c r="F39" s="401"/>
      <c r="G39" s="402" t="s">
        <v>168</v>
      </c>
      <c r="H39" s="403"/>
      <c r="I39" s="404"/>
      <c r="J39" s="193" t="e">
        <f>J37/J38</f>
        <v>#DIV/0!</v>
      </c>
      <c r="K39" s="401"/>
      <c r="L39" s="401"/>
      <c r="M39" s="401"/>
      <c r="N39" s="401"/>
    </row>
    <row r="40" spans="2:14" s="4" customFormat="1" ht="14.25" customHeight="1" x14ac:dyDescent="0.2">
      <c r="B40" s="401"/>
      <c r="C40" s="401"/>
      <c r="D40" s="401"/>
      <c r="E40" s="401"/>
      <c r="F40" s="401"/>
      <c r="G40" s="402" t="s">
        <v>172</v>
      </c>
      <c r="H40" s="403"/>
      <c r="I40" s="404"/>
      <c r="J40" s="192" t="e">
        <f>IF(J39&lt;1,"Fail","Pass")</f>
        <v>#DIV/0!</v>
      </c>
      <c r="K40" s="401"/>
      <c r="L40" s="401"/>
      <c r="M40" s="401"/>
      <c r="N40" s="401"/>
    </row>
    <row r="41" spans="2:14" s="1" customFormat="1" ht="15" customHeight="1" x14ac:dyDescent="0.25">
      <c r="B41" s="36" t="s">
        <v>173</v>
      </c>
      <c r="C41" s="244"/>
      <c r="D41" s="244"/>
      <c r="E41" s="244"/>
      <c r="F41" s="244"/>
      <c r="G41" s="244"/>
      <c r="H41" s="244"/>
      <c r="I41" s="244"/>
      <c r="J41" s="244"/>
      <c r="K41" s="245"/>
      <c r="L41" s="244"/>
      <c r="M41" s="244"/>
      <c r="N41" s="245"/>
    </row>
    <row r="42" spans="2:14" s="30" customFormat="1" ht="12.75" x14ac:dyDescent="0.25">
      <c r="B42" s="113"/>
      <c r="C42" s="113"/>
      <c r="D42" s="113"/>
      <c r="E42" s="113"/>
      <c r="F42" s="113"/>
      <c r="G42" s="397"/>
      <c r="H42" s="398"/>
      <c r="I42" s="399"/>
      <c r="J42" s="202"/>
      <c r="K42" s="113"/>
      <c r="L42" s="400"/>
      <c r="M42" s="400"/>
      <c r="N42" s="400"/>
    </row>
    <row r="43" spans="2:14" s="30" customFormat="1" ht="12.75" x14ac:dyDescent="0.25">
      <c r="B43" s="112"/>
      <c r="C43" s="112"/>
      <c r="D43" s="112"/>
      <c r="E43" s="112"/>
      <c r="F43" s="112"/>
      <c r="G43" s="397"/>
      <c r="H43" s="398"/>
      <c r="I43" s="399"/>
      <c r="J43" s="203"/>
      <c r="K43" s="112"/>
      <c r="L43" s="400"/>
      <c r="M43" s="400"/>
      <c r="N43" s="400"/>
    </row>
    <row r="44" spans="2:14" s="30" customFormat="1" ht="12.75" x14ac:dyDescent="0.25">
      <c r="B44" s="112"/>
      <c r="C44" s="112"/>
      <c r="D44" s="112"/>
      <c r="E44" s="112"/>
      <c r="F44" s="112"/>
      <c r="G44" s="397"/>
      <c r="H44" s="398"/>
      <c r="I44" s="399"/>
      <c r="J44" s="203"/>
      <c r="K44" s="112"/>
      <c r="L44" s="400"/>
      <c r="M44" s="400"/>
      <c r="N44" s="400"/>
    </row>
    <row r="45" spans="2:14" s="30" customFormat="1" ht="12.75" x14ac:dyDescent="0.25">
      <c r="B45" s="112"/>
      <c r="C45" s="112"/>
      <c r="D45" s="112"/>
      <c r="E45" s="112"/>
      <c r="F45" s="112"/>
      <c r="G45" s="397"/>
      <c r="H45" s="398"/>
      <c r="I45" s="399"/>
      <c r="J45" s="203"/>
      <c r="K45" s="112"/>
      <c r="L45" s="400"/>
      <c r="M45" s="400"/>
      <c r="N45" s="400"/>
    </row>
    <row r="46" spans="2:14" s="30" customFormat="1" ht="12.75" x14ac:dyDescent="0.25">
      <c r="B46" s="112"/>
      <c r="C46" s="112"/>
      <c r="D46" s="112"/>
      <c r="E46" s="112"/>
      <c r="F46" s="112"/>
      <c r="G46" s="397"/>
      <c r="H46" s="398"/>
      <c r="I46" s="399"/>
      <c r="J46" s="203"/>
      <c r="K46" s="112"/>
      <c r="L46" s="400"/>
      <c r="M46" s="400"/>
      <c r="N46" s="400"/>
    </row>
    <row r="47" spans="2:14" s="4" customFormat="1" ht="14.25" customHeight="1" x14ac:dyDescent="0.2">
      <c r="B47" s="401"/>
      <c r="C47" s="401"/>
      <c r="D47" s="401"/>
      <c r="E47" s="401"/>
      <c r="F47" s="401"/>
      <c r="G47" s="402" t="s">
        <v>166</v>
      </c>
      <c r="H47" s="403"/>
      <c r="I47" s="404"/>
      <c r="J47" s="201">
        <f>SUMIF(D42:D46,"Wall",J42:J46)</f>
        <v>0</v>
      </c>
      <c r="K47" s="401"/>
      <c r="L47" s="401"/>
      <c r="M47" s="401"/>
      <c r="N47" s="401"/>
    </row>
    <row r="48" spans="2:14" s="4" customFormat="1" ht="14.25" customHeight="1" x14ac:dyDescent="0.2">
      <c r="B48" s="401"/>
      <c r="C48" s="401"/>
      <c r="D48" s="401"/>
      <c r="E48" s="401"/>
      <c r="F48" s="401"/>
      <c r="G48" s="402" t="s">
        <v>167</v>
      </c>
      <c r="H48" s="403"/>
      <c r="I48" s="404"/>
      <c r="J48" s="201">
        <f>SUM('Env Pre-const'!$I$11:$I$13)</f>
        <v>0</v>
      </c>
      <c r="K48" s="401"/>
      <c r="L48" s="401"/>
      <c r="M48" s="401"/>
      <c r="N48" s="401"/>
    </row>
    <row r="49" spans="2:14" s="4" customFormat="1" ht="14.25" customHeight="1" x14ac:dyDescent="0.2">
      <c r="B49" s="401"/>
      <c r="C49" s="401"/>
      <c r="D49" s="401"/>
      <c r="E49" s="401"/>
      <c r="F49" s="401"/>
      <c r="G49" s="402" t="s">
        <v>168</v>
      </c>
      <c r="H49" s="403"/>
      <c r="I49" s="404"/>
      <c r="J49" s="193" t="e">
        <f>J47/J48</f>
        <v>#DIV/0!</v>
      </c>
      <c r="K49" s="401"/>
      <c r="L49" s="401"/>
      <c r="M49" s="401"/>
      <c r="N49" s="401"/>
    </row>
    <row r="50" spans="2:14" s="4" customFormat="1" ht="14.25" customHeight="1" x14ac:dyDescent="0.2">
      <c r="B50" s="401"/>
      <c r="C50" s="401"/>
      <c r="D50" s="401"/>
      <c r="E50" s="401"/>
      <c r="F50" s="401"/>
      <c r="G50" s="402" t="s">
        <v>172</v>
      </c>
      <c r="H50" s="403"/>
      <c r="I50" s="404"/>
      <c r="J50" s="192" t="e">
        <f>IF(J49&lt;1,"Fail","Pass")</f>
        <v>#DIV/0!</v>
      </c>
      <c r="K50" s="401"/>
      <c r="L50" s="401"/>
      <c r="M50" s="401"/>
      <c r="N50" s="401"/>
    </row>
    <row r="51" spans="2:14" s="1" customFormat="1" ht="12.75" x14ac:dyDescent="0.25"/>
    <row r="52" spans="2:14" s="1" customFormat="1" ht="15.75" x14ac:dyDescent="0.25">
      <c r="B52" s="339" t="s">
        <v>174</v>
      </c>
      <c r="C52" s="339"/>
      <c r="D52" s="339"/>
      <c r="E52" s="339"/>
      <c r="F52" s="339"/>
      <c r="G52" s="339"/>
      <c r="H52" s="339"/>
      <c r="I52" s="339"/>
      <c r="J52" s="339"/>
      <c r="K52" s="339"/>
      <c r="L52" s="339"/>
      <c r="M52" s="339"/>
    </row>
    <row r="53" spans="2:14" s="1" customFormat="1" ht="12.75" x14ac:dyDescent="0.25">
      <c r="B53" s="372" t="s">
        <v>156</v>
      </c>
      <c r="C53" s="231" t="s">
        <v>157</v>
      </c>
      <c r="D53" s="372" t="s">
        <v>175</v>
      </c>
      <c r="E53" s="382" t="s">
        <v>176</v>
      </c>
      <c r="F53" s="382" t="s">
        <v>177</v>
      </c>
      <c r="G53" s="372" t="s">
        <v>178</v>
      </c>
      <c r="H53" s="372" t="s">
        <v>179</v>
      </c>
      <c r="I53" s="372" t="s">
        <v>180</v>
      </c>
      <c r="J53" s="376" t="s">
        <v>99</v>
      </c>
      <c r="K53" s="388"/>
      <c r="L53" s="377"/>
      <c r="M53" s="372" t="s">
        <v>181</v>
      </c>
    </row>
    <row r="54" spans="2:14" s="1" customFormat="1" ht="12.95" customHeight="1" x14ac:dyDescent="0.25">
      <c r="B54" s="372"/>
      <c r="C54" s="372" t="s">
        <v>164</v>
      </c>
      <c r="D54" s="372"/>
      <c r="E54" s="383"/>
      <c r="F54" s="383"/>
      <c r="G54" s="372"/>
      <c r="H54" s="372"/>
      <c r="I54" s="372"/>
      <c r="J54" s="378"/>
      <c r="K54" s="389"/>
      <c r="L54" s="379"/>
      <c r="M54" s="372"/>
    </row>
    <row r="55" spans="2:14" s="1" customFormat="1" ht="12.75" x14ac:dyDescent="0.25">
      <c r="B55" s="372"/>
      <c r="C55" s="372"/>
      <c r="D55" s="372"/>
      <c r="E55" s="383"/>
      <c r="F55" s="383"/>
      <c r="G55" s="372"/>
      <c r="H55" s="372"/>
      <c r="I55" s="372"/>
      <c r="J55" s="378"/>
      <c r="K55" s="389"/>
      <c r="L55" s="379"/>
      <c r="M55" s="372"/>
    </row>
    <row r="56" spans="2:14" s="1" customFormat="1" ht="12.75" x14ac:dyDescent="0.25">
      <c r="B56" s="372"/>
      <c r="C56" s="372"/>
      <c r="D56" s="372"/>
      <c r="E56" s="384"/>
      <c r="F56" s="384"/>
      <c r="G56" s="372"/>
      <c r="H56" s="372"/>
      <c r="I56" s="372"/>
      <c r="J56" s="378"/>
      <c r="K56" s="389"/>
      <c r="L56" s="379"/>
      <c r="M56" s="372"/>
    </row>
    <row r="57" spans="2:14" s="1" customFormat="1" ht="15" customHeight="1" x14ac:dyDescent="0.25">
      <c r="B57" s="385" t="s">
        <v>165</v>
      </c>
      <c r="C57" s="386"/>
      <c r="D57" s="386"/>
      <c r="E57" s="386"/>
      <c r="F57" s="386"/>
      <c r="G57" s="386"/>
      <c r="H57" s="386"/>
      <c r="I57" s="386"/>
      <c r="J57" s="386"/>
      <c r="K57" s="386"/>
      <c r="L57" s="386"/>
      <c r="M57" s="387"/>
    </row>
    <row r="58" spans="2:14" s="30" customFormat="1" ht="12.75" x14ac:dyDescent="0.25">
      <c r="B58" s="66"/>
      <c r="C58" s="66"/>
      <c r="D58" s="66"/>
      <c r="E58" s="66"/>
      <c r="F58" s="66"/>
      <c r="G58" s="66"/>
      <c r="H58" s="66"/>
      <c r="I58" s="66"/>
      <c r="J58" s="390"/>
      <c r="K58" s="390"/>
      <c r="L58" s="390"/>
      <c r="M58" s="66"/>
    </row>
    <row r="59" spans="2:14" s="30" customFormat="1" ht="12.75" x14ac:dyDescent="0.25">
      <c r="B59" s="66"/>
      <c r="C59" s="66"/>
      <c r="D59" s="66"/>
      <c r="E59" s="66"/>
      <c r="F59" s="66"/>
      <c r="G59" s="66"/>
      <c r="H59" s="66"/>
      <c r="I59" s="66"/>
      <c r="J59" s="390"/>
      <c r="K59" s="390"/>
      <c r="L59" s="390"/>
      <c r="M59" s="66"/>
    </row>
    <row r="60" spans="2:14" s="30" customFormat="1" ht="12.75" x14ac:dyDescent="0.25">
      <c r="B60" s="66"/>
      <c r="C60" s="66"/>
      <c r="D60" s="66"/>
      <c r="E60" s="66"/>
      <c r="F60" s="66"/>
      <c r="G60" s="66"/>
      <c r="H60" s="66"/>
      <c r="I60" s="66"/>
      <c r="J60" s="390"/>
      <c r="K60" s="390"/>
      <c r="L60" s="390"/>
      <c r="M60" s="66"/>
    </row>
    <row r="61" spans="2:14" s="30" customFormat="1" ht="12.75" x14ac:dyDescent="0.25">
      <c r="B61" s="66"/>
      <c r="C61" s="66"/>
      <c r="D61" s="66"/>
      <c r="E61" s="66"/>
      <c r="F61" s="66"/>
      <c r="G61" s="66"/>
      <c r="H61" s="66"/>
      <c r="I61" s="66"/>
      <c r="J61" s="390"/>
      <c r="K61" s="390"/>
      <c r="L61" s="390"/>
      <c r="M61" s="66"/>
    </row>
    <row r="62" spans="2:14" s="30" customFormat="1" ht="12.75" x14ac:dyDescent="0.25">
      <c r="B62" s="66"/>
      <c r="C62" s="66"/>
      <c r="D62" s="66"/>
      <c r="E62" s="66"/>
      <c r="F62" s="66"/>
      <c r="G62" s="66"/>
      <c r="H62" s="66"/>
      <c r="I62" s="66"/>
      <c r="J62" s="390"/>
      <c r="K62" s="390"/>
      <c r="L62" s="390"/>
      <c r="M62" s="66"/>
    </row>
    <row r="63" spans="2:14" s="1" customFormat="1" ht="15" customHeight="1" x14ac:dyDescent="0.25">
      <c r="B63" s="385" t="s">
        <v>170</v>
      </c>
      <c r="C63" s="386"/>
      <c r="D63" s="386"/>
      <c r="E63" s="386"/>
      <c r="F63" s="386"/>
      <c r="G63" s="386"/>
      <c r="H63" s="386"/>
      <c r="I63" s="386"/>
      <c r="J63" s="386"/>
      <c r="K63" s="386"/>
      <c r="L63" s="386"/>
      <c r="M63" s="387"/>
    </row>
    <row r="64" spans="2:14" s="30" customFormat="1" ht="12.75" x14ac:dyDescent="0.25">
      <c r="B64" s="112"/>
      <c r="C64" s="112"/>
      <c r="D64" s="112"/>
      <c r="E64" s="112"/>
      <c r="F64" s="112"/>
      <c r="G64" s="112"/>
      <c r="H64" s="112"/>
      <c r="I64" s="112"/>
      <c r="J64" s="400"/>
      <c r="K64" s="400"/>
      <c r="L64" s="400"/>
      <c r="M64" s="112"/>
    </row>
    <row r="65" spans="2:13" s="30" customFormat="1" ht="12.75" x14ac:dyDescent="0.25">
      <c r="B65" s="112"/>
      <c r="C65" s="112"/>
      <c r="D65" s="112"/>
      <c r="E65" s="112"/>
      <c r="F65" s="112"/>
      <c r="G65" s="112"/>
      <c r="H65" s="112"/>
      <c r="I65" s="112"/>
      <c r="J65" s="400"/>
      <c r="K65" s="400"/>
      <c r="L65" s="400"/>
      <c r="M65" s="112"/>
    </row>
    <row r="66" spans="2:13" s="30" customFormat="1" ht="12.75" x14ac:dyDescent="0.25">
      <c r="B66" s="112"/>
      <c r="C66" s="112"/>
      <c r="D66" s="112"/>
      <c r="E66" s="112"/>
      <c r="F66" s="112"/>
      <c r="G66" s="112"/>
      <c r="H66" s="112"/>
      <c r="I66" s="112"/>
      <c r="J66" s="400"/>
      <c r="K66" s="400"/>
      <c r="L66" s="400"/>
      <c r="M66" s="112"/>
    </row>
    <row r="67" spans="2:13" s="30" customFormat="1" ht="12.75" x14ac:dyDescent="0.25">
      <c r="B67" s="112"/>
      <c r="C67" s="112"/>
      <c r="D67" s="112"/>
      <c r="E67" s="112"/>
      <c r="F67" s="112"/>
      <c r="G67" s="112"/>
      <c r="H67" s="112"/>
      <c r="I67" s="112"/>
      <c r="J67" s="400"/>
      <c r="K67" s="400"/>
      <c r="L67" s="400"/>
      <c r="M67" s="112"/>
    </row>
    <row r="68" spans="2:13" s="30" customFormat="1" ht="12.75" x14ac:dyDescent="0.25">
      <c r="B68" s="112"/>
      <c r="C68" s="112"/>
      <c r="D68" s="112"/>
      <c r="E68" s="112"/>
      <c r="F68" s="112"/>
      <c r="G68" s="112"/>
      <c r="H68" s="112"/>
      <c r="I68" s="112"/>
      <c r="J68" s="400"/>
      <c r="K68" s="400"/>
      <c r="L68" s="400"/>
      <c r="M68" s="112"/>
    </row>
    <row r="69" spans="2:13" s="1" customFormat="1" ht="14.45" customHeight="1" x14ac:dyDescent="0.25">
      <c r="B69" s="385" t="s">
        <v>171</v>
      </c>
      <c r="C69" s="386"/>
      <c r="D69" s="386"/>
      <c r="E69" s="386"/>
      <c r="F69" s="386"/>
      <c r="G69" s="386"/>
      <c r="H69" s="386"/>
      <c r="I69" s="386"/>
      <c r="J69" s="386"/>
      <c r="K69" s="386"/>
      <c r="L69" s="386"/>
      <c r="M69" s="387"/>
    </row>
    <row r="70" spans="2:13" s="30" customFormat="1" ht="12.75" x14ac:dyDescent="0.25">
      <c r="B70" s="66"/>
      <c r="C70" s="66"/>
      <c r="D70" s="66"/>
      <c r="E70" s="66"/>
      <c r="F70" s="66"/>
      <c r="G70" s="66"/>
      <c r="H70" s="66"/>
      <c r="I70" s="66"/>
      <c r="J70" s="390"/>
      <c r="K70" s="390"/>
      <c r="L70" s="390"/>
      <c r="M70" s="66"/>
    </row>
    <row r="71" spans="2:13" s="30" customFormat="1" ht="12.75" x14ac:dyDescent="0.25">
      <c r="B71" s="66"/>
      <c r="C71" s="66"/>
      <c r="D71" s="66"/>
      <c r="E71" s="66"/>
      <c r="F71" s="66"/>
      <c r="G71" s="66"/>
      <c r="H71" s="66"/>
      <c r="I71" s="66"/>
      <c r="J71" s="390"/>
      <c r="K71" s="390"/>
      <c r="L71" s="390"/>
      <c r="M71" s="66"/>
    </row>
    <row r="72" spans="2:13" s="30" customFormat="1" ht="12.75" x14ac:dyDescent="0.25">
      <c r="B72" s="66"/>
      <c r="C72" s="66"/>
      <c r="D72" s="66"/>
      <c r="E72" s="66"/>
      <c r="F72" s="66"/>
      <c r="G72" s="66"/>
      <c r="H72" s="66"/>
      <c r="I72" s="66"/>
      <c r="J72" s="390"/>
      <c r="K72" s="390"/>
      <c r="L72" s="390"/>
      <c r="M72" s="66"/>
    </row>
    <row r="73" spans="2:13" s="30" customFormat="1" ht="12.75" x14ac:dyDescent="0.25">
      <c r="B73" s="66"/>
      <c r="C73" s="66"/>
      <c r="D73" s="66"/>
      <c r="E73" s="66"/>
      <c r="F73" s="66"/>
      <c r="G73" s="66"/>
      <c r="H73" s="66"/>
      <c r="I73" s="66"/>
      <c r="J73" s="390"/>
      <c r="K73" s="390"/>
      <c r="L73" s="390"/>
      <c r="M73" s="66"/>
    </row>
    <row r="74" spans="2:13" s="30" customFormat="1" ht="12.75" x14ac:dyDescent="0.25">
      <c r="B74" s="66"/>
      <c r="C74" s="66"/>
      <c r="D74" s="66"/>
      <c r="E74" s="66"/>
      <c r="F74" s="66"/>
      <c r="G74" s="66"/>
      <c r="H74" s="66"/>
      <c r="I74" s="66"/>
      <c r="J74" s="390"/>
      <c r="K74" s="390"/>
      <c r="L74" s="390"/>
      <c r="M74" s="66"/>
    </row>
    <row r="75" spans="2:13" s="1" customFormat="1" ht="14.45" customHeight="1" x14ac:dyDescent="0.25">
      <c r="B75" s="385" t="s">
        <v>173</v>
      </c>
      <c r="C75" s="386"/>
      <c r="D75" s="386"/>
      <c r="E75" s="386"/>
      <c r="F75" s="386"/>
      <c r="G75" s="386"/>
      <c r="H75" s="386"/>
      <c r="I75" s="386"/>
      <c r="J75" s="386"/>
      <c r="K75" s="386"/>
      <c r="L75" s="386"/>
      <c r="M75" s="387"/>
    </row>
    <row r="76" spans="2:13" s="30" customFormat="1" ht="12.75" x14ac:dyDescent="0.25">
      <c r="B76" s="112"/>
      <c r="C76" s="112"/>
      <c r="D76" s="112"/>
      <c r="E76" s="112"/>
      <c r="F76" s="112"/>
      <c r="G76" s="112"/>
      <c r="H76" s="112"/>
      <c r="I76" s="112"/>
      <c r="J76" s="400"/>
      <c r="K76" s="400"/>
      <c r="L76" s="400"/>
      <c r="M76" s="112"/>
    </row>
    <row r="77" spans="2:13" s="30" customFormat="1" ht="12.75" x14ac:dyDescent="0.25">
      <c r="B77" s="112"/>
      <c r="C77" s="112"/>
      <c r="D77" s="112"/>
      <c r="E77" s="112"/>
      <c r="F77" s="112"/>
      <c r="G77" s="112"/>
      <c r="H77" s="112"/>
      <c r="I77" s="112"/>
      <c r="J77" s="400"/>
      <c r="K77" s="400"/>
      <c r="L77" s="400"/>
      <c r="M77" s="112"/>
    </row>
    <row r="78" spans="2:13" s="30" customFormat="1" ht="12.75" x14ac:dyDescent="0.25">
      <c r="B78" s="112"/>
      <c r="C78" s="112"/>
      <c r="D78" s="112"/>
      <c r="E78" s="112"/>
      <c r="F78" s="112"/>
      <c r="G78" s="112"/>
      <c r="H78" s="112"/>
      <c r="I78" s="112"/>
      <c r="J78" s="400"/>
      <c r="K78" s="400"/>
      <c r="L78" s="400"/>
      <c r="M78" s="112"/>
    </row>
    <row r="79" spans="2:13" s="30" customFormat="1" ht="12.75" x14ac:dyDescent="0.25">
      <c r="B79" s="112"/>
      <c r="C79" s="112"/>
      <c r="D79" s="112"/>
      <c r="E79" s="112"/>
      <c r="F79" s="112"/>
      <c r="G79" s="112"/>
      <c r="H79" s="112"/>
      <c r="I79" s="112"/>
      <c r="J79" s="400"/>
      <c r="K79" s="400"/>
      <c r="L79" s="400"/>
      <c r="M79" s="112"/>
    </row>
    <row r="80" spans="2:13" s="30" customFormat="1" ht="12.75" x14ac:dyDescent="0.25">
      <c r="B80" s="112"/>
      <c r="C80" s="112"/>
      <c r="D80" s="112"/>
      <c r="E80" s="112"/>
      <c r="F80" s="112"/>
      <c r="G80" s="112"/>
      <c r="H80" s="112"/>
      <c r="I80" s="112"/>
      <c r="J80" s="400"/>
      <c r="K80" s="400"/>
      <c r="L80" s="400"/>
      <c r="M80" s="112"/>
    </row>
    <row r="81" spans="2:15" s="1" customFormat="1" ht="12.75" x14ac:dyDescent="0.25"/>
    <row r="82" spans="2:15" s="1" customFormat="1" ht="15.75" x14ac:dyDescent="0.25">
      <c r="B82" s="373" t="s">
        <v>182</v>
      </c>
      <c r="C82" s="374"/>
      <c r="D82" s="374"/>
      <c r="E82" s="374"/>
      <c r="F82" s="374"/>
      <c r="G82" s="374"/>
      <c r="H82" s="374"/>
      <c r="I82" s="374"/>
      <c r="J82" s="374"/>
      <c r="K82" s="374"/>
      <c r="L82" s="374"/>
      <c r="M82" s="374"/>
      <c r="N82" s="374"/>
      <c r="O82" s="375"/>
    </row>
    <row r="83" spans="2:15" s="1" customFormat="1" ht="12.75" customHeight="1" x14ac:dyDescent="0.25">
      <c r="B83" s="372" t="s">
        <v>156</v>
      </c>
      <c r="C83" s="231" t="s">
        <v>157</v>
      </c>
      <c r="D83" s="372" t="s">
        <v>183</v>
      </c>
      <c r="E83" s="382" t="s">
        <v>184</v>
      </c>
      <c r="F83" s="382" t="s">
        <v>185</v>
      </c>
      <c r="G83" s="372" t="s">
        <v>177</v>
      </c>
      <c r="H83" s="372" t="s">
        <v>186</v>
      </c>
      <c r="I83" s="372" t="s">
        <v>187</v>
      </c>
      <c r="J83" s="372" t="s">
        <v>180</v>
      </c>
      <c r="K83" s="372" t="s">
        <v>176</v>
      </c>
      <c r="L83" s="372" t="s">
        <v>178</v>
      </c>
      <c r="M83" s="372" t="s">
        <v>181</v>
      </c>
      <c r="N83" s="376" t="s">
        <v>99</v>
      </c>
      <c r="O83" s="377"/>
    </row>
    <row r="84" spans="2:15" s="1" customFormat="1" ht="12.75" x14ac:dyDescent="0.25">
      <c r="B84" s="372"/>
      <c r="C84" s="372" t="s">
        <v>164</v>
      </c>
      <c r="D84" s="372"/>
      <c r="E84" s="383"/>
      <c r="F84" s="383"/>
      <c r="G84" s="372"/>
      <c r="H84" s="372"/>
      <c r="I84" s="372"/>
      <c r="J84" s="372"/>
      <c r="K84" s="372"/>
      <c r="L84" s="372"/>
      <c r="M84" s="372"/>
      <c r="N84" s="378"/>
      <c r="O84" s="379"/>
    </row>
    <row r="85" spans="2:15" s="1" customFormat="1" ht="12.75" x14ac:dyDescent="0.25">
      <c r="B85" s="372"/>
      <c r="C85" s="372"/>
      <c r="D85" s="372"/>
      <c r="E85" s="383"/>
      <c r="F85" s="383"/>
      <c r="G85" s="372"/>
      <c r="H85" s="372"/>
      <c r="I85" s="372"/>
      <c r="J85" s="372"/>
      <c r="K85" s="372"/>
      <c r="L85" s="372"/>
      <c r="M85" s="372"/>
      <c r="N85" s="378"/>
      <c r="O85" s="379"/>
    </row>
    <row r="86" spans="2:15" s="1" customFormat="1" ht="12.75" x14ac:dyDescent="0.25">
      <c r="B86" s="372"/>
      <c r="C86" s="372"/>
      <c r="D86" s="372"/>
      <c r="E86" s="384"/>
      <c r="F86" s="384"/>
      <c r="G86" s="372"/>
      <c r="H86" s="372"/>
      <c r="I86" s="372"/>
      <c r="J86" s="372"/>
      <c r="K86" s="372"/>
      <c r="L86" s="372"/>
      <c r="M86" s="372"/>
      <c r="N86" s="380"/>
      <c r="O86" s="381"/>
    </row>
    <row r="87" spans="2:15" s="1" customFormat="1" ht="15" customHeight="1" x14ac:dyDescent="0.25">
      <c r="B87" s="65" t="s">
        <v>165</v>
      </c>
      <c r="C87" s="244"/>
      <c r="D87" s="244"/>
      <c r="E87" s="244"/>
      <c r="F87" s="244"/>
      <c r="G87" s="244"/>
      <c r="H87" s="244"/>
      <c r="I87" s="244"/>
      <c r="J87" s="244"/>
      <c r="K87" s="244"/>
      <c r="L87" s="244"/>
      <c r="M87" s="244"/>
      <c r="N87" s="244"/>
      <c r="O87" s="245"/>
    </row>
    <row r="88" spans="2:15" s="30" customFormat="1" ht="12" x14ac:dyDescent="0.25">
      <c r="B88" s="66"/>
      <c r="C88" s="66"/>
      <c r="D88" s="234"/>
      <c r="E88" s="234"/>
      <c r="F88" s="234"/>
      <c r="G88" s="234"/>
      <c r="H88" s="234"/>
      <c r="I88" s="234"/>
      <c r="J88" s="66"/>
      <c r="K88" s="66"/>
      <c r="L88" s="66"/>
      <c r="M88" s="66"/>
      <c r="N88" s="340"/>
      <c r="O88" s="340"/>
    </row>
    <row r="89" spans="2:15" s="30" customFormat="1" ht="12" x14ac:dyDescent="0.25">
      <c r="B89" s="66"/>
      <c r="C89" s="66"/>
      <c r="D89" s="234"/>
      <c r="E89" s="234"/>
      <c r="F89" s="234"/>
      <c r="G89" s="234"/>
      <c r="H89" s="234"/>
      <c r="I89" s="234"/>
      <c r="J89" s="66"/>
      <c r="K89" s="66"/>
      <c r="L89" s="66"/>
      <c r="M89" s="66"/>
      <c r="N89" s="340"/>
      <c r="O89" s="340"/>
    </row>
    <row r="90" spans="2:15" s="30" customFormat="1" ht="12" x14ac:dyDescent="0.25">
      <c r="B90" s="66"/>
      <c r="C90" s="66"/>
      <c r="D90" s="234"/>
      <c r="E90" s="234"/>
      <c r="F90" s="234"/>
      <c r="G90" s="234"/>
      <c r="H90" s="234"/>
      <c r="I90" s="234"/>
      <c r="J90" s="66"/>
      <c r="K90" s="66"/>
      <c r="L90" s="66"/>
      <c r="M90" s="66"/>
      <c r="N90" s="340"/>
      <c r="O90" s="340"/>
    </row>
    <row r="91" spans="2:15" s="30" customFormat="1" ht="12" x14ac:dyDescent="0.25">
      <c r="B91" s="66"/>
      <c r="C91" s="66"/>
      <c r="D91" s="234"/>
      <c r="E91" s="234"/>
      <c r="F91" s="234"/>
      <c r="G91" s="234"/>
      <c r="H91" s="234"/>
      <c r="I91" s="234"/>
      <c r="J91" s="66"/>
      <c r="K91" s="66"/>
      <c r="L91" s="66"/>
      <c r="M91" s="66"/>
      <c r="N91" s="340"/>
      <c r="O91" s="340"/>
    </row>
    <row r="92" spans="2:15" s="30" customFormat="1" ht="12" x14ac:dyDescent="0.25">
      <c r="B92" s="66"/>
      <c r="C92" s="66"/>
      <c r="D92" s="234"/>
      <c r="E92" s="234"/>
      <c r="F92" s="234"/>
      <c r="G92" s="234"/>
      <c r="H92" s="234"/>
      <c r="I92" s="234"/>
      <c r="J92" s="66"/>
      <c r="K92" s="66"/>
      <c r="L92" s="66"/>
      <c r="M92" s="66"/>
      <c r="N92" s="340"/>
      <c r="O92" s="340"/>
    </row>
    <row r="93" spans="2:15" s="1" customFormat="1" ht="15" customHeight="1" x14ac:dyDescent="0.25">
      <c r="B93" s="65" t="s">
        <v>170</v>
      </c>
      <c r="C93" s="244"/>
      <c r="D93" s="244"/>
      <c r="E93" s="244"/>
      <c r="F93" s="244"/>
      <c r="G93" s="244"/>
      <c r="H93" s="244"/>
      <c r="I93" s="244"/>
      <c r="J93" s="244"/>
      <c r="K93" s="244"/>
      <c r="L93" s="244"/>
      <c r="M93" s="244"/>
      <c r="N93" s="244"/>
      <c r="O93" s="245"/>
    </row>
    <row r="94" spans="2:15" s="30" customFormat="1" ht="12" x14ac:dyDescent="0.25">
      <c r="B94" s="112"/>
      <c r="C94" s="112"/>
      <c r="D94" s="229"/>
      <c r="E94" s="229"/>
      <c r="F94" s="229"/>
      <c r="G94" s="229"/>
      <c r="H94" s="229"/>
      <c r="I94" s="229"/>
      <c r="J94" s="112"/>
      <c r="K94" s="112"/>
      <c r="L94" s="112"/>
      <c r="M94" s="112"/>
      <c r="N94" s="368"/>
      <c r="O94" s="368"/>
    </row>
    <row r="95" spans="2:15" s="30" customFormat="1" ht="12" x14ac:dyDescent="0.25">
      <c r="B95" s="112"/>
      <c r="C95" s="112"/>
      <c r="D95" s="229"/>
      <c r="E95" s="229"/>
      <c r="F95" s="229"/>
      <c r="G95" s="229"/>
      <c r="H95" s="229"/>
      <c r="I95" s="229"/>
      <c r="J95" s="112"/>
      <c r="K95" s="112"/>
      <c r="L95" s="112"/>
      <c r="M95" s="112"/>
      <c r="N95" s="368"/>
      <c r="O95" s="368"/>
    </row>
    <row r="96" spans="2:15" s="30" customFormat="1" ht="12" x14ac:dyDescent="0.25">
      <c r="B96" s="112"/>
      <c r="C96" s="112"/>
      <c r="D96" s="229"/>
      <c r="E96" s="229"/>
      <c r="F96" s="229"/>
      <c r="G96" s="229"/>
      <c r="H96" s="229"/>
      <c r="I96" s="229"/>
      <c r="J96" s="112"/>
      <c r="K96" s="112"/>
      <c r="L96" s="112"/>
      <c r="M96" s="112"/>
      <c r="N96" s="368"/>
      <c r="O96" s="368"/>
    </row>
    <row r="97" spans="2:15" s="30" customFormat="1" ht="12" x14ac:dyDescent="0.25">
      <c r="B97" s="112"/>
      <c r="C97" s="112"/>
      <c r="D97" s="229"/>
      <c r="E97" s="229"/>
      <c r="F97" s="229"/>
      <c r="G97" s="229"/>
      <c r="H97" s="229"/>
      <c r="I97" s="229"/>
      <c r="J97" s="112"/>
      <c r="K97" s="112"/>
      <c r="L97" s="112"/>
      <c r="M97" s="112"/>
      <c r="N97" s="368"/>
      <c r="O97" s="368"/>
    </row>
    <row r="98" spans="2:15" s="30" customFormat="1" ht="12" x14ac:dyDescent="0.25">
      <c r="B98" s="112"/>
      <c r="C98" s="112"/>
      <c r="D98" s="229"/>
      <c r="E98" s="229"/>
      <c r="F98" s="229"/>
      <c r="G98" s="229"/>
      <c r="H98" s="229"/>
      <c r="I98" s="229"/>
      <c r="J98" s="112"/>
      <c r="K98" s="112"/>
      <c r="L98" s="112"/>
      <c r="M98" s="112"/>
      <c r="N98" s="368"/>
      <c r="O98" s="368"/>
    </row>
    <row r="99" spans="2:15" s="1" customFormat="1" ht="15" customHeight="1" x14ac:dyDescent="0.25">
      <c r="B99" s="65" t="s">
        <v>171</v>
      </c>
      <c r="C99" s="244"/>
      <c r="D99" s="244"/>
      <c r="E99" s="244"/>
      <c r="F99" s="244"/>
      <c r="G99" s="244"/>
      <c r="H99" s="244"/>
      <c r="I99" s="244"/>
      <c r="J99" s="244"/>
      <c r="K99" s="244"/>
      <c r="L99" s="244"/>
      <c r="M99" s="244"/>
      <c r="N99" s="244"/>
      <c r="O99" s="245"/>
    </row>
    <row r="100" spans="2:15" s="30" customFormat="1" ht="12" x14ac:dyDescent="0.25">
      <c r="B100" s="66"/>
      <c r="C100" s="66"/>
      <c r="D100" s="234"/>
      <c r="E100" s="234"/>
      <c r="F100" s="234"/>
      <c r="G100" s="234"/>
      <c r="H100" s="234"/>
      <c r="I100" s="234"/>
      <c r="J100" s="66"/>
      <c r="K100" s="66"/>
      <c r="L100" s="66"/>
      <c r="M100" s="66"/>
      <c r="N100" s="340"/>
      <c r="O100" s="340"/>
    </row>
    <row r="101" spans="2:15" s="30" customFormat="1" ht="12" x14ac:dyDescent="0.25">
      <c r="B101" s="66"/>
      <c r="C101" s="66"/>
      <c r="D101" s="234"/>
      <c r="E101" s="234"/>
      <c r="F101" s="234"/>
      <c r="G101" s="234"/>
      <c r="H101" s="234"/>
      <c r="I101" s="234"/>
      <c r="J101" s="66"/>
      <c r="K101" s="66"/>
      <c r="L101" s="66"/>
      <c r="M101" s="66"/>
      <c r="N101" s="340"/>
      <c r="O101" s="340"/>
    </row>
    <row r="102" spans="2:15" s="30" customFormat="1" ht="12" x14ac:dyDescent="0.25">
      <c r="B102" s="66"/>
      <c r="C102" s="66"/>
      <c r="D102" s="234"/>
      <c r="E102" s="234"/>
      <c r="F102" s="234"/>
      <c r="G102" s="234"/>
      <c r="H102" s="234"/>
      <c r="I102" s="234"/>
      <c r="J102" s="66"/>
      <c r="K102" s="66"/>
      <c r="L102" s="66"/>
      <c r="M102" s="66"/>
      <c r="N102" s="340"/>
      <c r="O102" s="340"/>
    </row>
    <row r="103" spans="2:15" s="30" customFormat="1" ht="12" x14ac:dyDescent="0.25">
      <c r="B103" s="66"/>
      <c r="C103" s="66"/>
      <c r="D103" s="234"/>
      <c r="E103" s="234"/>
      <c r="F103" s="234"/>
      <c r="G103" s="234"/>
      <c r="H103" s="234"/>
      <c r="I103" s="234"/>
      <c r="J103" s="66"/>
      <c r="K103" s="66"/>
      <c r="L103" s="66"/>
      <c r="M103" s="66"/>
      <c r="N103" s="340"/>
      <c r="O103" s="340"/>
    </row>
    <row r="104" spans="2:15" s="30" customFormat="1" ht="12" x14ac:dyDescent="0.25">
      <c r="B104" s="66"/>
      <c r="C104" s="66"/>
      <c r="D104" s="234"/>
      <c r="E104" s="234"/>
      <c r="F104" s="234"/>
      <c r="G104" s="234"/>
      <c r="H104" s="234"/>
      <c r="I104" s="234"/>
      <c r="J104" s="66"/>
      <c r="K104" s="66"/>
      <c r="L104" s="66"/>
      <c r="M104" s="66"/>
      <c r="N104" s="340"/>
      <c r="O104" s="340"/>
    </row>
    <row r="105" spans="2:15" s="1" customFormat="1" ht="15" customHeight="1" x14ac:dyDescent="0.25">
      <c r="B105" s="65" t="s">
        <v>173</v>
      </c>
      <c r="C105" s="244"/>
      <c r="D105" s="244"/>
      <c r="E105" s="244"/>
      <c r="F105" s="244"/>
      <c r="G105" s="244"/>
      <c r="H105" s="244"/>
      <c r="I105" s="244"/>
      <c r="J105" s="244"/>
      <c r="K105" s="244"/>
      <c r="L105" s="244"/>
      <c r="M105" s="244"/>
      <c r="N105" s="244"/>
      <c r="O105" s="245"/>
    </row>
    <row r="106" spans="2:15" s="30" customFormat="1" ht="12" x14ac:dyDescent="0.25">
      <c r="B106" s="112"/>
      <c r="C106" s="112"/>
      <c r="D106" s="229"/>
      <c r="E106" s="229"/>
      <c r="F106" s="229"/>
      <c r="G106" s="229"/>
      <c r="H106" s="229"/>
      <c r="I106" s="229"/>
      <c r="J106" s="112"/>
      <c r="K106" s="112"/>
      <c r="L106" s="112"/>
      <c r="M106" s="112"/>
      <c r="N106" s="368"/>
      <c r="O106" s="368"/>
    </row>
    <row r="107" spans="2:15" s="30" customFormat="1" ht="12" x14ac:dyDescent="0.25">
      <c r="B107" s="112"/>
      <c r="C107" s="112"/>
      <c r="D107" s="229"/>
      <c r="E107" s="229"/>
      <c r="F107" s="229"/>
      <c r="G107" s="229"/>
      <c r="H107" s="229"/>
      <c r="I107" s="229"/>
      <c r="J107" s="112"/>
      <c r="K107" s="112"/>
      <c r="L107" s="112"/>
      <c r="M107" s="112"/>
      <c r="N107" s="368"/>
      <c r="O107" s="368"/>
    </row>
    <row r="108" spans="2:15" s="30" customFormat="1" ht="12" x14ac:dyDescent="0.25">
      <c r="B108" s="112"/>
      <c r="C108" s="112"/>
      <c r="D108" s="229"/>
      <c r="E108" s="229"/>
      <c r="F108" s="229"/>
      <c r="G108" s="229"/>
      <c r="H108" s="229"/>
      <c r="I108" s="229"/>
      <c r="J108" s="112"/>
      <c r="K108" s="112"/>
      <c r="L108" s="112"/>
      <c r="M108" s="112"/>
      <c r="N108" s="368"/>
      <c r="O108" s="368"/>
    </row>
    <row r="109" spans="2:15" s="30" customFormat="1" ht="12" x14ac:dyDescent="0.25">
      <c r="B109" s="112"/>
      <c r="C109" s="112"/>
      <c r="D109" s="229"/>
      <c r="E109" s="229"/>
      <c r="F109" s="229"/>
      <c r="G109" s="229"/>
      <c r="H109" s="229"/>
      <c r="I109" s="229"/>
      <c r="J109" s="112"/>
      <c r="K109" s="112"/>
      <c r="L109" s="112"/>
      <c r="M109" s="112"/>
      <c r="N109" s="368"/>
      <c r="O109" s="368"/>
    </row>
    <row r="110" spans="2:15" s="30" customFormat="1" ht="12" x14ac:dyDescent="0.25">
      <c r="B110" s="112"/>
      <c r="C110" s="112"/>
      <c r="D110" s="229"/>
      <c r="E110" s="229"/>
      <c r="F110" s="229"/>
      <c r="G110" s="229"/>
      <c r="H110" s="229"/>
      <c r="I110" s="229"/>
      <c r="J110" s="112"/>
      <c r="K110" s="112"/>
      <c r="L110" s="112"/>
      <c r="M110" s="112"/>
      <c r="N110" s="368"/>
      <c r="O110" s="368"/>
    </row>
    <row r="111" spans="2:15" s="1" customFormat="1" ht="12.75" x14ac:dyDescent="0.25"/>
    <row r="112" spans="2:15" s="1" customFormat="1" ht="15.75" x14ac:dyDescent="0.2">
      <c r="B112" s="341" t="s">
        <v>188</v>
      </c>
      <c r="C112" s="342"/>
      <c r="D112" s="342"/>
      <c r="E112" s="342"/>
      <c r="F112" s="342"/>
      <c r="G112" s="343"/>
      <c r="H112" s="3"/>
      <c r="I112" s="3"/>
      <c r="J112" s="3"/>
      <c r="K112" s="3"/>
    </row>
    <row r="113" spans="1:14" s="1" customFormat="1" x14ac:dyDescent="0.2">
      <c r="B113" s="65" t="s">
        <v>171</v>
      </c>
      <c r="C113" s="244"/>
      <c r="D113" s="244"/>
      <c r="E113" s="244"/>
      <c r="F113" s="244"/>
      <c r="G113" s="245"/>
      <c r="H113" s="3"/>
      <c r="I113" s="3"/>
      <c r="J113" s="3"/>
      <c r="K113" s="3"/>
    </row>
    <row r="114" spans="1:14" s="1" customFormat="1" ht="30" customHeight="1" x14ac:dyDescent="0.2">
      <c r="B114" s="31" t="s">
        <v>151</v>
      </c>
      <c r="C114" s="31" t="s">
        <v>189</v>
      </c>
      <c r="D114" s="226" t="s">
        <v>190</v>
      </c>
      <c r="E114" s="224" t="s">
        <v>191</v>
      </c>
      <c r="F114" s="337" t="s">
        <v>99</v>
      </c>
      <c r="G114" s="338"/>
      <c r="H114" s="3"/>
      <c r="I114" s="3"/>
      <c r="J114" s="3"/>
      <c r="K114" s="3"/>
      <c r="L114" s="3"/>
      <c r="M114" s="3"/>
    </row>
    <row r="115" spans="1:14" x14ac:dyDescent="0.2">
      <c r="B115" s="128"/>
      <c r="C115" s="142"/>
      <c r="D115" s="142"/>
      <c r="E115" s="135">
        <f t="shared" ref="E115:E121" si="0">C115+D115</f>
        <v>0</v>
      </c>
      <c r="F115" s="353"/>
      <c r="G115" s="354"/>
    </row>
    <row r="116" spans="1:14" x14ac:dyDescent="0.2">
      <c r="B116" s="128"/>
      <c r="C116" s="142"/>
      <c r="D116" s="142"/>
      <c r="E116" s="135">
        <f t="shared" si="0"/>
        <v>0</v>
      </c>
      <c r="F116" s="353"/>
      <c r="G116" s="354"/>
    </row>
    <row r="117" spans="1:14" x14ac:dyDescent="0.2">
      <c r="B117" s="128"/>
      <c r="C117" s="142"/>
      <c r="D117" s="142"/>
      <c r="E117" s="135">
        <f t="shared" si="0"/>
        <v>0</v>
      </c>
      <c r="F117" s="353"/>
      <c r="G117" s="354"/>
    </row>
    <row r="118" spans="1:14" x14ac:dyDescent="0.2">
      <c r="B118" s="128"/>
      <c r="C118" s="142"/>
      <c r="D118" s="142"/>
      <c r="E118" s="135">
        <f t="shared" si="0"/>
        <v>0</v>
      </c>
      <c r="F118" s="353"/>
      <c r="G118" s="354"/>
      <c r="J118" s="228" t="s">
        <v>192</v>
      </c>
      <c r="K118" s="112"/>
      <c r="L118" s="369"/>
      <c r="M118" s="370"/>
      <c r="N118" s="371"/>
    </row>
    <row r="119" spans="1:14" x14ac:dyDescent="0.2">
      <c r="B119" s="128"/>
      <c r="C119" s="142"/>
      <c r="D119" s="142"/>
      <c r="E119" s="135">
        <f t="shared" si="0"/>
        <v>0</v>
      </c>
      <c r="F119" s="353"/>
      <c r="G119" s="354"/>
    </row>
    <row r="120" spans="1:14" x14ac:dyDescent="0.2">
      <c r="B120" s="128"/>
      <c r="C120" s="142"/>
      <c r="D120" s="142"/>
      <c r="E120" s="135">
        <f t="shared" si="0"/>
        <v>0</v>
      </c>
      <c r="F120" s="353"/>
      <c r="G120" s="354"/>
    </row>
    <row r="121" spans="1:14" x14ac:dyDescent="0.2">
      <c r="B121" s="128"/>
      <c r="C121" s="142"/>
      <c r="D121" s="142"/>
      <c r="E121" s="135">
        <f t="shared" si="0"/>
        <v>0</v>
      </c>
      <c r="F121" s="353"/>
      <c r="G121" s="354"/>
    </row>
    <row r="123" spans="1:14" ht="15.75" x14ac:dyDescent="0.2">
      <c r="B123" s="365" t="s">
        <v>193</v>
      </c>
      <c r="C123" s="365"/>
      <c r="D123" s="365"/>
      <c r="E123" s="365"/>
      <c r="F123" s="365"/>
      <c r="G123" s="365"/>
      <c r="H123" s="365"/>
      <c r="I123" s="365"/>
      <c r="J123" s="365"/>
      <c r="K123" s="365"/>
      <c r="L123" s="365"/>
      <c r="M123" s="365"/>
      <c r="N123" s="365"/>
    </row>
    <row r="124" spans="1:14" ht="15" x14ac:dyDescent="0.25">
      <c r="A124" s="4"/>
      <c r="B124" s="366" t="s">
        <v>8</v>
      </c>
      <c r="C124" s="366"/>
      <c r="D124" s="366"/>
      <c r="E124" s="366"/>
      <c r="F124" s="366"/>
      <c r="G124" s="366"/>
      <c r="H124" s="366"/>
      <c r="I124" s="366"/>
      <c r="J124" s="366"/>
      <c r="K124" s="366"/>
      <c r="L124" s="366"/>
      <c r="M124" s="366"/>
      <c r="N124" s="366"/>
    </row>
    <row r="125" spans="1:14" x14ac:dyDescent="0.2">
      <c r="B125" s="367" t="s">
        <v>194</v>
      </c>
      <c r="C125" s="367"/>
      <c r="D125" s="367"/>
      <c r="E125" s="367"/>
      <c r="F125" s="367"/>
      <c r="G125" s="367"/>
      <c r="H125" s="367"/>
      <c r="I125" s="367"/>
      <c r="J125" s="367"/>
      <c r="K125" s="367"/>
      <c r="L125" s="367"/>
      <c r="M125" s="367"/>
      <c r="N125" s="367"/>
    </row>
    <row r="126" spans="1:14" x14ac:dyDescent="0.2">
      <c r="B126" s="364" t="s">
        <v>195</v>
      </c>
      <c r="C126" s="364"/>
      <c r="D126" s="364"/>
      <c r="E126" s="364"/>
      <c r="F126" s="364"/>
      <c r="G126" s="364"/>
      <c r="H126" s="364"/>
      <c r="I126" s="364"/>
      <c r="J126" s="364"/>
      <c r="K126" s="364"/>
      <c r="L126" s="364"/>
      <c r="M126" s="364"/>
      <c r="N126" s="364"/>
    </row>
    <row r="127" spans="1:14" x14ac:dyDescent="0.2">
      <c r="B127" s="228" t="s">
        <v>196</v>
      </c>
      <c r="C127" s="228" t="s">
        <v>192</v>
      </c>
      <c r="D127" s="408" t="s">
        <v>197</v>
      </c>
      <c r="E127" s="408"/>
      <c r="F127" s="408" t="s">
        <v>198</v>
      </c>
      <c r="G127" s="408"/>
      <c r="H127" s="228" t="s">
        <v>199</v>
      </c>
      <c r="I127" s="228" t="s">
        <v>200</v>
      </c>
      <c r="J127" s="228" t="s">
        <v>201</v>
      </c>
      <c r="K127" s="228" t="s">
        <v>202</v>
      </c>
      <c r="L127" s="405" t="s">
        <v>203</v>
      </c>
      <c r="M127" s="406"/>
      <c r="N127" s="407"/>
    </row>
    <row r="128" spans="1:14" ht="30" x14ac:dyDescent="0.2">
      <c r="B128" s="227" t="s">
        <v>204</v>
      </c>
      <c r="C128" s="227" t="s">
        <v>205</v>
      </c>
      <c r="D128" s="409" t="s">
        <v>206</v>
      </c>
      <c r="E128" s="409"/>
      <c r="F128" s="409" t="s">
        <v>207</v>
      </c>
      <c r="G128" s="409"/>
      <c r="H128" s="227" t="s">
        <v>208</v>
      </c>
      <c r="I128" s="227" t="s">
        <v>209</v>
      </c>
      <c r="J128" s="227" t="s">
        <v>210</v>
      </c>
      <c r="K128" s="112"/>
      <c r="L128" s="369"/>
      <c r="M128" s="370"/>
      <c r="N128" s="371"/>
    </row>
    <row r="129" spans="2:14" ht="30" x14ac:dyDescent="0.2">
      <c r="B129" s="227" t="s">
        <v>204</v>
      </c>
      <c r="C129" s="227" t="s">
        <v>205</v>
      </c>
      <c r="D129" s="409" t="s">
        <v>206</v>
      </c>
      <c r="E129" s="409"/>
      <c r="F129" s="409" t="s">
        <v>211</v>
      </c>
      <c r="G129" s="409"/>
      <c r="H129" s="227" t="s">
        <v>208</v>
      </c>
      <c r="I129" s="227" t="s">
        <v>212</v>
      </c>
      <c r="J129" s="227" t="s">
        <v>210</v>
      </c>
      <c r="K129" s="112"/>
      <c r="L129" s="369"/>
      <c r="M129" s="370"/>
      <c r="N129" s="371"/>
    </row>
    <row r="130" spans="2:14" ht="30" x14ac:dyDescent="0.2">
      <c r="B130" s="227" t="s">
        <v>204</v>
      </c>
      <c r="C130" s="227" t="s">
        <v>205</v>
      </c>
      <c r="D130" s="409" t="s">
        <v>206</v>
      </c>
      <c r="E130" s="409"/>
      <c r="F130" s="409" t="s">
        <v>213</v>
      </c>
      <c r="G130" s="409"/>
      <c r="H130" s="227" t="s">
        <v>208</v>
      </c>
      <c r="I130" s="227" t="s">
        <v>214</v>
      </c>
      <c r="J130" s="227" t="s">
        <v>210</v>
      </c>
      <c r="K130" s="112"/>
      <c r="L130" s="369"/>
      <c r="M130" s="370"/>
      <c r="N130" s="371"/>
    </row>
    <row r="131" spans="2:14" ht="90" x14ac:dyDescent="0.2">
      <c r="B131" s="227" t="s">
        <v>204</v>
      </c>
      <c r="C131" s="227" t="s">
        <v>215</v>
      </c>
      <c r="D131" s="409" t="s">
        <v>216</v>
      </c>
      <c r="E131" s="409"/>
      <c r="F131" s="409" t="s">
        <v>217</v>
      </c>
      <c r="G131" s="409"/>
      <c r="H131" s="227" t="s">
        <v>208</v>
      </c>
      <c r="I131" s="227" t="s">
        <v>209</v>
      </c>
      <c r="J131" s="227" t="s">
        <v>218</v>
      </c>
      <c r="K131" s="112"/>
      <c r="L131" s="369"/>
      <c r="M131" s="370"/>
      <c r="N131" s="371"/>
    </row>
    <row r="132" spans="2:14" ht="60" x14ac:dyDescent="0.2">
      <c r="B132" s="227" t="s">
        <v>204</v>
      </c>
      <c r="C132" s="227" t="s">
        <v>219</v>
      </c>
      <c r="D132" s="409" t="s">
        <v>220</v>
      </c>
      <c r="E132" s="409"/>
      <c r="F132" s="409" t="s">
        <v>221</v>
      </c>
      <c r="G132" s="409"/>
      <c r="H132" s="227" t="s">
        <v>208</v>
      </c>
      <c r="I132" s="227" t="s">
        <v>209</v>
      </c>
      <c r="J132" s="227" t="s">
        <v>222</v>
      </c>
      <c r="K132" s="112"/>
      <c r="L132" s="369"/>
      <c r="M132" s="370"/>
      <c r="N132" s="371"/>
    </row>
    <row r="133" spans="2:14" ht="60" x14ac:dyDescent="0.2">
      <c r="B133" s="227" t="s">
        <v>204</v>
      </c>
      <c r="C133" s="227" t="s">
        <v>223</v>
      </c>
      <c r="D133" s="409" t="s">
        <v>224</v>
      </c>
      <c r="E133" s="409"/>
      <c r="F133" s="409" t="s">
        <v>225</v>
      </c>
      <c r="G133" s="409"/>
      <c r="H133" s="227" t="s">
        <v>208</v>
      </c>
      <c r="I133" s="227" t="s">
        <v>209</v>
      </c>
      <c r="J133" s="227" t="s">
        <v>226</v>
      </c>
      <c r="K133" s="112"/>
      <c r="L133" s="369"/>
      <c r="M133" s="370"/>
      <c r="N133" s="371"/>
    </row>
    <row r="134" spans="2:14" ht="75" x14ac:dyDescent="0.2">
      <c r="B134" s="227" t="s">
        <v>204</v>
      </c>
      <c r="C134" s="227" t="s">
        <v>227</v>
      </c>
      <c r="D134" s="409" t="s">
        <v>228</v>
      </c>
      <c r="E134" s="409"/>
      <c r="F134" s="409" t="s">
        <v>229</v>
      </c>
      <c r="G134" s="409"/>
      <c r="H134" s="227" t="s">
        <v>208</v>
      </c>
      <c r="I134" s="227" t="s">
        <v>209</v>
      </c>
      <c r="J134" s="227" t="s">
        <v>230</v>
      </c>
      <c r="K134" s="112"/>
      <c r="L134" s="369"/>
      <c r="M134" s="370"/>
      <c r="N134" s="371"/>
    </row>
    <row r="135" spans="2:14" ht="120" x14ac:dyDescent="0.2">
      <c r="B135" s="227" t="s">
        <v>204</v>
      </c>
      <c r="C135" s="227" t="s">
        <v>231</v>
      </c>
      <c r="D135" s="409" t="s">
        <v>232</v>
      </c>
      <c r="E135" s="409"/>
      <c r="F135" s="409" t="s">
        <v>233</v>
      </c>
      <c r="G135" s="409"/>
      <c r="H135" s="227" t="s">
        <v>208</v>
      </c>
      <c r="I135" s="227" t="s">
        <v>234</v>
      </c>
      <c r="J135" s="227" t="s">
        <v>235</v>
      </c>
      <c r="K135" s="112"/>
      <c r="L135" s="369"/>
      <c r="M135" s="370"/>
      <c r="N135" s="371"/>
    </row>
    <row r="136" spans="2:14" ht="30" x14ac:dyDescent="0.2">
      <c r="B136" s="227" t="s">
        <v>236</v>
      </c>
      <c r="C136" s="227" t="s">
        <v>205</v>
      </c>
      <c r="D136" s="409" t="s">
        <v>237</v>
      </c>
      <c r="E136" s="409"/>
      <c r="F136" s="409" t="s">
        <v>238</v>
      </c>
      <c r="G136" s="409"/>
      <c r="H136" s="227" t="s">
        <v>208</v>
      </c>
      <c r="I136" s="227" t="s">
        <v>209</v>
      </c>
      <c r="J136" s="227" t="s">
        <v>239</v>
      </c>
      <c r="K136" s="112"/>
      <c r="L136" s="369"/>
      <c r="M136" s="370"/>
      <c r="N136" s="371"/>
    </row>
    <row r="137" spans="2:14" ht="30" x14ac:dyDescent="0.2">
      <c r="B137" s="227" t="s">
        <v>236</v>
      </c>
      <c r="C137" s="227" t="s">
        <v>205</v>
      </c>
      <c r="D137" s="409" t="s">
        <v>237</v>
      </c>
      <c r="E137" s="409"/>
      <c r="F137" s="409" t="s">
        <v>240</v>
      </c>
      <c r="G137" s="409"/>
      <c r="H137" s="227" t="s">
        <v>208</v>
      </c>
      <c r="I137" s="227" t="s">
        <v>212</v>
      </c>
      <c r="J137" s="227" t="s">
        <v>239</v>
      </c>
      <c r="K137" s="112"/>
      <c r="L137" s="369"/>
      <c r="M137" s="370"/>
      <c r="N137" s="371"/>
    </row>
    <row r="138" spans="2:14" ht="30" x14ac:dyDescent="0.2">
      <c r="B138" s="227" t="s">
        <v>236</v>
      </c>
      <c r="C138" s="227" t="s">
        <v>205</v>
      </c>
      <c r="D138" s="409" t="s">
        <v>237</v>
      </c>
      <c r="E138" s="409"/>
      <c r="F138" s="409" t="s">
        <v>241</v>
      </c>
      <c r="G138" s="409"/>
      <c r="H138" s="227" t="s">
        <v>208</v>
      </c>
      <c r="I138" s="227" t="s">
        <v>214</v>
      </c>
      <c r="J138" s="227" t="s">
        <v>239</v>
      </c>
      <c r="K138" s="112"/>
      <c r="L138" s="369"/>
      <c r="M138" s="370"/>
      <c r="N138" s="371"/>
    </row>
    <row r="139" spans="2:14" ht="90" x14ac:dyDescent="0.2">
      <c r="B139" s="227" t="s">
        <v>236</v>
      </c>
      <c r="C139" s="227" t="s">
        <v>215</v>
      </c>
      <c r="D139" s="409" t="s">
        <v>242</v>
      </c>
      <c r="E139" s="409"/>
      <c r="F139" s="409" t="s">
        <v>217</v>
      </c>
      <c r="G139" s="409"/>
      <c r="H139" s="227" t="s">
        <v>208</v>
      </c>
      <c r="I139" s="227" t="s">
        <v>209</v>
      </c>
      <c r="J139" s="227" t="s">
        <v>218</v>
      </c>
      <c r="K139" s="112"/>
      <c r="L139" s="369"/>
      <c r="M139" s="370"/>
      <c r="N139" s="371"/>
    </row>
    <row r="140" spans="2:14" ht="60" x14ac:dyDescent="0.2">
      <c r="B140" s="227" t="s">
        <v>236</v>
      </c>
      <c r="C140" s="227" t="s">
        <v>219</v>
      </c>
      <c r="D140" s="409" t="s">
        <v>243</v>
      </c>
      <c r="E140" s="409"/>
      <c r="F140" s="409" t="s">
        <v>244</v>
      </c>
      <c r="G140" s="409"/>
      <c r="H140" s="227" t="s">
        <v>208</v>
      </c>
      <c r="I140" s="227" t="s">
        <v>209</v>
      </c>
      <c r="J140" s="227" t="s">
        <v>245</v>
      </c>
      <c r="K140" s="112"/>
      <c r="L140" s="369"/>
      <c r="M140" s="370"/>
      <c r="N140" s="371"/>
    </row>
    <row r="141" spans="2:14" ht="75" x14ac:dyDescent="0.2">
      <c r="B141" s="227" t="s">
        <v>236</v>
      </c>
      <c r="C141" s="227" t="s">
        <v>246</v>
      </c>
      <c r="D141" s="409" t="s">
        <v>247</v>
      </c>
      <c r="E141" s="409"/>
      <c r="F141" s="409" t="s">
        <v>248</v>
      </c>
      <c r="G141" s="409"/>
      <c r="H141" s="227" t="s">
        <v>208</v>
      </c>
      <c r="I141" s="227" t="s">
        <v>209</v>
      </c>
      <c r="J141" s="227" t="s">
        <v>249</v>
      </c>
      <c r="K141" s="112"/>
      <c r="L141" s="369"/>
      <c r="M141" s="370"/>
      <c r="N141" s="371"/>
    </row>
    <row r="142" spans="2:14" ht="60" x14ac:dyDescent="0.2">
      <c r="B142" s="227" t="s">
        <v>236</v>
      </c>
      <c r="C142" s="227" t="s">
        <v>223</v>
      </c>
      <c r="D142" s="409" t="s">
        <v>250</v>
      </c>
      <c r="E142" s="409"/>
      <c r="F142" s="409" t="s">
        <v>251</v>
      </c>
      <c r="G142" s="409"/>
      <c r="H142" s="227" t="s">
        <v>208</v>
      </c>
      <c r="I142" s="227" t="s">
        <v>209</v>
      </c>
      <c r="J142" s="227" t="s">
        <v>226</v>
      </c>
      <c r="K142" s="112"/>
      <c r="L142" s="369"/>
      <c r="M142" s="370"/>
      <c r="N142" s="371"/>
    </row>
    <row r="143" spans="2:14" ht="75" x14ac:dyDescent="0.2">
      <c r="B143" s="227" t="s">
        <v>236</v>
      </c>
      <c r="C143" s="227" t="s">
        <v>227</v>
      </c>
      <c r="D143" s="409" t="s">
        <v>252</v>
      </c>
      <c r="E143" s="409"/>
      <c r="F143" s="409" t="s">
        <v>229</v>
      </c>
      <c r="G143" s="409"/>
      <c r="H143" s="227" t="s">
        <v>208</v>
      </c>
      <c r="I143" s="227" t="s">
        <v>209</v>
      </c>
      <c r="J143" s="227" t="s">
        <v>230</v>
      </c>
      <c r="K143" s="112"/>
      <c r="L143" s="369"/>
      <c r="M143" s="370"/>
      <c r="N143" s="371"/>
    </row>
    <row r="144" spans="2:14" ht="120" x14ac:dyDescent="0.2">
      <c r="B144" s="227" t="s">
        <v>236</v>
      </c>
      <c r="C144" s="227" t="s">
        <v>231</v>
      </c>
      <c r="D144" s="409" t="s">
        <v>253</v>
      </c>
      <c r="E144" s="409"/>
      <c r="F144" s="409" t="s">
        <v>233</v>
      </c>
      <c r="G144" s="409"/>
      <c r="H144" s="227" t="s">
        <v>208</v>
      </c>
      <c r="I144" s="227" t="s">
        <v>234</v>
      </c>
      <c r="J144" s="227" t="s">
        <v>235</v>
      </c>
      <c r="K144" s="112"/>
      <c r="L144" s="369"/>
      <c r="M144" s="370"/>
      <c r="N144" s="371"/>
    </row>
    <row r="145" spans="2:14" ht="45" x14ac:dyDescent="0.2">
      <c r="B145" s="227" t="s">
        <v>254</v>
      </c>
      <c r="C145" s="227" t="s">
        <v>255</v>
      </c>
      <c r="D145" s="409" t="s">
        <v>256</v>
      </c>
      <c r="E145" s="409"/>
      <c r="F145" s="409" t="s">
        <v>257</v>
      </c>
      <c r="G145" s="409"/>
      <c r="H145" s="227" t="s">
        <v>208</v>
      </c>
      <c r="I145" s="227" t="s">
        <v>209</v>
      </c>
      <c r="J145" s="227" t="s">
        <v>258</v>
      </c>
      <c r="K145" s="112"/>
      <c r="L145" s="369"/>
      <c r="M145" s="370"/>
      <c r="N145" s="371"/>
    </row>
    <row r="146" spans="2:14" ht="45" x14ac:dyDescent="0.2">
      <c r="B146" s="227" t="s">
        <v>254</v>
      </c>
      <c r="C146" s="227" t="s">
        <v>255</v>
      </c>
      <c r="D146" s="409" t="s">
        <v>256</v>
      </c>
      <c r="E146" s="409"/>
      <c r="F146" s="409" t="s">
        <v>259</v>
      </c>
      <c r="G146" s="409"/>
      <c r="H146" s="227" t="s">
        <v>208</v>
      </c>
      <c r="I146" s="227" t="s">
        <v>212</v>
      </c>
      <c r="J146" s="227" t="s">
        <v>258</v>
      </c>
      <c r="K146" s="112"/>
      <c r="L146" s="369"/>
      <c r="M146" s="370"/>
      <c r="N146" s="371"/>
    </row>
    <row r="147" spans="2:14" ht="45" x14ac:dyDescent="0.2">
      <c r="B147" s="227" t="s">
        <v>254</v>
      </c>
      <c r="C147" s="227" t="s">
        <v>255</v>
      </c>
      <c r="D147" s="409" t="s">
        <v>256</v>
      </c>
      <c r="E147" s="409"/>
      <c r="F147" s="409" t="s">
        <v>260</v>
      </c>
      <c r="G147" s="409"/>
      <c r="H147" s="227" t="s">
        <v>208</v>
      </c>
      <c r="I147" s="227" t="s">
        <v>214</v>
      </c>
      <c r="J147" s="227" t="s">
        <v>258</v>
      </c>
      <c r="K147" s="112"/>
      <c r="L147" s="369"/>
      <c r="M147" s="370"/>
      <c r="N147" s="371"/>
    </row>
    <row r="148" spans="2:14" ht="90" x14ac:dyDescent="0.2">
      <c r="B148" s="227" t="s">
        <v>254</v>
      </c>
      <c r="C148" s="227" t="s">
        <v>215</v>
      </c>
      <c r="D148" s="409" t="s">
        <v>261</v>
      </c>
      <c r="E148" s="409"/>
      <c r="F148" s="409" t="s">
        <v>217</v>
      </c>
      <c r="G148" s="409"/>
      <c r="H148" s="227" t="s">
        <v>208</v>
      </c>
      <c r="I148" s="227" t="s">
        <v>209</v>
      </c>
      <c r="J148" s="227" t="s">
        <v>218</v>
      </c>
      <c r="K148" s="112"/>
      <c r="L148" s="369"/>
      <c r="M148" s="370"/>
      <c r="N148" s="371"/>
    </row>
    <row r="149" spans="2:14" ht="60" x14ac:dyDescent="0.2">
      <c r="B149" s="227" t="s">
        <v>254</v>
      </c>
      <c r="C149" s="227" t="s">
        <v>262</v>
      </c>
      <c r="D149" s="409" t="s">
        <v>263</v>
      </c>
      <c r="E149" s="409"/>
      <c r="F149" s="409" t="s">
        <v>264</v>
      </c>
      <c r="G149" s="409"/>
      <c r="H149" s="227" t="s">
        <v>208</v>
      </c>
      <c r="I149" s="227" t="s">
        <v>212</v>
      </c>
      <c r="J149" s="227" t="s">
        <v>265</v>
      </c>
      <c r="K149" s="112"/>
      <c r="L149" s="369"/>
      <c r="M149" s="370"/>
      <c r="N149" s="371"/>
    </row>
    <row r="150" spans="2:14" ht="60" x14ac:dyDescent="0.2">
      <c r="B150" s="227" t="s">
        <v>254</v>
      </c>
      <c r="C150" s="227" t="s">
        <v>262</v>
      </c>
      <c r="D150" s="409" t="s">
        <v>263</v>
      </c>
      <c r="E150" s="409"/>
      <c r="F150" s="409" t="s">
        <v>266</v>
      </c>
      <c r="G150" s="409"/>
      <c r="H150" s="227" t="s">
        <v>208</v>
      </c>
      <c r="I150" s="227" t="s">
        <v>209</v>
      </c>
      <c r="J150" s="227" t="s">
        <v>265</v>
      </c>
      <c r="K150" s="112"/>
      <c r="L150" s="369"/>
      <c r="M150" s="370"/>
      <c r="N150" s="371"/>
    </row>
    <row r="151" spans="2:14" ht="120" x14ac:dyDescent="0.2">
      <c r="B151" s="227" t="s">
        <v>254</v>
      </c>
      <c r="C151" s="227" t="s">
        <v>231</v>
      </c>
      <c r="D151" s="409" t="s">
        <v>267</v>
      </c>
      <c r="E151" s="409"/>
      <c r="F151" s="409" t="s">
        <v>233</v>
      </c>
      <c r="G151" s="409"/>
      <c r="H151" s="227" t="s">
        <v>208</v>
      </c>
      <c r="I151" s="227" t="s">
        <v>234</v>
      </c>
      <c r="J151" s="227" t="s">
        <v>235</v>
      </c>
      <c r="K151" s="112"/>
      <c r="L151" s="369"/>
      <c r="M151" s="370"/>
      <c r="N151" s="371"/>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69" customWidth="1"/>
    <col min="2" max="2" width="17.28515625" style="69" customWidth="1"/>
    <col min="3" max="3" width="12.5703125" style="69" customWidth="1"/>
    <col min="4" max="4" width="9" style="69" customWidth="1"/>
    <col min="5" max="5" width="16" style="69" customWidth="1"/>
    <col min="6" max="6" width="10.5703125" style="69" customWidth="1"/>
    <col min="7" max="7" width="13.85546875" style="69" customWidth="1"/>
    <col min="8" max="8" width="17.42578125" style="69" bestFit="1" customWidth="1"/>
    <col min="9" max="9" width="12.140625" style="69" customWidth="1"/>
    <col min="10" max="10" width="11.140625" style="69" customWidth="1"/>
    <col min="11" max="11" width="9.140625" style="69"/>
    <col min="12" max="12" width="11.42578125" style="69" customWidth="1"/>
    <col min="13" max="13" width="10.28515625" style="69" customWidth="1"/>
    <col min="14" max="14" width="11.85546875" style="69" customWidth="1"/>
    <col min="15" max="15" width="10.42578125" style="69" customWidth="1"/>
    <col min="16" max="16384" width="9.140625" style="69"/>
  </cols>
  <sheetData>
    <row r="1" spans="1:19" s="3" customFormat="1" ht="14.25" x14ac:dyDescent="0.2"/>
    <row r="2" spans="1:19" s="3" customFormat="1" ht="15.75" x14ac:dyDescent="0.2">
      <c r="B2" s="336" t="s">
        <v>268</v>
      </c>
      <c r="C2" s="336"/>
      <c r="D2" s="336"/>
      <c r="E2" s="336"/>
      <c r="F2" s="336"/>
      <c r="G2" s="336"/>
      <c r="H2" s="336"/>
      <c r="I2" s="336"/>
      <c r="J2" s="336"/>
      <c r="K2" s="336"/>
      <c r="L2" s="336"/>
      <c r="M2" s="336"/>
      <c r="N2" s="336"/>
      <c r="O2" s="336"/>
      <c r="P2" s="336"/>
      <c r="Q2" s="336"/>
      <c r="R2" s="336"/>
      <c r="S2" s="336"/>
    </row>
    <row r="3" spans="1:19" s="3" customFormat="1" ht="15" x14ac:dyDescent="0.25">
      <c r="A3" s="4"/>
      <c r="B3" s="411" t="s">
        <v>8</v>
      </c>
      <c r="C3" s="411"/>
      <c r="D3" s="411"/>
      <c r="E3" s="411"/>
      <c r="F3" s="411"/>
      <c r="G3" s="411"/>
      <c r="H3" s="411"/>
      <c r="I3" s="411"/>
      <c r="J3" s="411"/>
      <c r="K3" s="411"/>
      <c r="L3" s="411"/>
      <c r="M3" s="411"/>
      <c r="N3" s="411"/>
      <c r="O3" s="411"/>
      <c r="P3" s="411"/>
      <c r="Q3" s="411"/>
      <c r="R3" s="411"/>
      <c r="S3" s="411"/>
    </row>
    <row r="4" spans="1:19" s="3" customFormat="1" ht="26.25" customHeight="1" x14ac:dyDescent="0.2">
      <c r="A4" s="4"/>
      <c r="B4" s="412" t="s">
        <v>269</v>
      </c>
      <c r="C4" s="412"/>
      <c r="D4" s="412"/>
      <c r="E4" s="412"/>
      <c r="F4" s="412"/>
      <c r="G4" s="412"/>
      <c r="H4" s="412"/>
      <c r="I4" s="412"/>
      <c r="J4" s="412"/>
      <c r="K4" s="412"/>
      <c r="L4" s="412"/>
      <c r="M4" s="412"/>
      <c r="N4" s="412"/>
      <c r="O4" s="412"/>
      <c r="P4" s="412"/>
      <c r="Q4" s="412"/>
      <c r="R4" s="412"/>
      <c r="S4" s="412"/>
    </row>
    <row r="5" spans="1:19" s="3" customFormat="1" ht="13.5" customHeight="1" x14ac:dyDescent="0.2">
      <c r="A5" s="4"/>
      <c r="B5" s="191"/>
      <c r="C5" s="191"/>
      <c r="D5" s="191"/>
      <c r="E5" s="191"/>
      <c r="F5" s="191"/>
      <c r="G5" s="191"/>
      <c r="H5" s="191"/>
      <c r="I5" s="191"/>
      <c r="J5" s="191"/>
      <c r="K5" s="191"/>
      <c r="L5" s="191"/>
      <c r="M5" s="191"/>
      <c r="N5" s="191"/>
      <c r="O5" s="191"/>
      <c r="P5" s="191"/>
      <c r="Q5" s="191"/>
      <c r="R5" s="191"/>
      <c r="S5" s="191"/>
    </row>
    <row r="6" spans="1:19" s="3" customFormat="1" ht="13.5" customHeight="1" x14ac:dyDescent="0.2">
      <c r="A6" s="4"/>
      <c r="B6" s="410" t="s">
        <v>270</v>
      </c>
      <c r="C6" s="410"/>
      <c r="D6" s="410"/>
      <c r="E6" s="410"/>
      <c r="F6" s="20"/>
      <c r="G6" s="191"/>
      <c r="H6" s="191"/>
      <c r="I6" s="191"/>
      <c r="J6" s="191"/>
      <c r="K6" s="191"/>
      <c r="L6" s="191"/>
      <c r="M6" s="191"/>
      <c r="N6" s="191"/>
      <c r="O6" s="191"/>
      <c r="P6" s="191"/>
      <c r="Q6" s="191"/>
      <c r="R6" s="191"/>
      <c r="S6" s="191"/>
    </row>
    <row r="7" spans="1:19" s="3" customFormat="1" ht="14.25" x14ac:dyDescent="0.2"/>
    <row r="8" spans="1:19" s="3" customFormat="1" ht="15.75" x14ac:dyDescent="0.2">
      <c r="B8" s="341" t="s">
        <v>271</v>
      </c>
      <c r="C8" s="342"/>
      <c r="D8" s="342"/>
      <c r="E8" s="342"/>
      <c r="F8" s="342"/>
      <c r="G8" s="342"/>
      <c r="H8" s="342"/>
      <c r="I8" s="342"/>
      <c r="J8" s="342"/>
      <c r="K8" s="342"/>
      <c r="L8" s="342"/>
      <c r="M8" s="342"/>
      <c r="N8" s="342"/>
      <c r="O8" s="342"/>
      <c r="P8" s="342"/>
      <c r="Q8" s="342"/>
      <c r="R8" s="342"/>
      <c r="S8" s="343"/>
    </row>
    <row r="9" spans="1:19" s="3" customFormat="1" ht="38.450000000000003" customHeight="1" x14ac:dyDescent="0.2">
      <c r="B9" s="32" t="s">
        <v>272</v>
      </c>
      <c r="C9" s="420" t="s">
        <v>65</v>
      </c>
      <c r="D9" s="422"/>
      <c r="E9" s="241" t="s">
        <v>273</v>
      </c>
      <c r="F9" s="241" t="s">
        <v>274</v>
      </c>
      <c r="G9" s="420" t="s">
        <v>275</v>
      </c>
      <c r="H9" s="422"/>
      <c r="I9" s="241" t="s">
        <v>276</v>
      </c>
      <c r="J9" s="241" t="s">
        <v>277</v>
      </c>
      <c r="K9" s="420" t="s">
        <v>278</v>
      </c>
      <c r="L9" s="422"/>
      <c r="M9" s="241" t="s">
        <v>279</v>
      </c>
      <c r="N9" s="241" t="s">
        <v>280</v>
      </c>
      <c r="O9" s="420" t="s">
        <v>99</v>
      </c>
      <c r="P9" s="421"/>
      <c r="Q9" s="421"/>
      <c r="R9" s="421"/>
      <c r="S9" s="422"/>
    </row>
    <row r="10" spans="1:19" s="3" customFormat="1" ht="14.25" x14ac:dyDescent="0.2">
      <c r="B10" s="33" t="s">
        <v>281</v>
      </c>
      <c r="C10" s="34"/>
      <c r="D10" s="34"/>
      <c r="E10" s="34"/>
      <c r="F10" s="34"/>
      <c r="G10" s="34"/>
      <c r="H10" s="34"/>
      <c r="I10" s="34"/>
      <c r="J10" s="34"/>
      <c r="K10" s="34"/>
      <c r="L10" s="34"/>
      <c r="M10" s="34"/>
      <c r="N10" s="35"/>
      <c r="O10" s="34"/>
      <c r="P10" s="34"/>
      <c r="Q10" s="34"/>
      <c r="R10" s="34"/>
      <c r="S10" s="35"/>
    </row>
    <row r="11" spans="1:19" s="23" customFormat="1" ht="12" x14ac:dyDescent="0.2">
      <c r="B11" s="86" t="s">
        <v>282</v>
      </c>
      <c r="C11" s="413"/>
      <c r="D11" s="414"/>
      <c r="E11" s="242"/>
      <c r="F11" s="19"/>
      <c r="G11" s="413"/>
      <c r="H11" s="414"/>
      <c r="I11" s="206"/>
      <c r="J11" s="19"/>
      <c r="K11" s="415"/>
      <c r="L11" s="416"/>
      <c r="M11" s="242"/>
      <c r="N11" s="242"/>
      <c r="O11" s="417"/>
      <c r="P11" s="418"/>
      <c r="Q11" s="418"/>
      <c r="R11" s="418"/>
      <c r="S11" s="419"/>
    </row>
    <row r="12" spans="1:19" s="23" customFormat="1" ht="12" x14ac:dyDescent="0.2">
      <c r="B12" s="86" t="s">
        <v>283</v>
      </c>
      <c r="C12" s="413"/>
      <c r="D12" s="414"/>
      <c r="E12" s="242"/>
      <c r="F12" s="19"/>
      <c r="G12" s="413"/>
      <c r="H12" s="414"/>
      <c r="I12" s="206"/>
      <c r="J12" s="19"/>
      <c r="K12" s="415"/>
      <c r="L12" s="416"/>
      <c r="M12" s="242"/>
      <c r="N12" s="242"/>
      <c r="O12" s="417"/>
      <c r="P12" s="418"/>
      <c r="Q12" s="418"/>
      <c r="R12" s="418"/>
      <c r="S12" s="419"/>
    </row>
    <row r="13" spans="1:19" s="23" customFormat="1" ht="12" x14ac:dyDescent="0.2">
      <c r="B13" s="86" t="s">
        <v>284</v>
      </c>
      <c r="C13" s="413"/>
      <c r="D13" s="414"/>
      <c r="E13" s="242"/>
      <c r="F13" s="19"/>
      <c r="G13" s="413"/>
      <c r="H13" s="414"/>
      <c r="I13" s="206"/>
      <c r="J13" s="19"/>
      <c r="K13" s="415"/>
      <c r="L13" s="416"/>
      <c r="M13" s="242"/>
      <c r="N13" s="242"/>
      <c r="O13" s="417"/>
      <c r="P13" s="418"/>
      <c r="Q13" s="418"/>
      <c r="R13" s="418"/>
      <c r="S13" s="419"/>
    </row>
    <row r="14" spans="1:19" s="23" customFormat="1" ht="12" x14ac:dyDescent="0.2">
      <c r="B14" s="87" t="s">
        <v>285</v>
      </c>
      <c r="C14" s="413"/>
      <c r="D14" s="414"/>
      <c r="E14" s="242"/>
      <c r="F14" s="19"/>
      <c r="G14" s="413"/>
      <c r="H14" s="414"/>
      <c r="I14" s="206"/>
      <c r="J14" s="19"/>
      <c r="K14" s="415"/>
      <c r="L14" s="416"/>
      <c r="M14" s="242"/>
      <c r="N14" s="242"/>
      <c r="O14" s="417"/>
      <c r="P14" s="418"/>
      <c r="Q14" s="418"/>
      <c r="R14" s="418"/>
      <c r="S14" s="419"/>
    </row>
    <row r="15" spans="1:19" s="3" customFormat="1" ht="14.25" x14ac:dyDescent="0.2">
      <c r="B15" s="33" t="s">
        <v>286</v>
      </c>
      <c r="C15" s="34"/>
      <c r="D15" s="34"/>
      <c r="E15" s="34"/>
      <c r="F15" s="34"/>
      <c r="G15" s="34"/>
      <c r="H15" s="34"/>
      <c r="I15" s="205"/>
      <c r="J15" s="34"/>
      <c r="K15" s="34"/>
      <c r="L15" s="34"/>
      <c r="M15" s="34"/>
      <c r="N15" s="35"/>
      <c r="O15" s="34"/>
      <c r="P15" s="34"/>
      <c r="Q15" s="34"/>
      <c r="R15" s="34"/>
      <c r="S15" s="35"/>
    </row>
    <row r="16" spans="1:19" s="23" customFormat="1" ht="12" x14ac:dyDescent="0.2">
      <c r="B16" s="86" t="s">
        <v>282</v>
      </c>
      <c r="C16" s="413"/>
      <c r="D16" s="414"/>
      <c r="E16" s="242"/>
      <c r="F16" s="19"/>
      <c r="G16" s="413"/>
      <c r="H16" s="414"/>
      <c r="I16" s="206"/>
      <c r="J16" s="19"/>
      <c r="K16" s="415"/>
      <c r="L16" s="416"/>
      <c r="M16" s="242"/>
      <c r="N16" s="242"/>
      <c r="O16" s="417"/>
      <c r="P16" s="418"/>
      <c r="Q16" s="418"/>
      <c r="R16" s="418"/>
      <c r="S16" s="419"/>
    </row>
    <row r="17" spans="2:19" s="23" customFormat="1" ht="24" x14ac:dyDescent="0.2">
      <c r="B17" s="86" t="s">
        <v>287</v>
      </c>
      <c r="C17" s="413"/>
      <c r="D17" s="414"/>
      <c r="E17" s="242"/>
      <c r="F17" s="19"/>
      <c r="G17" s="413"/>
      <c r="H17" s="414"/>
      <c r="I17" s="206"/>
      <c r="J17" s="19"/>
      <c r="K17" s="415"/>
      <c r="L17" s="416"/>
      <c r="M17" s="242"/>
      <c r="N17" s="242"/>
      <c r="O17" s="417"/>
      <c r="P17" s="418"/>
      <c r="Q17" s="418"/>
      <c r="R17" s="418"/>
      <c r="S17" s="419"/>
    </row>
    <row r="18" spans="2:19" s="23" customFormat="1" ht="12" x14ac:dyDescent="0.2">
      <c r="B18" s="86" t="s">
        <v>288</v>
      </c>
      <c r="C18" s="413"/>
      <c r="D18" s="414"/>
      <c r="E18" s="242"/>
      <c r="F18" s="19"/>
      <c r="G18" s="413"/>
      <c r="H18" s="414"/>
      <c r="I18" s="206"/>
      <c r="J18" s="19"/>
      <c r="K18" s="415"/>
      <c r="L18" s="416"/>
      <c r="M18" s="242"/>
      <c r="N18" s="242"/>
      <c r="O18" s="417"/>
      <c r="P18" s="418"/>
      <c r="Q18" s="418"/>
      <c r="R18" s="418"/>
      <c r="S18" s="419"/>
    </row>
    <row r="19" spans="2:19" s="23" customFormat="1" ht="24" x14ac:dyDescent="0.2">
      <c r="B19" s="86" t="s">
        <v>289</v>
      </c>
      <c r="C19" s="413"/>
      <c r="D19" s="414"/>
      <c r="E19" s="242"/>
      <c r="F19" s="19"/>
      <c r="G19" s="413"/>
      <c r="H19" s="414"/>
      <c r="I19" s="206"/>
      <c r="J19" s="19"/>
      <c r="K19" s="415"/>
      <c r="L19" s="416"/>
      <c r="M19" s="242"/>
      <c r="N19" s="242"/>
      <c r="O19" s="417"/>
      <c r="P19" s="418"/>
      <c r="Q19" s="418"/>
      <c r="R19" s="418"/>
      <c r="S19" s="419"/>
    </row>
    <row r="20" spans="2:19" s="23" customFormat="1" ht="24" x14ac:dyDescent="0.2">
      <c r="B20" s="86" t="s">
        <v>290</v>
      </c>
      <c r="C20" s="413"/>
      <c r="D20" s="414"/>
      <c r="E20" s="242"/>
      <c r="F20" s="19"/>
      <c r="G20" s="413"/>
      <c r="H20" s="414"/>
      <c r="I20" s="206"/>
      <c r="J20" s="19"/>
      <c r="K20" s="415"/>
      <c r="L20" s="416"/>
      <c r="M20" s="242"/>
      <c r="N20" s="242"/>
      <c r="O20" s="417"/>
      <c r="P20" s="418"/>
      <c r="Q20" s="418"/>
      <c r="R20" s="418"/>
      <c r="S20" s="419"/>
    </row>
    <row r="21" spans="2:19" s="23" customFormat="1" ht="12" x14ac:dyDescent="0.2">
      <c r="B21" s="86" t="s">
        <v>291</v>
      </c>
      <c r="C21" s="413"/>
      <c r="D21" s="414"/>
      <c r="E21" s="242"/>
      <c r="F21" s="19"/>
      <c r="G21" s="413"/>
      <c r="H21" s="414"/>
      <c r="I21" s="206"/>
      <c r="J21" s="19"/>
      <c r="K21" s="415"/>
      <c r="L21" s="416"/>
      <c r="M21" s="242"/>
      <c r="N21" s="242"/>
      <c r="O21" s="417"/>
      <c r="P21" s="418"/>
      <c r="Q21" s="418"/>
      <c r="R21" s="418"/>
      <c r="S21" s="419"/>
    </row>
    <row r="22" spans="2:19" s="23" customFormat="1" ht="12" x14ac:dyDescent="0.2">
      <c r="B22" s="86" t="s">
        <v>292</v>
      </c>
      <c r="C22" s="413"/>
      <c r="D22" s="414"/>
      <c r="E22" s="242"/>
      <c r="F22" s="19"/>
      <c r="G22" s="413"/>
      <c r="H22" s="414"/>
      <c r="I22" s="206"/>
      <c r="J22" s="19"/>
      <c r="K22" s="415"/>
      <c r="L22" s="416"/>
      <c r="M22" s="242"/>
      <c r="N22" s="242"/>
      <c r="O22" s="417"/>
      <c r="P22" s="418"/>
      <c r="Q22" s="418"/>
      <c r="R22" s="418"/>
      <c r="S22" s="419"/>
    </row>
    <row r="23" spans="2:19" s="23" customFormat="1" ht="12" x14ac:dyDescent="0.2">
      <c r="B23" s="87" t="s">
        <v>285</v>
      </c>
      <c r="C23" s="413"/>
      <c r="D23" s="414"/>
      <c r="E23" s="242"/>
      <c r="F23" s="19"/>
      <c r="G23" s="413"/>
      <c r="H23" s="414"/>
      <c r="I23" s="206"/>
      <c r="J23" s="19"/>
      <c r="K23" s="415"/>
      <c r="L23" s="416"/>
      <c r="M23" s="242"/>
      <c r="N23" s="242"/>
      <c r="O23" s="417"/>
      <c r="P23" s="418"/>
      <c r="Q23" s="418"/>
      <c r="R23" s="418"/>
      <c r="S23" s="419"/>
    </row>
    <row r="24" spans="2:19" s="23" customFormat="1" ht="12" x14ac:dyDescent="0.2">
      <c r="B24" s="98"/>
      <c r="C24" s="99"/>
      <c r="D24" s="99"/>
      <c r="E24" s="99"/>
      <c r="F24" s="100"/>
      <c r="G24" s="99"/>
      <c r="H24" s="99"/>
      <c r="I24" s="100"/>
      <c r="J24" s="100"/>
      <c r="K24" s="99"/>
      <c r="L24" s="99"/>
    </row>
    <row r="25" spans="2:19" s="23" customFormat="1" ht="55.5" customHeight="1" x14ac:dyDescent="0.2">
      <c r="B25" s="423" t="s">
        <v>293</v>
      </c>
      <c r="C25" s="424"/>
      <c r="D25" s="424"/>
      <c r="E25" s="425"/>
      <c r="F25" s="100"/>
      <c r="G25" s="99"/>
      <c r="H25" s="99"/>
      <c r="I25" s="100"/>
      <c r="J25" s="100"/>
      <c r="K25" s="99"/>
      <c r="L25" s="99"/>
    </row>
    <row r="26" spans="2:19" s="23" customFormat="1" ht="37.5" customHeight="1" x14ac:dyDescent="0.2">
      <c r="B26" s="426" t="s">
        <v>294</v>
      </c>
      <c r="C26" s="426"/>
      <c r="D26" s="413"/>
      <c r="E26" s="414"/>
      <c r="F26" s="100"/>
      <c r="G26" s="100"/>
      <c r="H26" s="100"/>
      <c r="I26" s="100"/>
      <c r="J26" s="100"/>
      <c r="K26" s="100"/>
      <c r="L26" s="100"/>
      <c r="M26" s="100"/>
      <c r="N26" s="100"/>
    </row>
    <row r="27" spans="2:19" s="23" customFormat="1" ht="55.5" customHeight="1" x14ac:dyDescent="0.2">
      <c r="B27" s="426" t="s">
        <v>295</v>
      </c>
      <c r="C27" s="426"/>
      <c r="D27" s="413"/>
      <c r="E27" s="414"/>
      <c r="F27" s="100"/>
      <c r="G27" s="100"/>
      <c r="H27" s="100"/>
      <c r="I27" s="100"/>
      <c r="J27" s="100"/>
      <c r="K27" s="100"/>
      <c r="L27" s="100"/>
      <c r="M27" s="100"/>
      <c r="N27" s="100"/>
    </row>
    <row r="28" spans="2:19" s="3" customFormat="1" ht="14.25" x14ac:dyDescent="0.2"/>
    <row r="29" spans="2:19" s="3" customFormat="1" ht="15.75" x14ac:dyDescent="0.2">
      <c r="B29" s="339" t="s">
        <v>296</v>
      </c>
      <c r="C29" s="339"/>
      <c r="D29" s="339"/>
      <c r="E29" s="339"/>
      <c r="F29" s="339"/>
      <c r="G29" s="339"/>
      <c r="H29" s="339"/>
      <c r="I29" s="339"/>
      <c r="J29" s="339"/>
      <c r="K29" s="339"/>
      <c r="L29" s="339"/>
      <c r="M29" s="339"/>
      <c r="N29" s="339"/>
      <c r="O29" s="339"/>
      <c r="P29" s="339"/>
      <c r="Q29" s="339"/>
      <c r="R29" s="339"/>
      <c r="S29" s="339"/>
    </row>
    <row r="30" spans="2:19" s="3" customFormat="1" ht="51" x14ac:dyDescent="0.2">
      <c r="B30" s="32" t="s">
        <v>272</v>
      </c>
      <c r="C30" s="420" t="s">
        <v>65</v>
      </c>
      <c r="D30" s="422"/>
      <c r="E30" s="241" t="s">
        <v>273</v>
      </c>
      <c r="F30" s="241" t="s">
        <v>274</v>
      </c>
      <c r="G30" s="241" t="s">
        <v>297</v>
      </c>
      <c r="H30" s="241" t="s">
        <v>298</v>
      </c>
      <c r="I30" s="420" t="s">
        <v>275</v>
      </c>
      <c r="J30" s="422"/>
      <c r="K30" s="238" t="s">
        <v>76</v>
      </c>
      <c r="L30" s="241" t="s">
        <v>299</v>
      </c>
      <c r="M30" s="241" t="s">
        <v>300</v>
      </c>
      <c r="N30" s="237" t="s">
        <v>301</v>
      </c>
      <c r="O30" s="420" t="s">
        <v>99</v>
      </c>
      <c r="P30" s="421"/>
      <c r="Q30" s="421"/>
      <c r="R30" s="421"/>
      <c r="S30" s="422"/>
    </row>
    <row r="31" spans="2:19" s="3" customFormat="1" ht="14.25" x14ac:dyDescent="0.2">
      <c r="B31" s="33" t="s">
        <v>281</v>
      </c>
      <c r="C31" s="34"/>
      <c r="D31" s="34"/>
      <c r="E31" s="34"/>
      <c r="F31" s="34"/>
      <c r="G31" s="34"/>
      <c r="H31" s="34"/>
      <c r="I31" s="34"/>
      <c r="J31" s="34"/>
      <c r="K31" s="34"/>
      <c r="L31" s="34"/>
      <c r="M31" s="34"/>
      <c r="N31" s="34"/>
      <c r="O31" s="34"/>
      <c r="P31" s="34"/>
      <c r="Q31" s="34"/>
      <c r="R31" s="34"/>
      <c r="S31" s="35"/>
    </row>
    <row r="32" spans="2:19" s="23" customFormat="1" ht="12" x14ac:dyDescent="0.2">
      <c r="B32" s="86" t="s">
        <v>282</v>
      </c>
      <c r="C32" s="413"/>
      <c r="D32" s="414"/>
      <c r="E32" s="242"/>
      <c r="F32" s="242"/>
      <c r="G32" s="242"/>
      <c r="H32" s="242"/>
      <c r="I32" s="413"/>
      <c r="J32" s="414"/>
      <c r="K32" s="236"/>
      <c r="L32" s="19"/>
      <c r="M32" s="134"/>
      <c r="N32" s="204"/>
      <c r="O32" s="417"/>
      <c r="P32" s="418"/>
      <c r="Q32" s="418"/>
      <c r="R32" s="418"/>
      <c r="S32" s="419"/>
    </row>
    <row r="33" spans="2:19" s="23" customFormat="1" ht="12" x14ac:dyDescent="0.2">
      <c r="B33" s="86" t="s">
        <v>283</v>
      </c>
      <c r="C33" s="413"/>
      <c r="D33" s="414"/>
      <c r="E33" s="242"/>
      <c r="F33" s="242"/>
      <c r="G33" s="242"/>
      <c r="H33" s="242"/>
      <c r="I33" s="413"/>
      <c r="J33" s="414"/>
      <c r="K33" s="236"/>
      <c r="L33" s="19"/>
      <c r="M33" s="134"/>
      <c r="N33" s="204"/>
      <c r="O33" s="417"/>
      <c r="P33" s="418"/>
      <c r="Q33" s="418"/>
      <c r="R33" s="418"/>
      <c r="S33" s="419"/>
    </row>
    <row r="34" spans="2:19" s="23" customFormat="1" ht="12" x14ac:dyDescent="0.2">
      <c r="B34" s="86" t="s">
        <v>284</v>
      </c>
      <c r="C34" s="413"/>
      <c r="D34" s="414"/>
      <c r="E34" s="242"/>
      <c r="F34" s="242"/>
      <c r="G34" s="242"/>
      <c r="H34" s="242"/>
      <c r="I34" s="413"/>
      <c r="J34" s="414"/>
      <c r="K34" s="236"/>
      <c r="L34" s="19"/>
      <c r="M34" s="134"/>
      <c r="N34" s="204"/>
      <c r="O34" s="417"/>
      <c r="P34" s="418"/>
      <c r="Q34" s="418"/>
      <c r="R34" s="418"/>
      <c r="S34" s="419"/>
    </row>
    <row r="35" spans="2:19" s="23" customFormat="1" ht="12" x14ac:dyDescent="0.2">
      <c r="B35" s="87" t="s">
        <v>285</v>
      </c>
      <c r="C35" s="413"/>
      <c r="D35" s="414"/>
      <c r="E35" s="242"/>
      <c r="F35" s="242"/>
      <c r="G35" s="242"/>
      <c r="H35" s="242"/>
      <c r="I35" s="413"/>
      <c r="J35" s="414"/>
      <c r="K35" s="236"/>
      <c r="L35" s="19"/>
      <c r="M35" s="134"/>
      <c r="N35" s="204"/>
      <c r="O35" s="417"/>
      <c r="P35" s="418"/>
      <c r="Q35" s="418"/>
      <c r="R35" s="418"/>
      <c r="S35" s="419"/>
    </row>
    <row r="36" spans="2:19" s="3" customFormat="1" ht="14.25" x14ac:dyDescent="0.2">
      <c r="B36" s="33" t="s">
        <v>286</v>
      </c>
      <c r="C36" s="34"/>
      <c r="D36" s="34"/>
      <c r="E36" s="34"/>
      <c r="F36" s="34"/>
      <c r="G36" s="34"/>
      <c r="H36" s="34"/>
      <c r="I36" s="34"/>
      <c r="J36" s="34"/>
      <c r="K36" s="34"/>
      <c r="L36" s="34"/>
      <c r="M36" s="34"/>
      <c r="N36" s="205"/>
      <c r="O36" s="34"/>
      <c r="P36" s="34"/>
      <c r="Q36" s="34"/>
      <c r="R36" s="34"/>
      <c r="S36" s="35"/>
    </row>
    <row r="37" spans="2:19" s="23" customFormat="1" ht="12" x14ac:dyDescent="0.2">
      <c r="B37" s="86" t="s">
        <v>282</v>
      </c>
      <c r="C37" s="413"/>
      <c r="D37" s="414"/>
      <c r="E37" s="242"/>
      <c r="F37" s="242"/>
      <c r="G37" s="242"/>
      <c r="H37" s="242"/>
      <c r="I37" s="413"/>
      <c r="J37" s="414"/>
      <c r="K37" s="236"/>
      <c r="L37" s="19"/>
      <c r="M37" s="19"/>
      <c r="N37" s="204"/>
      <c r="O37" s="417"/>
      <c r="P37" s="418"/>
      <c r="Q37" s="418"/>
      <c r="R37" s="418"/>
      <c r="S37" s="419"/>
    </row>
    <row r="38" spans="2:19" s="23" customFormat="1" ht="24" x14ac:dyDescent="0.2">
      <c r="B38" s="86" t="s">
        <v>287</v>
      </c>
      <c r="C38" s="413"/>
      <c r="D38" s="414"/>
      <c r="E38" s="242"/>
      <c r="F38" s="242"/>
      <c r="G38" s="242"/>
      <c r="H38" s="242"/>
      <c r="I38" s="413"/>
      <c r="J38" s="414"/>
      <c r="K38" s="236"/>
      <c r="L38" s="19"/>
      <c r="M38" s="19"/>
      <c r="N38" s="204"/>
      <c r="O38" s="417"/>
      <c r="P38" s="418"/>
      <c r="Q38" s="418"/>
      <c r="R38" s="418"/>
      <c r="S38" s="419"/>
    </row>
    <row r="39" spans="2:19" s="23" customFormat="1" ht="12" x14ac:dyDescent="0.2">
      <c r="B39" s="86" t="s">
        <v>288</v>
      </c>
      <c r="C39" s="413"/>
      <c r="D39" s="414"/>
      <c r="E39" s="242"/>
      <c r="F39" s="242"/>
      <c r="G39" s="242"/>
      <c r="H39" s="242"/>
      <c r="I39" s="413"/>
      <c r="J39" s="414"/>
      <c r="K39" s="236"/>
      <c r="L39" s="19"/>
      <c r="M39" s="19"/>
      <c r="N39" s="204"/>
      <c r="O39" s="417"/>
      <c r="P39" s="418"/>
      <c r="Q39" s="418"/>
      <c r="R39" s="418"/>
      <c r="S39" s="419"/>
    </row>
    <row r="40" spans="2:19" s="23" customFormat="1" ht="24" x14ac:dyDescent="0.2">
      <c r="B40" s="86" t="s">
        <v>289</v>
      </c>
      <c r="C40" s="413"/>
      <c r="D40" s="414"/>
      <c r="E40" s="242"/>
      <c r="F40" s="242"/>
      <c r="G40" s="242"/>
      <c r="H40" s="242"/>
      <c r="I40" s="413"/>
      <c r="J40" s="414"/>
      <c r="K40" s="236"/>
      <c r="L40" s="19"/>
      <c r="M40" s="19"/>
      <c r="N40" s="204"/>
      <c r="O40" s="417"/>
      <c r="P40" s="418"/>
      <c r="Q40" s="418"/>
      <c r="R40" s="418"/>
      <c r="S40" s="419"/>
    </row>
    <row r="41" spans="2:19" s="23" customFormat="1" ht="24" x14ac:dyDescent="0.2">
      <c r="B41" s="86" t="s">
        <v>290</v>
      </c>
      <c r="C41" s="413"/>
      <c r="D41" s="414"/>
      <c r="E41" s="242"/>
      <c r="F41" s="242"/>
      <c r="G41" s="242"/>
      <c r="H41" s="242"/>
      <c r="I41" s="413"/>
      <c r="J41" s="414"/>
      <c r="K41" s="236"/>
      <c r="L41" s="19"/>
      <c r="M41" s="19"/>
      <c r="N41" s="204"/>
      <c r="O41" s="417"/>
      <c r="P41" s="418"/>
      <c r="Q41" s="418"/>
      <c r="R41" s="418"/>
      <c r="S41" s="419"/>
    </row>
    <row r="42" spans="2:19" s="23" customFormat="1" ht="12" x14ac:dyDescent="0.2">
      <c r="B42" s="86" t="s">
        <v>291</v>
      </c>
      <c r="C42" s="413"/>
      <c r="D42" s="414"/>
      <c r="E42" s="242"/>
      <c r="F42" s="242"/>
      <c r="G42" s="242"/>
      <c r="H42" s="242"/>
      <c r="I42" s="413"/>
      <c r="J42" s="414"/>
      <c r="K42" s="236"/>
      <c r="L42" s="19"/>
      <c r="M42" s="19"/>
      <c r="N42" s="204"/>
      <c r="O42" s="417"/>
      <c r="P42" s="418"/>
      <c r="Q42" s="418"/>
      <c r="R42" s="418"/>
      <c r="S42" s="419"/>
    </row>
    <row r="43" spans="2:19" s="23" customFormat="1" ht="12" x14ac:dyDescent="0.2">
      <c r="B43" s="86" t="s">
        <v>292</v>
      </c>
      <c r="C43" s="413"/>
      <c r="D43" s="414"/>
      <c r="E43" s="242"/>
      <c r="F43" s="242"/>
      <c r="G43" s="242"/>
      <c r="H43" s="242"/>
      <c r="I43" s="413"/>
      <c r="J43" s="414"/>
      <c r="K43" s="236"/>
      <c r="L43" s="19"/>
      <c r="M43" s="19"/>
      <c r="N43" s="204"/>
      <c r="O43" s="417"/>
      <c r="P43" s="418"/>
      <c r="Q43" s="418"/>
      <c r="R43" s="418"/>
      <c r="S43" s="419"/>
    </row>
    <row r="44" spans="2:19" s="23" customFormat="1" ht="12" x14ac:dyDescent="0.2">
      <c r="B44" s="87" t="s">
        <v>285</v>
      </c>
      <c r="C44" s="413"/>
      <c r="D44" s="414"/>
      <c r="E44" s="242"/>
      <c r="F44" s="242"/>
      <c r="G44" s="242"/>
      <c r="H44" s="242"/>
      <c r="I44" s="413"/>
      <c r="J44" s="414"/>
      <c r="K44" s="236"/>
      <c r="L44" s="19"/>
      <c r="M44" s="19"/>
      <c r="N44" s="204"/>
      <c r="O44" s="417"/>
      <c r="P44" s="418"/>
      <c r="Q44" s="418"/>
      <c r="R44" s="418"/>
      <c r="S44" s="419"/>
    </row>
    <row r="45" spans="2:19" s="3" customFormat="1" ht="14.25" x14ac:dyDescent="0.2"/>
    <row r="46" spans="2:19" s="3" customFormat="1" ht="15.75" x14ac:dyDescent="0.2">
      <c r="B46" s="339" t="s">
        <v>150</v>
      </c>
      <c r="C46" s="339"/>
      <c r="D46" s="339"/>
      <c r="E46" s="339"/>
    </row>
    <row r="47" spans="2:19" s="3" customFormat="1" ht="25.5" x14ac:dyDescent="0.2">
      <c r="B47" s="31" t="s">
        <v>65</v>
      </c>
      <c r="C47" s="226" t="s">
        <v>152</v>
      </c>
      <c r="D47" s="337" t="s">
        <v>99</v>
      </c>
      <c r="E47" s="338"/>
    </row>
    <row r="48" spans="2:19" s="3" customFormat="1" ht="14.25" x14ac:dyDescent="0.2">
      <c r="B48" s="128"/>
      <c r="C48" s="142"/>
      <c r="D48" s="353"/>
      <c r="E48" s="354"/>
    </row>
    <row r="49" spans="2:5" s="3" customFormat="1" ht="14.25" x14ac:dyDescent="0.2">
      <c r="B49" s="128"/>
      <c r="C49" s="142"/>
      <c r="D49" s="353"/>
      <c r="E49" s="354"/>
    </row>
    <row r="50" spans="2:5" s="3" customFormat="1" ht="14.25" x14ac:dyDescent="0.2">
      <c r="B50" s="128"/>
      <c r="C50" s="142"/>
      <c r="D50" s="353"/>
      <c r="E50" s="354"/>
    </row>
    <row r="51" spans="2:5" s="3" customFormat="1" ht="14.25" x14ac:dyDescent="0.2">
      <c r="B51" s="128"/>
      <c r="C51" s="142"/>
      <c r="D51" s="353"/>
      <c r="E51" s="354"/>
    </row>
    <row r="52" spans="2:5" s="3" customFormat="1" ht="14.25" x14ac:dyDescent="0.2">
      <c r="B52" s="128"/>
      <c r="C52" s="142"/>
      <c r="D52" s="353"/>
      <c r="E52" s="354"/>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40625" defaultRowHeight="12.75" x14ac:dyDescent="0.2"/>
  <cols>
    <col min="1" max="1" width="3.85546875" style="69" customWidth="1"/>
    <col min="2" max="2" width="17.28515625" style="69" customWidth="1"/>
    <col min="3" max="3" width="19.28515625" style="69" customWidth="1"/>
    <col min="4" max="4" width="9" style="69" customWidth="1"/>
    <col min="5" max="5" width="16" style="69" customWidth="1"/>
    <col min="6" max="6" width="15.7109375" style="69" customWidth="1"/>
    <col min="7" max="7" width="12.7109375" style="69" customWidth="1"/>
    <col min="8" max="8" width="17.42578125" style="69" bestFit="1" customWidth="1"/>
    <col min="9" max="9" width="18" style="69" customWidth="1"/>
    <col min="10" max="10" width="25.42578125" style="69" customWidth="1"/>
    <col min="11" max="11" width="9.140625" style="69"/>
    <col min="12" max="12" width="11.42578125" style="69" customWidth="1"/>
    <col min="13" max="16384" width="9.140625" style="69"/>
  </cols>
  <sheetData>
    <row r="1" spans="1:19" s="3" customFormat="1" ht="14.25" x14ac:dyDescent="0.2"/>
    <row r="2" spans="1:19" s="3" customFormat="1" ht="15.75" x14ac:dyDescent="0.2">
      <c r="B2" s="336" t="s">
        <v>302</v>
      </c>
      <c r="C2" s="336"/>
      <c r="D2" s="336"/>
      <c r="E2" s="336"/>
      <c r="F2" s="336"/>
      <c r="G2" s="336"/>
      <c r="H2" s="336"/>
      <c r="I2" s="336"/>
      <c r="J2" s="336"/>
      <c r="K2" s="336"/>
      <c r="L2" s="336"/>
      <c r="M2" s="336"/>
      <c r="N2" s="69"/>
      <c r="O2" s="69"/>
      <c r="P2" s="69"/>
      <c r="Q2" s="69"/>
      <c r="R2" s="69"/>
      <c r="S2" s="69"/>
    </row>
    <row r="3" spans="1:19" s="3" customFormat="1" ht="15" x14ac:dyDescent="0.25">
      <c r="A3" s="4"/>
      <c r="B3" s="411" t="s">
        <v>8</v>
      </c>
      <c r="C3" s="411"/>
      <c r="D3" s="411"/>
      <c r="E3" s="411"/>
      <c r="F3" s="411"/>
      <c r="G3" s="411"/>
      <c r="H3" s="411"/>
      <c r="I3" s="411"/>
      <c r="J3" s="411"/>
      <c r="K3" s="411"/>
      <c r="L3" s="411"/>
      <c r="M3" s="411"/>
      <c r="N3" s="69"/>
      <c r="O3" s="69"/>
      <c r="P3" s="69"/>
      <c r="Q3" s="69"/>
      <c r="R3" s="69"/>
      <c r="S3" s="69"/>
    </row>
    <row r="4" spans="1:19" s="3" customFormat="1" ht="14.25" x14ac:dyDescent="0.2">
      <c r="A4" s="4"/>
      <c r="B4" s="432" t="s">
        <v>9</v>
      </c>
      <c r="C4" s="432"/>
      <c r="D4" s="432"/>
      <c r="E4" s="432"/>
      <c r="F4" s="432"/>
      <c r="G4" s="432"/>
      <c r="H4" s="432"/>
      <c r="I4" s="432"/>
      <c r="J4" s="432"/>
      <c r="K4" s="432"/>
      <c r="L4" s="432"/>
      <c r="M4" s="432"/>
      <c r="N4" s="69"/>
      <c r="O4" s="69"/>
      <c r="P4" s="69"/>
      <c r="Q4" s="69"/>
      <c r="R4" s="69"/>
      <c r="S4" s="69"/>
    </row>
    <row r="5" spans="1:19" s="3" customFormat="1" ht="14.25" x14ac:dyDescent="0.2"/>
    <row r="6" spans="1:19" ht="15.75" x14ac:dyDescent="0.2">
      <c r="B6" s="339" t="s">
        <v>303</v>
      </c>
      <c r="C6" s="339"/>
      <c r="D6" s="339"/>
      <c r="E6" s="339"/>
      <c r="F6" s="339"/>
      <c r="G6" s="339"/>
      <c r="H6" s="339"/>
      <c r="I6" s="339"/>
      <c r="J6" s="339"/>
      <c r="K6" s="339"/>
      <c r="L6" s="339"/>
      <c r="M6" s="339"/>
    </row>
    <row r="7" spans="1:19" ht="12.75" customHeight="1" x14ac:dyDescent="0.2">
      <c r="B7" s="382" t="s">
        <v>156</v>
      </c>
      <c r="C7" s="231" t="s">
        <v>157</v>
      </c>
      <c r="D7" s="429" t="s">
        <v>304</v>
      </c>
      <c r="E7" s="429" t="s">
        <v>305</v>
      </c>
      <c r="F7" s="429" t="s">
        <v>306</v>
      </c>
      <c r="G7" s="429" t="s">
        <v>307</v>
      </c>
      <c r="H7" s="429" t="s">
        <v>308</v>
      </c>
      <c r="I7" s="429" t="s">
        <v>309</v>
      </c>
      <c r="J7" s="429" t="s">
        <v>310</v>
      </c>
      <c r="K7" s="376" t="s">
        <v>99</v>
      </c>
      <c r="L7" s="388"/>
      <c r="M7" s="377"/>
    </row>
    <row r="8" spans="1:19" ht="38.450000000000003" customHeight="1" x14ac:dyDescent="0.2">
      <c r="B8" s="383"/>
      <c r="C8" s="232" t="s">
        <v>164</v>
      </c>
      <c r="D8" s="431"/>
      <c r="E8" s="431"/>
      <c r="F8" s="431"/>
      <c r="G8" s="431"/>
      <c r="H8" s="431"/>
      <c r="I8" s="431"/>
      <c r="J8" s="431"/>
      <c r="K8" s="380"/>
      <c r="L8" s="433"/>
      <c r="M8" s="381"/>
    </row>
    <row r="9" spans="1:19" x14ac:dyDescent="0.2">
      <c r="B9" s="103" t="s">
        <v>165</v>
      </c>
      <c r="C9" s="78"/>
      <c r="D9" s="101"/>
      <c r="E9" s="101"/>
      <c r="F9" s="101"/>
      <c r="G9" s="101"/>
      <c r="H9" s="101"/>
      <c r="I9" s="101"/>
      <c r="J9" s="102"/>
      <c r="K9" s="244"/>
      <c r="L9" s="244"/>
      <c r="M9" s="245"/>
    </row>
    <row r="10" spans="1:19" x14ac:dyDescent="0.2">
      <c r="B10" s="124"/>
      <c r="C10" s="124"/>
      <c r="D10" s="125"/>
      <c r="E10" s="125"/>
      <c r="F10" s="125"/>
      <c r="G10" s="125"/>
      <c r="H10" s="125"/>
      <c r="I10" s="125"/>
      <c r="J10" s="125"/>
      <c r="K10" s="390"/>
      <c r="L10" s="390"/>
      <c r="M10" s="390"/>
    </row>
    <row r="11" spans="1:19" x14ac:dyDescent="0.2">
      <c r="B11" s="126"/>
      <c r="C11" s="126"/>
      <c r="D11" s="146"/>
      <c r="E11" s="146"/>
      <c r="F11" s="146"/>
      <c r="G11" s="146"/>
      <c r="H11" s="146"/>
      <c r="I11" s="146"/>
      <c r="J11" s="146"/>
      <c r="K11" s="390"/>
      <c r="L11" s="390"/>
      <c r="M11" s="390"/>
    </row>
    <row r="12" spans="1:19" x14ac:dyDescent="0.2">
      <c r="B12" s="126"/>
      <c r="C12" s="126"/>
      <c r="D12" s="146"/>
      <c r="E12" s="146"/>
      <c r="F12" s="146"/>
      <c r="G12" s="146"/>
      <c r="H12" s="146"/>
      <c r="I12" s="146"/>
      <c r="J12" s="146"/>
      <c r="K12" s="390"/>
      <c r="L12" s="390"/>
      <c r="M12" s="390"/>
    </row>
    <row r="13" spans="1:19" x14ac:dyDescent="0.2">
      <c r="B13" s="126"/>
      <c r="C13" s="126"/>
      <c r="D13" s="146"/>
      <c r="E13" s="146"/>
      <c r="F13" s="146"/>
      <c r="G13" s="146"/>
      <c r="H13" s="146"/>
      <c r="I13" s="146"/>
      <c r="J13" s="146"/>
      <c r="K13" s="390"/>
      <c r="L13" s="390"/>
      <c r="M13" s="390"/>
    </row>
    <row r="14" spans="1:19" x14ac:dyDescent="0.2">
      <c r="B14" s="126"/>
      <c r="C14" s="126"/>
      <c r="D14" s="146"/>
      <c r="E14" s="146"/>
      <c r="F14" s="146"/>
      <c r="G14" s="146"/>
      <c r="H14" s="146"/>
      <c r="I14" s="146"/>
      <c r="J14" s="146"/>
      <c r="K14" s="390"/>
      <c r="L14" s="390"/>
      <c r="M14" s="390"/>
    </row>
    <row r="15" spans="1:19" x14ac:dyDescent="0.2">
      <c r="B15" s="230" t="s">
        <v>170</v>
      </c>
      <c r="C15" s="78"/>
      <c r="D15" s="101"/>
      <c r="E15" s="101"/>
      <c r="F15" s="101"/>
      <c r="G15" s="101"/>
      <c r="H15" s="101"/>
      <c r="I15" s="101"/>
      <c r="J15" s="102"/>
      <c r="K15" s="244"/>
      <c r="L15" s="244"/>
      <c r="M15" s="245"/>
    </row>
    <row r="16" spans="1:19" x14ac:dyDescent="0.2">
      <c r="B16" s="132"/>
      <c r="C16" s="132"/>
      <c r="D16" s="131"/>
      <c r="E16" s="131"/>
      <c r="F16" s="131"/>
      <c r="G16" s="131"/>
      <c r="H16" s="131"/>
      <c r="I16" s="131"/>
      <c r="J16" s="131"/>
      <c r="K16" s="400"/>
      <c r="L16" s="400"/>
      <c r="M16" s="400"/>
    </row>
    <row r="17" spans="2:13" x14ac:dyDescent="0.2">
      <c r="B17" s="133"/>
      <c r="C17" s="133"/>
      <c r="D17" s="145"/>
      <c r="E17" s="145"/>
      <c r="F17" s="145"/>
      <c r="G17" s="145"/>
      <c r="H17" s="145"/>
      <c r="I17" s="145"/>
      <c r="J17" s="145"/>
      <c r="K17" s="400"/>
      <c r="L17" s="400"/>
      <c r="M17" s="400"/>
    </row>
    <row r="18" spans="2:13" x14ac:dyDescent="0.2">
      <c r="B18" s="133"/>
      <c r="C18" s="133"/>
      <c r="D18" s="145"/>
      <c r="E18" s="145"/>
      <c r="F18" s="145"/>
      <c r="G18" s="145"/>
      <c r="H18" s="145"/>
      <c r="I18" s="145"/>
      <c r="J18" s="145"/>
      <c r="K18" s="400"/>
      <c r="L18" s="400"/>
      <c r="M18" s="400"/>
    </row>
    <row r="19" spans="2:13" x14ac:dyDescent="0.2">
      <c r="B19" s="133"/>
      <c r="C19" s="133"/>
      <c r="D19" s="145"/>
      <c r="E19" s="145"/>
      <c r="F19" s="145"/>
      <c r="G19" s="145"/>
      <c r="H19" s="145"/>
      <c r="I19" s="145"/>
      <c r="J19" s="145"/>
      <c r="K19" s="400"/>
      <c r="L19" s="400"/>
      <c r="M19" s="400"/>
    </row>
    <row r="20" spans="2:13" x14ac:dyDescent="0.2">
      <c r="B20" s="133"/>
      <c r="C20" s="133"/>
      <c r="D20" s="145"/>
      <c r="E20" s="145"/>
      <c r="F20" s="145"/>
      <c r="G20" s="145"/>
      <c r="H20" s="145"/>
      <c r="I20" s="145"/>
      <c r="J20" s="145"/>
      <c r="K20" s="400"/>
      <c r="L20" s="400"/>
      <c r="M20" s="400"/>
    </row>
    <row r="21" spans="2:13" x14ac:dyDescent="0.2">
      <c r="B21" s="230" t="s">
        <v>171</v>
      </c>
      <c r="C21" s="78"/>
      <c r="D21" s="101"/>
      <c r="E21" s="101"/>
      <c r="F21" s="101"/>
      <c r="G21" s="101"/>
      <c r="H21" s="101"/>
      <c r="I21" s="101"/>
      <c r="J21" s="102"/>
      <c r="K21" s="244"/>
      <c r="L21" s="244"/>
      <c r="M21" s="245"/>
    </row>
    <row r="22" spans="2:13" x14ac:dyDescent="0.2">
      <c r="B22" s="124"/>
      <c r="C22" s="124"/>
      <c r="D22" s="125"/>
      <c r="E22" s="125"/>
      <c r="F22" s="125"/>
      <c r="G22" s="125"/>
      <c r="H22" s="125"/>
      <c r="I22" s="125"/>
      <c r="J22" s="125"/>
      <c r="K22" s="390"/>
      <c r="L22" s="390"/>
      <c r="M22" s="390"/>
    </row>
    <row r="23" spans="2:13" x14ac:dyDescent="0.2">
      <c r="B23" s="126"/>
      <c r="C23" s="126"/>
      <c r="D23" s="146"/>
      <c r="E23" s="146"/>
      <c r="F23" s="146"/>
      <c r="G23" s="146"/>
      <c r="H23" s="146"/>
      <c r="I23" s="146"/>
      <c r="J23" s="146"/>
      <c r="K23" s="390"/>
      <c r="L23" s="390"/>
      <c r="M23" s="390"/>
    </row>
    <row r="24" spans="2:13" x14ac:dyDescent="0.2">
      <c r="B24" s="126"/>
      <c r="C24" s="126"/>
      <c r="D24" s="146"/>
      <c r="E24" s="146"/>
      <c r="F24" s="146"/>
      <c r="G24" s="146"/>
      <c r="H24" s="146"/>
      <c r="I24" s="146"/>
      <c r="J24" s="146"/>
      <c r="K24" s="390"/>
      <c r="L24" s="390"/>
      <c r="M24" s="390"/>
    </row>
    <row r="25" spans="2:13" x14ac:dyDescent="0.2">
      <c r="B25" s="126"/>
      <c r="C25" s="126"/>
      <c r="D25" s="146"/>
      <c r="E25" s="146"/>
      <c r="F25" s="146"/>
      <c r="G25" s="146"/>
      <c r="H25" s="146"/>
      <c r="I25" s="146"/>
      <c r="J25" s="146"/>
      <c r="K25" s="390"/>
      <c r="L25" s="390"/>
      <c r="M25" s="390"/>
    </row>
    <row r="26" spans="2:13" x14ac:dyDescent="0.2">
      <c r="B26" s="126"/>
      <c r="C26" s="126"/>
      <c r="D26" s="146"/>
      <c r="E26" s="146"/>
      <c r="F26" s="146"/>
      <c r="G26" s="146"/>
      <c r="H26" s="146"/>
      <c r="I26" s="146"/>
      <c r="J26" s="146"/>
      <c r="K26" s="390"/>
      <c r="L26" s="390"/>
      <c r="M26" s="390"/>
    </row>
    <row r="27" spans="2:13" x14ac:dyDescent="0.2">
      <c r="B27" s="230" t="s">
        <v>173</v>
      </c>
      <c r="C27" s="78"/>
      <c r="D27" s="101"/>
      <c r="E27" s="101"/>
      <c r="F27" s="101"/>
      <c r="G27" s="101"/>
      <c r="H27" s="101"/>
      <c r="I27" s="101"/>
      <c r="J27" s="102"/>
      <c r="K27" s="244"/>
      <c r="L27" s="244"/>
      <c r="M27" s="245"/>
    </row>
    <row r="28" spans="2:13" x14ac:dyDescent="0.2">
      <c r="B28" s="132"/>
      <c r="C28" s="132"/>
      <c r="D28" s="131"/>
      <c r="E28" s="131"/>
      <c r="F28" s="131"/>
      <c r="G28" s="131"/>
      <c r="H28" s="131"/>
      <c r="I28" s="131"/>
      <c r="J28" s="131"/>
      <c r="K28" s="400"/>
      <c r="L28" s="400"/>
      <c r="M28" s="400"/>
    </row>
    <row r="29" spans="2:13" x14ac:dyDescent="0.2">
      <c r="B29" s="133"/>
      <c r="C29" s="133"/>
      <c r="D29" s="145"/>
      <c r="E29" s="145"/>
      <c r="F29" s="145"/>
      <c r="G29" s="145"/>
      <c r="H29" s="145"/>
      <c r="I29" s="145"/>
      <c r="J29" s="145"/>
      <c r="K29" s="400"/>
      <c r="L29" s="400"/>
      <c r="M29" s="400"/>
    </row>
    <row r="30" spans="2:13" x14ac:dyDescent="0.2">
      <c r="B30" s="133"/>
      <c r="C30" s="133"/>
      <c r="D30" s="145"/>
      <c r="E30" s="145"/>
      <c r="F30" s="145"/>
      <c r="G30" s="145"/>
      <c r="H30" s="145"/>
      <c r="I30" s="145"/>
      <c r="J30" s="145"/>
      <c r="K30" s="400"/>
      <c r="L30" s="400"/>
      <c r="M30" s="400"/>
    </row>
    <row r="31" spans="2:13" x14ac:dyDescent="0.2">
      <c r="B31" s="133"/>
      <c r="C31" s="133"/>
      <c r="D31" s="145"/>
      <c r="E31" s="145"/>
      <c r="F31" s="145"/>
      <c r="G31" s="145"/>
      <c r="H31" s="145"/>
      <c r="I31" s="145"/>
      <c r="J31" s="145"/>
      <c r="K31" s="400"/>
      <c r="L31" s="400"/>
      <c r="M31" s="400"/>
    </row>
    <row r="32" spans="2:13" x14ac:dyDescent="0.2">
      <c r="B32" s="133"/>
      <c r="C32" s="133"/>
      <c r="D32" s="145"/>
      <c r="E32" s="145"/>
      <c r="F32" s="145"/>
      <c r="G32" s="145"/>
      <c r="H32" s="145"/>
      <c r="I32" s="145"/>
      <c r="J32" s="145"/>
      <c r="K32" s="400"/>
      <c r="L32" s="400"/>
      <c r="M32" s="400"/>
    </row>
    <row r="34" spans="2:13" ht="15.75" x14ac:dyDescent="0.2">
      <c r="B34" s="339" t="s">
        <v>311</v>
      </c>
      <c r="C34" s="339"/>
      <c r="D34" s="339"/>
      <c r="E34" s="339"/>
      <c r="F34" s="339"/>
      <c r="G34" s="339"/>
      <c r="H34" s="339"/>
      <c r="I34" s="339"/>
      <c r="J34" s="339"/>
      <c r="K34" s="339"/>
      <c r="L34" s="339"/>
      <c r="M34" s="339"/>
    </row>
    <row r="35" spans="2:13" x14ac:dyDescent="0.2">
      <c r="B35" s="382" t="s">
        <v>156</v>
      </c>
      <c r="C35" s="231" t="s">
        <v>157</v>
      </c>
      <c r="D35" s="429" t="s">
        <v>304</v>
      </c>
      <c r="E35" s="429" t="s">
        <v>305</v>
      </c>
      <c r="F35" s="429" t="s">
        <v>306</v>
      </c>
      <c r="G35" s="429" t="s">
        <v>307</v>
      </c>
      <c r="H35" s="429" t="s">
        <v>308</v>
      </c>
      <c r="I35" s="429" t="s">
        <v>309</v>
      </c>
      <c r="J35" s="429" t="s">
        <v>310</v>
      </c>
      <c r="K35" s="376" t="s">
        <v>99</v>
      </c>
      <c r="L35" s="388"/>
      <c r="M35" s="377"/>
    </row>
    <row r="36" spans="2:13" ht="38.450000000000003" customHeight="1" x14ac:dyDescent="0.2">
      <c r="B36" s="384"/>
      <c r="C36" s="231" t="s">
        <v>164</v>
      </c>
      <c r="D36" s="430"/>
      <c r="E36" s="430"/>
      <c r="F36" s="430"/>
      <c r="G36" s="430"/>
      <c r="H36" s="430"/>
      <c r="I36" s="430"/>
      <c r="J36" s="430"/>
      <c r="K36" s="380"/>
      <c r="L36" s="433"/>
      <c r="M36" s="381"/>
    </row>
    <row r="37" spans="2:13" x14ac:dyDescent="0.2">
      <c r="B37" s="103" t="s">
        <v>165</v>
      </c>
      <c r="C37" s="78"/>
      <c r="D37" s="101"/>
      <c r="E37" s="101"/>
      <c r="F37" s="101"/>
      <c r="G37" s="101"/>
      <c r="H37" s="101"/>
      <c r="I37" s="101"/>
      <c r="J37" s="102"/>
      <c r="K37" s="244"/>
      <c r="L37" s="244"/>
      <c r="M37" s="245"/>
    </row>
    <row r="38" spans="2:13" x14ac:dyDescent="0.2">
      <c r="B38" s="124"/>
      <c r="C38" s="124"/>
      <c r="D38" s="125"/>
      <c r="E38" s="125"/>
      <c r="F38" s="125"/>
      <c r="G38" s="125"/>
      <c r="H38" s="125"/>
      <c r="I38" s="125"/>
      <c r="J38" s="125"/>
      <c r="K38" s="390"/>
      <c r="L38" s="390"/>
      <c r="M38" s="390"/>
    </row>
    <row r="39" spans="2:13" x14ac:dyDescent="0.2">
      <c r="B39" s="126"/>
      <c r="C39" s="126"/>
      <c r="D39" s="146"/>
      <c r="E39" s="146"/>
      <c r="F39" s="146"/>
      <c r="G39" s="146"/>
      <c r="H39" s="146"/>
      <c r="I39" s="146"/>
      <c r="J39" s="146"/>
      <c r="K39" s="390"/>
      <c r="L39" s="390"/>
      <c r="M39" s="390"/>
    </row>
    <row r="40" spans="2:13" x14ac:dyDescent="0.2">
      <c r="B40" s="126"/>
      <c r="C40" s="126"/>
      <c r="D40" s="146"/>
      <c r="E40" s="146"/>
      <c r="F40" s="146"/>
      <c r="G40" s="146"/>
      <c r="H40" s="146"/>
      <c r="I40" s="146"/>
      <c r="J40" s="146"/>
      <c r="K40" s="390"/>
      <c r="L40" s="390"/>
      <c r="M40" s="390"/>
    </row>
    <row r="41" spans="2:13" x14ac:dyDescent="0.2">
      <c r="B41" s="126"/>
      <c r="C41" s="126"/>
      <c r="D41" s="146"/>
      <c r="E41" s="146"/>
      <c r="F41" s="146"/>
      <c r="G41" s="146"/>
      <c r="H41" s="146"/>
      <c r="I41" s="146"/>
      <c r="J41" s="146"/>
      <c r="K41" s="390"/>
      <c r="L41" s="390"/>
      <c r="M41" s="390"/>
    </row>
    <row r="42" spans="2:13" x14ac:dyDescent="0.2">
      <c r="B42" s="126"/>
      <c r="C42" s="126"/>
      <c r="D42" s="146"/>
      <c r="E42" s="146"/>
      <c r="F42" s="146"/>
      <c r="G42" s="146"/>
      <c r="H42" s="146"/>
      <c r="I42" s="146"/>
      <c r="J42" s="146"/>
      <c r="K42" s="390"/>
      <c r="L42" s="390"/>
      <c r="M42" s="390"/>
    </row>
    <row r="43" spans="2:13" x14ac:dyDescent="0.2">
      <c r="B43" s="230" t="s">
        <v>170</v>
      </c>
      <c r="C43" s="78"/>
      <c r="D43" s="101"/>
      <c r="E43" s="101"/>
      <c r="F43" s="101"/>
      <c r="G43" s="101"/>
      <c r="H43" s="101"/>
      <c r="I43" s="101"/>
      <c r="J43" s="102"/>
      <c r="K43" s="244"/>
      <c r="L43" s="244"/>
      <c r="M43" s="245"/>
    </row>
    <row r="44" spans="2:13" x14ac:dyDescent="0.2">
      <c r="B44" s="132"/>
      <c r="C44" s="132"/>
      <c r="D44" s="131"/>
      <c r="E44" s="131"/>
      <c r="F44" s="131"/>
      <c r="G44" s="131"/>
      <c r="H44" s="131"/>
      <c r="I44" s="131"/>
      <c r="J44" s="131"/>
      <c r="K44" s="400"/>
      <c r="L44" s="400"/>
      <c r="M44" s="400"/>
    </row>
    <row r="45" spans="2:13" x14ac:dyDescent="0.2">
      <c r="B45" s="133"/>
      <c r="C45" s="133"/>
      <c r="D45" s="145"/>
      <c r="E45" s="145"/>
      <c r="F45" s="145"/>
      <c r="G45" s="145"/>
      <c r="H45" s="145"/>
      <c r="I45" s="145"/>
      <c r="J45" s="145"/>
      <c r="K45" s="400"/>
      <c r="L45" s="400"/>
      <c r="M45" s="400"/>
    </row>
    <row r="46" spans="2:13" x14ac:dyDescent="0.2">
      <c r="B46" s="133"/>
      <c r="C46" s="133"/>
      <c r="D46" s="145"/>
      <c r="E46" s="145"/>
      <c r="F46" s="145"/>
      <c r="G46" s="145"/>
      <c r="H46" s="145"/>
      <c r="I46" s="145"/>
      <c r="J46" s="145"/>
      <c r="K46" s="400"/>
      <c r="L46" s="400"/>
      <c r="M46" s="400"/>
    </row>
    <row r="47" spans="2:13" x14ac:dyDescent="0.2">
      <c r="B47" s="133"/>
      <c r="C47" s="133"/>
      <c r="D47" s="145"/>
      <c r="E47" s="145"/>
      <c r="F47" s="145"/>
      <c r="G47" s="145"/>
      <c r="H47" s="145"/>
      <c r="I47" s="145"/>
      <c r="J47" s="145"/>
      <c r="K47" s="400"/>
      <c r="L47" s="400"/>
      <c r="M47" s="400"/>
    </row>
    <row r="48" spans="2:13" x14ac:dyDescent="0.2">
      <c r="B48" s="133"/>
      <c r="C48" s="133"/>
      <c r="D48" s="145"/>
      <c r="E48" s="145"/>
      <c r="F48" s="145"/>
      <c r="G48" s="145"/>
      <c r="H48" s="145"/>
      <c r="I48" s="145"/>
      <c r="J48" s="145"/>
      <c r="K48" s="400"/>
      <c r="L48" s="400"/>
      <c r="M48" s="400"/>
    </row>
    <row r="49" spans="2:13" x14ac:dyDescent="0.2">
      <c r="B49" s="230" t="s">
        <v>171</v>
      </c>
      <c r="C49" s="78"/>
      <c r="D49" s="101"/>
      <c r="E49" s="101"/>
      <c r="F49" s="101"/>
      <c r="G49" s="101"/>
      <c r="H49" s="101"/>
      <c r="I49" s="101"/>
      <c r="J49" s="102"/>
      <c r="K49" s="244"/>
      <c r="L49" s="244"/>
      <c r="M49" s="245"/>
    </row>
    <row r="50" spans="2:13" x14ac:dyDescent="0.2">
      <c r="B50" s="124"/>
      <c r="C50" s="124"/>
      <c r="D50" s="125"/>
      <c r="E50" s="125"/>
      <c r="F50" s="125"/>
      <c r="G50" s="125"/>
      <c r="H50" s="125"/>
      <c r="I50" s="125"/>
      <c r="J50" s="125"/>
      <c r="K50" s="390"/>
      <c r="L50" s="390"/>
      <c r="M50" s="390"/>
    </row>
    <row r="51" spans="2:13" x14ac:dyDescent="0.2">
      <c r="B51" s="126"/>
      <c r="C51" s="126"/>
      <c r="D51" s="146"/>
      <c r="E51" s="146"/>
      <c r="F51" s="146"/>
      <c r="G51" s="146"/>
      <c r="H51" s="146"/>
      <c r="I51" s="146"/>
      <c r="J51" s="146"/>
      <c r="K51" s="390"/>
      <c r="L51" s="390"/>
      <c r="M51" s="390"/>
    </row>
    <row r="52" spans="2:13" x14ac:dyDescent="0.2">
      <c r="B52" s="126"/>
      <c r="C52" s="126"/>
      <c r="D52" s="146"/>
      <c r="E52" s="146"/>
      <c r="F52" s="146"/>
      <c r="G52" s="146"/>
      <c r="H52" s="146"/>
      <c r="I52" s="146"/>
      <c r="J52" s="146"/>
      <c r="K52" s="390"/>
      <c r="L52" s="390"/>
      <c r="M52" s="390"/>
    </row>
    <row r="53" spans="2:13" x14ac:dyDescent="0.2">
      <c r="B53" s="126"/>
      <c r="C53" s="126"/>
      <c r="D53" s="146"/>
      <c r="E53" s="146"/>
      <c r="F53" s="146"/>
      <c r="G53" s="146"/>
      <c r="H53" s="146"/>
      <c r="I53" s="146"/>
      <c r="J53" s="146"/>
      <c r="K53" s="390"/>
      <c r="L53" s="390"/>
      <c r="M53" s="390"/>
    </row>
    <row r="54" spans="2:13" x14ac:dyDescent="0.2">
      <c r="B54" s="126"/>
      <c r="C54" s="126"/>
      <c r="D54" s="146"/>
      <c r="E54" s="146"/>
      <c r="F54" s="146"/>
      <c r="G54" s="146"/>
      <c r="H54" s="146"/>
      <c r="I54" s="146"/>
      <c r="J54" s="146"/>
      <c r="K54" s="390"/>
      <c r="L54" s="390"/>
      <c r="M54" s="390"/>
    </row>
    <row r="55" spans="2:13" x14ac:dyDescent="0.2">
      <c r="B55" s="230" t="s">
        <v>173</v>
      </c>
      <c r="C55" s="78"/>
      <c r="D55" s="101"/>
      <c r="E55" s="101"/>
      <c r="F55" s="101"/>
      <c r="G55" s="101"/>
      <c r="H55" s="101"/>
      <c r="I55" s="101"/>
      <c r="J55" s="102"/>
      <c r="K55" s="244"/>
      <c r="L55" s="244"/>
      <c r="M55" s="245"/>
    </row>
    <row r="56" spans="2:13" x14ac:dyDescent="0.2">
      <c r="B56" s="132"/>
      <c r="C56" s="132"/>
      <c r="D56" s="131"/>
      <c r="E56" s="131"/>
      <c r="F56" s="131"/>
      <c r="G56" s="131"/>
      <c r="H56" s="131"/>
      <c r="I56" s="131"/>
      <c r="J56" s="131"/>
      <c r="K56" s="400"/>
      <c r="L56" s="400"/>
      <c r="M56" s="400"/>
    </row>
    <row r="57" spans="2:13" x14ac:dyDescent="0.2">
      <c r="B57" s="133"/>
      <c r="C57" s="133"/>
      <c r="D57" s="145"/>
      <c r="E57" s="145"/>
      <c r="F57" s="145"/>
      <c r="G57" s="145"/>
      <c r="H57" s="145"/>
      <c r="I57" s="145"/>
      <c r="J57" s="145"/>
      <c r="K57" s="400"/>
      <c r="L57" s="400"/>
      <c r="M57" s="400"/>
    </row>
    <row r="58" spans="2:13" x14ac:dyDescent="0.2">
      <c r="B58" s="133"/>
      <c r="C58" s="133"/>
      <c r="D58" s="145"/>
      <c r="E58" s="145"/>
      <c r="F58" s="145"/>
      <c r="G58" s="145"/>
      <c r="H58" s="145"/>
      <c r="I58" s="145"/>
      <c r="J58" s="145"/>
      <c r="K58" s="400"/>
      <c r="L58" s="400"/>
      <c r="M58" s="400"/>
    </row>
    <row r="59" spans="2:13" x14ac:dyDescent="0.2">
      <c r="B59" s="133"/>
      <c r="C59" s="133"/>
      <c r="D59" s="145"/>
      <c r="E59" s="145"/>
      <c r="F59" s="145"/>
      <c r="G59" s="145"/>
      <c r="H59" s="145"/>
      <c r="I59" s="145"/>
      <c r="J59" s="145"/>
      <c r="K59" s="400"/>
      <c r="L59" s="400"/>
      <c r="M59" s="400"/>
    </row>
    <row r="60" spans="2:13" x14ac:dyDescent="0.2">
      <c r="B60" s="133"/>
      <c r="C60" s="133"/>
      <c r="D60" s="145"/>
      <c r="E60" s="145"/>
      <c r="F60" s="145"/>
      <c r="G60" s="145"/>
      <c r="H60" s="145"/>
      <c r="I60" s="145"/>
      <c r="J60" s="145"/>
      <c r="K60" s="400"/>
      <c r="L60" s="400"/>
      <c r="M60" s="400"/>
    </row>
    <row r="62" spans="2:13" ht="15.75" x14ac:dyDescent="0.2">
      <c r="B62" s="339" t="s">
        <v>312</v>
      </c>
      <c r="C62" s="339"/>
      <c r="D62" s="339"/>
      <c r="E62" s="339"/>
      <c r="F62" s="339"/>
      <c r="G62" s="339"/>
      <c r="H62" s="339"/>
      <c r="I62" s="339"/>
      <c r="J62" s="339"/>
      <c r="K62" s="339"/>
      <c r="L62" s="339"/>
    </row>
    <row r="63" spans="2:13" ht="14.45" customHeight="1" x14ac:dyDescent="0.2">
      <c r="B63" s="382" t="s">
        <v>156</v>
      </c>
      <c r="C63" s="376" t="s">
        <v>313</v>
      </c>
      <c r="D63" s="388"/>
      <c r="E63" s="377"/>
      <c r="F63" s="429" t="s">
        <v>314</v>
      </c>
      <c r="G63" s="429" t="s">
        <v>315</v>
      </c>
      <c r="H63" s="429" t="s">
        <v>316</v>
      </c>
      <c r="I63" s="429" t="s">
        <v>317</v>
      </c>
      <c r="J63" s="376" t="s">
        <v>99</v>
      </c>
      <c r="K63" s="388"/>
      <c r="L63" s="377"/>
    </row>
    <row r="64" spans="2:13" ht="38.450000000000003" customHeight="1" x14ac:dyDescent="0.2">
      <c r="B64" s="384"/>
      <c r="C64" s="378"/>
      <c r="D64" s="389"/>
      <c r="E64" s="379"/>
      <c r="F64" s="430"/>
      <c r="G64" s="430"/>
      <c r="H64" s="430"/>
      <c r="I64" s="430"/>
      <c r="J64" s="380"/>
      <c r="K64" s="433"/>
      <c r="L64" s="381"/>
    </row>
    <row r="65" spans="2:12" x14ac:dyDescent="0.2">
      <c r="B65" s="103" t="s">
        <v>165</v>
      </c>
      <c r="C65" s="163"/>
      <c r="D65" s="101"/>
      <c r="E65" s="101"/>
      <c r="F65" s="101"/>
      <c r="G65" s="101"/>
      <c r="H65" s="101"/>
      <c r="I65" s="102"/>
      <c r="J65" s="244"/>
      <c r="K65" s="244"/>
      <c r="L65" s="245"/>
    </row>
    <row r="66" spans="2:12" x14ac:dyDescent="0.2">
      <c r="B66" s="124"/>
      <c r="C66" s="427"/>
      <c r="D66" s="427"/>
      <c r="E66" s="427"/>
      <c r="F66" s="125"/>
      <c r="G66" s="125"/>
      <c r="H66" s="207" t="str">
        <f>IF(F66="","",5*F66+5*G66)</f>
        <v/>
      </c>
      <c r="I66" s="208"/>
      <c r="J66" s="390"/>
      <c r="K66" s="390"/>
      <c r="L66" s="390"/>
    </row>
    <row r="67" spans="2:12" x14ac:dyDescent="0.2">
      <c r="B67" s="126"/>
      <c r="C67" s="427"/>
      <c r="D67" s="427"/>
      <c r="E67" s="427"/>
      <c r="F67" s="146"/>
      <c r="G67" s="146"/>
      <c r="H67" s="207" t="str">
        <f t="shared" ref="H67:H70" si="0">IF(F67="","",5*F67+5*G67)</f>
        <v/>
      </c>
      <c r="I67" s="209"/>
      <c r="J67" s="390"/>
      <c r="K67" s="390"/>
      <c r="L67" s="390"/>
    </row>
    <row r="68" spans="2:12" x14ac:dyDescent="0.2">
      <c r="B68" s="126"/>
      <c r="C68" s="427"/>
      <c r="D68" s="427"/>
      <c r="E68" s="427"/>
      <c r="F68" s="146"/>
      <c r="G68" s="146"/>
      <c r="H68" s="207" t="str">
        <f t="shared" si="0"/>
        <v/>
      </c>
      <c r="I68" s="209"/>
      <c r="J68" s="390"/>
      <c r="K68" s="390"/>
      <c r="L68" s="390"/>
    </row>
    <row r="69" spans="2:12" x14ac:dyDescent="0.2">
      <c r="B69" s="126"/>
      <c r="C69" s="427"/>
      <c r="D69" s="427"/>
      <c r="E69" s="427"/>
      <c r="F69" s="146"/>
      <c r="G69" s="146"/>
      <c r="H69" s="207" t="str">
        <f t="shared" si="0"/>
        <v/>
      </c>
      <c r="I69" s="209"/>
      <c r="J69" s="390"/>
      <c r="K69" s="390"/>
      <c r="L69" s="390"/>
    </row>
    <row r="70" spans="2:12" x14ac:dyDescent="0.2">
      <c r="B70" s="126"/>
      <c r="C70" s="427"/>
      <c r="D70" s="427"/>
      <c r="E70" s="427"/>
      <c r="F70" s="146"/>
      <c r="G70" s="146"/>
      <c r="H70" s="207" t="str">
        <f t="shared" si="0"/>
        <v/>
      </c>
      <c r="I70" s="209"/>
      <c r="J70" s="390"/>
      <c r="K70" s="390"/>
      <c r="L70" s="390"/>
    </row>
    <row r="71" spans="2:12" x14ac:dyDescent="0.2">
      <c r="B71" s="230" t="s">
        <v>170</v>
      </c>
      <c r="C71" s="101"/>
      <c r="D71" s="101"/>
      <c r="E71" s="101"/>
      <c r="F71" s="101"/>
      <c r="G71" s="101"/>
      <c r="H71" s="210"/>
      <c r="I71" s="211"/>
      <c r="J71" s="244"/>
      <c r="K71" s="244"/>
      <c r="L71" s="245"/>
    </row>
    <row r="72" spans="2:12" x14ac:dyDescent="0.2">
      <c r="B72" s="132"/>
      <c r="C72" s="428"/>
      <c r="D72" s="428"/>
      <c r="E72" s="428"/>
      <c r="F72" s="131"/>
      <c r="G72" s="131"/>
      <c r="H72" s="207" t="str">
        <f>IF(F72="","",5*F72+5*G72)</f>
        <v/>
      </c>
      <c r="I72" s="212"/>
      <c r="J72" s="400"/>
      <c r="K72" s="400"/>
      <c r="L72" s="400"/>
    </row>
    <row r="73" spans="2:12" x14ac:dyDescent="0.2">
      <c r="B73" s="133"/>
      <c r="C73" s="428"/>
      <c r="D73" s="428"/>
      <c r="E73" s="428"/>
      <c r="F73" s="145"/>
      <c r="G73" s="145"/>
      <c r="H73" s="207" t="str">
        <f t="shared" ref="H73:H76" si="1">IF(F73="","",5*F73+5*G73)</f>
        <v/>
      </c>
      <c r="I73" s="213"/>
      <c r="J73" s="400"/>
      <c r="K73" s="400"/>
      <c r="L73" s="400"/>
    </row>
    <row r="74" spans="2:12" x14ac:dyDescent="0.2">
      <c r="B74" s="133"/>
      <c r="C74" s="428"/>
      <c r="D74" s="428"/>
      <c r="E74" s="428"/>
      <c r="F74" s="145"/>
      <c r="G74" s="145"/>
      <c r="H74" s="207" t="str">
        <f t="shared" si="1"/>
        <v/>
      </c>
      <c r="I74" s="213"/>
      <c r="J74" s="400"/>
      <c r="K74" s="400"/>
      <c r="L74" s="400"/>
    </row>
    <row r="75" spans="2:12" x14ac:dyDescent="0.2">
      <c r="B75" s="133"/>
      <c r="C75" s="428"/>
      <c r="D75" s="428"/>
      <c r="E75" s="428"/>
      <c r="F75" s="145"/>
      <c r="G75" s="145"/>
      <c r="H75" s="207" t="str">
        <f t="shared" si="1"/>
        <v/>
      </c>
      <c r="I75" s="213"/>
      <c r="J75" s="400"/>
      <c r="K75" s="400"/>
      <c r="L75" s="400"/>
    </row>
    <row r="76" spans="2:12" x14ac:dyDescent="0.2">
      <c r="B76" s="133"/>
      <c r="C76" s="428"/>
      <c r="D76" s="428"/>
      <c r="E76" s="428"/>
      <c r="F76" s="145"/>
      <c r="G76" s="145"/>
      <c r="H76" s="207" t="str">
        <f t="shared" si="1"/>
        <v/>
      </c>
      <c r="I76" s="213"/>
      <c r="J76" s="400"/>
      <c r="K76" s="400"/>
      <c r="L76" s="400"/>
    </row>
    <row r="77" spans="2:12" x14ac:dyDescent="0.2">
      <c r="B77" s="230" t="s">
        <v>171</v>
      </c>
      <c r="C77" s="101"/>
      <c r="D77" s="101"/>
      <c r="E77" s="101"/>
      <c r="F77" s="101"/>
      <c r="G77" s="101"/>
      <c r="H77" s="210"/>
      <c r="I77" s="211"/>
      <c r="J77" s="244"/>
      <c r="K77" s="244"/>
      <c r="L77" s="245"/>
    </row>
    <row r="78" spans="2:12" x14ac:dyDescent="0.2">
      <c r="B78" s="124"/>
      <c r="C78" s="427"/>
      <c r="D78" s="427"/>
      <c r="E78" s="427"/>
      <c r="F78" s="125"/>
      <c r="G78" s="125"/>
      <c r="H78" s="207" t="str">
        <f>IF(F78="","",5*F78+5*G78)</f>
        <v/>
      </c>
      <c r="I78" s="208"/>
      <c r="J78" s="390"/>
      <c r="K78" s="390"/>
      <c r="L78" s="390"/>
    </row>
    <row r="79" spans="2:12" x14ac:dyDescent="0.2">
      <c r="B79" s="126"/>
      <c r="C79" s="427"/>
      <c r="D79" s="427"/>
      <c r="E79" s="427"/>
      <c r="F79" s="146"/>
      <c r="G79" s="146"/>
      <c r="H79" s="207" t="str">
        <f t="shared" ref="H79:H82" si="2">IF(F79="","",5*F79+5*G79)</f>
        <v/>
      </c>
      <c r="I79" s="209"/>
      <c r="J79" s="390"/>
      <c r="K79" s="390"/>
      <c r="L79" s="390"/>
    </row>
    <row r="80" spans="2:12" x14ac:dyDescent="0.2">
      <c r="B80" s="126"/>
      <c r="C80" s="427"/>
      <c r="D80" s="427"/>
      <c r="E80" s="427"/>
      <c r="F80" s="146"/>
      <c r="G80" s="146"/>
      <c r="H80" s="207" t="str">
        <f t="shared" si="2"/>
        <v/>
      </c>
      <c r="I80" s="209"/>
      <c r="J80" s="390"/>
      <c r="K80" s="390"/>
      <c r="L80" s="390"/>
    </row>
    <row r="81" spans="2:14" x14ac:dyDescent="0.2">
      <c r="B81" s="126"/>
      <c r="C81" s="427"/>
      <c r="D81" s="427"/>
      <c r="E81" s="427"/>
      <c r="F81" s="146"/>
      <c r="G81" s="146"/>
      <c r="H81" s="207" t="str">
        <f t="shared" si="2"/>
        <v/>
      </c>
      <c r="I81" s="209"/>
      <c r="J81" s="390"/>
      <c r="K81" s="390"/>
      <c r="L81" s="390"/>
    </row>
    <row r="82" spans="2:14" x14ac:dyDescent="0.2">
      <c r="B82" s="126"/>
      <c r="C82" s="427"/>
      <c r="D82" s="427"/>
      <c r="E82" s="427"/>
      <c r="F82" s="146"/>
      <c r="G82" s="146"/>
      <c r="H82" s="207" t="str">
        <f t="shared" si="2"/>
        <v/>
      </c>
      <c r="I82" s="209"/>
      <c r="J82" s="390"/>
      <c r="K82" s="390"/>
      <c r="L82" s="390"/>
    </row>
    <row r="83" spans="2:14" x14ac:dyDescent="0.2">
      <c r="B83" s="230" t="s">
        <v>173</v>
      </c>
      <c r="C83" s="101"/>
      <c r="D83" s="101"/>
      <c r="E83" s="101"/>
      <c r="F83" s="101"/>
      <c r="G83" s="101"/>
      <c r="H83" s="210"/>
      <c r="I83" s="211"/>
      <c r="J83" s="244"/>
      <c r="K83" s="244"/>
      <c r="L83" s="245"/>
    </row>
    <row r="84" spans="2:14" x14ac:dyDescent="0.2">
      <c r="B84" s="132"/>
      <c r="C84" s="428"/>
      <c r="D84" s="428"/>
      <c r="E84" s="428"/>
      <c r="F84" s="131"/>
      <c r="G84" s="131"/>
      <c r="H84" s="207" t="str">
        <f>IF(F84="","",5*F84+5*G84)</f>
        <v/>
      </c>
      <c r="I84" s="212"/>
      <c r="J84" s="400"/>
      <c r="K84" s="400"/>
      <c r="L84" s="400"/>
    </row>
    <row r="85" spans="2:14" x14ac:dyDescent="0.2">
      <c r="B85" s="133"/>
      <c r="C85" s="428"/>
      <c r="D85" s="428"/>
      <c r="E85" s="428"/>
      <c r="F85" s="145"/>
      <c r="G85" s="145"/>
      <c r="H85" s="207" t="str">
        <f t="shared" ref="H85:H88" si="3">IF(F85="","",5*F85+5*G85)</f>
        <v/>
      </c>
      <c r="I85" s="213"/>
      <c r="J85" s="400"/>
      <c r="K85" s="400"/>
      <c r="L85" s="400"/>
    </row>
    <row r="86" spans="2:14" x14ac:dyDescent="0.2">
      <c r="B86" s="133"/>
      <c r="C86" s="428"/>
      <c r="D86" s="428"/>
      <c r="E86" s="428"/>
      <c r="F86" s="145"/>
      <c r="G86" s="145"/>
      <c r="H86" s="207" t="str">
        <f t="shared" si="3"/>
        <v/>
      </c>
      <c r="I86" s="213"/>
      <c r="J86" s="400"/>
      <c r="K86" s="400"/>
      <c r="L86" s="400"/>
    </row>
    <row r="87" spans="2:14" x14ac:dyDescent="0.2">
      <c r="B87" s="133"/>
      <c r="C87" s="428"/>
      <c r="D87" s="428"/>
      <c r="E87" s="428"/>
      <c r="F87" s="145"/>
      <c r="G87" s="145"/>
      <c r="H87" s="207" t="str">
        <f t="shared" si="3"/>
        <v/>
      </c>
      <c r="I87" s="213"/>
      <c r="J87" s="400"/>
      <c r="K87" s="400"/>
      <c r="L87" s="400"/>
    </row>
    <row r="88" spans="2:14" x14ac:dyDescent="0.2">
      <c r="B88" s="133"/>
      <c r="C88" s="428"/>
      <c r="D88" s="428"/>
      <c r="E88" s="428"/>
      <c r="F88" s="145"/>
      <c r="G88" s="145"/>
      <c r="H88" s="207" t="str">
        <f t="shared" si="3"/>
        <v/>
      </c>
      <c r="I88" s="213"/>
      <c r="J88" s="400"/>
      <c r="K88" s="400"/>
      <c r="L88" s="400"/>
    </row>
    <row r="90" spans="2:14" s="3" customFormat="1" ht="15.75" x14ac:dyDescent="0.2">
      <c r="B90" s="365" t="s">
        <v>193</v>
      </c>
      <c r="C90" s="365"/>
      <c r="D90" s="365"/>
      <c r="E90" s="365"/>
      <c r="F90" s="365"/>
      <c r="G90" s="365"/>
      <c r="H90" s="365"/>
      <c r="I90" s="365"/>
      <c r="J90" s="365"/>
      <c r="K90" s="365"/>
      <c r="L90" s="365"/>
      <c r="M90" s="365"/>
      <c r="N90" s="365"/>
    </row>
    <row r="91" spans="2:14" s="3" customFormat="1" ht="15" x14ac:dyDescent="0.25">
      <c r="B91" s="366" t="s">
        <v>8</v>
      </c>
      <c r="C91" s="366"/>
      <c r="D91" s="366"/>
      <c r="E91" s="366"/>
      <c r="F91" s="366"/>
      <c r="G91" s="366"/>
      <c r="H91" s="366"/>
      <c r="I91" s="366"/>
      <c r="J91" s="366"/>
      <c r="K91" s="366"/>
      <c r="L91" s="366"/>
      <c r="M91" s="366"/>
      <c r="N91" s="366"/>
    </row>
    <row r="92" spans="2:14" s="3" customFormat="1" ht="14.25" x14ac:dyDescent="0.2">
      <c r="B92" s="367" t="s">
        <v>318</v>
      </c>
      <c r="C92" s="367"/>
      <c r="D92" s="367"/>
      <c r="E92" s="367"/>
      <c r="F92" s="367"/>
      <c r="G92" s="367"/>
      <c r="H92" s="367"/>
      <c r="I92" s="367"/>
      <c r="J92" s="367"/>
      <c r="K92" s="367"/>
      <c r="L92" s="367"/>
      <c r="M92" s="367"/>
      <c r="N92" s="367"/>
    </row>
    <row r="93" spans="2:14" s="3" customFormat="1" ht="14.25" customHeight="1" x14ac:dyDescent="0.2">
      <c r="B93" s="364" t="s">
        <v>272</v>
      </c>
      <c r="C93" s="364"/>
      <c r="D93" s="364"/>
      <c r="E93" s="364"/>
      <c r="F93" s="364"/>
      <c r="G93" s="364"/>
      <c r="H93" s="364"/>
      <c r="I93" s="364"/>
      <c r="J93" s="364"/>
      <c r="K93" s="364"/>
      <c r="L93" s="364"/>
      <c r="M93" s="364"/>
      <c r="N93" s="364"/>
    </row>
    <row r="94" spans="2:14" ht="25.5" x14ac:dyDescent="0.2">
      <c r="B94" s="228" t="s">
        <v>196</v>
      </c>
      <c r="C94" s="228" t="s">
        <v>192</v>
      </c>
      <c r="D94" s="408" t="s">
        <v>197</v>
      </c>
      <c r="E94" s="408"/>
      <c r="F94" s="408" t="s">
        <v>198</v>
      </c>
      <c r="G94" s="408"/>
      <c r="H94" s="228" t="s">
        <v>199</v>
      </c>
      <c r="I94" s="228" t="s">
        <v>200</v>
      </c>
      <c r="J94" s="228" t="s">
        <v>201</v>
      </c>
      <c r="K94" s="228" t="s">
        <v>202</v>
      </c>
      <c r="L94" s="408" t="s">
        <v>203</v>
      </c>
      <c r="M94" s="408"/>
      <c r="N94" s="408"/>
    </row>
    <row r="95" spans="2:14" ht="73.5" customHeight="1" x14ac:dyDescent="0.2">
      <c r="B95" s="227" t="s">
        <v>319</v>
      </c>
      <c r="C95" s="227" t="s">
        <v>320</v>
      </c>
      <c r="D95" s="409" t="s">
        <v>321</v>
      </c>
      <c r="E95" s="409"/>
      <c r="F95" s="409" t="s">
        <v>322</v>
      </c>
      <c r="G95" s="409"/>
      <c r="H95" s="227" t="s">
        <v>208</v>
      </c>
      <c r="I95" s="227" t="s">
        <v>234</v>
      </c>
      <c r="J95" s="227" t="s">
        <v>323</v>
      </c>
      <c r="K95" s="112"/>
      <c r="L95" s="369"/>
      <c r="M95" s="370"/>
      <c r="N95" s="371"/>
    </row>
    <row r="96" spans="2:14" ht="75" x14ac:dyDescent="0.2">
      <c r="B96" s="227" t="s">
        <v>319</v>
      </c>
      <c r="C96" s="227" t="s">
        <v>320</v>
      </c>
      <c r="D96" s="409" t="s">
        <v>324</v>
      </c>
      <c r="E96" s="409"/>
      <c r="F96" s="409" t="s">
        <v>325</v>
      </c>
      <c r="G96" s="409"/>
      <c r="H96" s="227" t="s">
        <v>208</v>
      </c>
      <c r="I96" s="227" t="s">
        <v>212</v>
      </c>
      <c r="J96" s="227" t="s">
        <v>326</v>
      </c>
      <c r="K96" s="112"/>
      <c r="L96" s="369"/>
      <c r="M96" s="370"/>
      <c r="N96" s="371"/>
    </row>
    <row r="97" spans="2:14" ht="75" x14ac:dyDescent="0.2">
      <c r="B97" s="227" t="s">
        <v>319</v>
      </c>
      <c r="C97" s="227" t="s">
        <v>320</v>
      </c>
      <c r="D97" s="409" t="s">
        <v>324</v>
      </c>
      <c r="E97" s="409"/>
      <c r="F97" s="409" t="s">
        <v>327</v>
      </c>
      <c r="G97" s="409"/>
      <c r="H97" s="227" t="s">
        <v>208</v>
      </c>
      <c r="I97" s="227" t="s">
        <v>209</v>
      </c>
      <c r="J97" s="227" t="s">
        <v>326</v>
      </c>
      <c r="K97" s="112"/>
      <c r="L97" s="369"/>
      <c r="M97" s="370"/>
      <c r="N97" s="371"/>
    </row>
    <row r="98" spans="2:14" ht="165" x14ac:dyDescent="0.2">
      <c r="B98" s="227" t="s">
        <v>319</v>
      </c>
      <c r="C98" s="227" t="s">
        <v>231</v>
      </c>
      <c r="D98" s="409" t="s">
        <v>328</v>
      </c>
      <c r="E98" s="409"/>
      <c r="F98" s="409" t="s">
        <v>233</v>
      </c>
      <c r="G98" s="409"/>
      <c r="H98" s="227" t="s">
        <v>208</v>
      </c>
      <c r="I98" s="227" t="s">
        <v>234</v>
      </c>
      <c r="J98" s="227" t="s">
        <v>235</v>
      </c>
      <c r="K98" s="112"/>
      <c r="L98" s="369"/>
      <c r="M98" s="370"/>
      <c r="N98" s="371"/>
    </row>
    <row r="99" spans="2:14" ht="112.5" customHeight="1" x14ac:dyDescent="0.2">
      <c r="B99" s="227" t="s">
        <v>319</v>
      </c>
      <c r="C99" s="227" t="s">
        <v>320</v>
      </c>
      <c r="D99" s="409" t="s">
        <v>329</v>
      </c>
      <c r="E99" s="409"/>
      <c r="F99" s="409" t="s">
        <v>330</v>
      </c>
      <c r="G99" s="409"/>
      <c r="H99" s="227" t="s">
        <v>208</v>
      </c>
      <c r="I99" s="227" t="s">
        <v>212</v>
      </c>
      <c r="J99" s="227" t="s">
        <v>331</v>
      </c>
      <c r="K99" s="112"/>
      <c r="L99" s="369"/>
      <c r="M99" s="370"/>
      <c r="N99" s="371"/>
    </row>
    <row r="100" spans="2:14" ht="112.5" customHeight="1" x14ac:dyDescent="0.2">
      <c r="B100" s="227" t="s">
        <v>319</v>
      </c>
      <c r="C100" s="227" t="s">
        <v>320</v>
      </c>
      <c r="D100" s="409" t="s">
        <v>329</v>
      </c>
      <c r="E100" s="409"/>
      <c r="F100" s="409" t="s">
        <v>332</v>
      </c>
      <c r="G100" s="409"/>
      <c r="H100" s="227" t="s">
        <v>208</v>
      </c>
      <c r="I100" s="227" t="s">
        <v>209</v>
      </c>
      <c r="J100" s="227" t="s">
        <v>331</v>
      </c>
      <c r="K100" s="112"/>
      <c r="L100" s="369"/>
      <c r="M100" s="370"/>
      <c r="N100" s="371"/>
    </row>
    <row r="101" spans="2:14" ht="112.5" customHeight="1" x14ac:dyDescent="0.2">
      <c r="B101" s="227" t="s">
        <v>319</v>
      </c>
      <c r="C101" s="227" t="s">
        <v>333</v>
      </c>
      <c r="D101" s="409" t="s">
        <v>334</v>
      </c>
      <c r="E101" s="409"/>
      <c r="F101" s="409" t="s">
        <v>335</v>
      </c>
      <c r="G101" s="409"/>
      <c r="H101" s="227" t="s">
        <v>208</v>
      </c>
      <c r="I101" s="227" t="s">
        <v>212</v>
      </c>
      <c r="J101" s="227" t="s">
        <v>336</v>
      </c>
      <c r="K101" s="112"/>
      <c r="L101" s="369"/>
      <c r="M101" s="370"/>
      <c r="N101" s="371"/>
    </row>
    <row r="102" spans="2:14" ht="112.5" customHeight="1" x14ac:dyDescent="0.2">
      <c r="B102" s="227" t="s">
        <v>319</v>
      </c>
      <c r="C102" s="227" t="s">
        <v>333</v>
      </c>
      <c r="D102" s="409" t="s">
        <v>334</v>
      </c>
      <c r="E102" s="409"/>
      <c r="F102" s="409" t="s">
        <v>337</v>
      </c>
      <c r="G102" s="409"/>
      <c r="H102" s="227" t="s">
        <v>208</v>
      </c>
      <c r="I102" s="227" t="s">
        <v>209</v>
      </c>
      <c r="J102" s="227" t="s">
        <v>336</v>
      </c>
      <c r="K102" s="112"/>
      <c r="L102" s="369"/>
      <c r="M102" s="370"/>
      <c r="N102" s="371"/>
    </row>
    <row r="103" spans="2:14" ht="45" x14ac:dyDescent="0.2">
      <c r="B103" s="227" t="s">
        <v>319</v>
      </c>
      <c r="C103" s="227" t="s">
        <v>333</v>
      </c>
      <c r="D103" s="409" t="s">
        <v>338</v>
      </c>
      <c r="E103" s="409"/>
      <c r="F103" s="409" t="s">
        <v>339</v>
      </c>
      <c r="G103" s="409"/>
      <c r="H103" s="227" t="s">
        <v>208</v>
      </c>
      <c r="I103" s="227" t="s">
        <v>212</v>
      </c>
      <c r="J103" s="227" t="s">
        <v>340</v>
      </c>
      <c r="K103" s="112"/>
      <c r="L103" s="369"/>
      <c r="M103" s="370"/>
      <c r="N103" s="371"/>
    </row>
    <row r="104" spans="2:14" ht="165" x14ac:dyDescent="0.2">
      <c r="B104" s="227" t="s">
        <v>319</v>
      </c>
      <c r="C104" s="227" t="s">
        <v>231</v>
      </c>
      <c r="D104" s="409" t="s">
        <v>341</v>
      </c>
      <c r="E104" s="409"/>
      <c r="F104" s="409" t="s">
        <v>233</v>
      </c>
      <c r="G104" s="409"/>
      <c r="H104" s="227" t="s">
        <v>208</v>
      </c>
      <c r="I104" s="227" t="s">
        <v>234</v>
      </c>
      <c r="J104" s="227" t="s">
        <v>235</v>
      </c>
      <c r="K104" s="112"/>
      <c r="L104" s="369"/>
      <c r="M104" s="370"/>
      <c r="N104" s="371"/>
    </row>
    <row r="105" spans="2:14" ht="94.5" customHeight="1" x14ac:dyDescent="0.2">
      <c r="B105" s="227" t="s">
        <v>319</v>
      </c>
      <c r="C105" s="227" t="s">
        <v>342</v>
      </c>
      <c r="D105" s="409" t="s">
        <v>343</v>
      </c>
      <c r="E105" s="409"/>
      <c r="F105" s="409" t="s">
        <v>344</v>
      </c>
      <c r="G105" s="409"/>
      <c r="H105" s="227" t="s">
        <v>208</v>
      </c>
      <c r="I105" s="227" t="s">
        <v>234</v>
      </c>
      <c r="J105" s="227" t="s">
        <v>345</v>
      </c>
      <c r="K105" s="112"/>
      <c r="L105" s="369"/>
      <c r="M105" s="370"/>
      <c r="N105" s="371"/>
    </row>
    <row r="106" spans="2:14" ht="111" customHeight="1" x14ac:dyDescent="0.2">
      <c r="B106" s="227" t="s">
        <v>319</v>
      </c>
      <c r="C106" s="227" t="s">
        <v>342</v>
      </c>
      <c r="D106" s="409" t="s">
        <v>346</v>
      </c>
      <c r="E106" s="409"/>
      <c r="F106" s="409" t="s">
        <v>347</v>
      </c>
      <c r="G106" s="409"/>
      <c r="H106" s="227" t="s">
        <v>208</v>
      </c>
      <c r="I106" s="227" t="s">
        <v>209</v>
      </c>
      <c r="J106" s="227" t="s">
        <v>348</v>
      </c>
      <c r="K106" s="112"/>
      <c r="L106" s="369"/>
      <c r="M106" s="370"/>
      <c r="N106" s="371"/>
    </row>
    <row r="107" spans="2:14" ht="90" x14ac:dyDescent="0.2">
      <c r="B107" s="227" t="s">
        <v>319</v>
      </c>
      <c r="C107" s="227" t="s">
        <v>342</v>
      </c>
      <c r="D107" s="409" t="s">
        <v>349</v>
      </c>
      <c r="E107" s="409"/>
      <c r="F107" s="409" t="s">
        <v>350</v>
      </c>
      <c r="G107" s="409"/>
      <c r="H107" s="227" t="s">
        <v>208</v>
      </c>
      <c r="I107" s="227" t="s">
        <v>209</v>
      </c>
      <c r="J107" s="227" t="s">
        <v>351</v>
      </c>
      <c r="K107" s="112"/>
      <c r="L107" s="369"/>
      <c r="M107" s="370"/>
      <c r="N107" s="371"/>
    </row>
    <row r="108" spans="2:14" ht="120" x14ac:dyDescent="0.2">
      <c r="B108" s="227" t="s">
        <v>319</v>
      </c>
      <c r="C108" s="227" t="s">
        <v>342</v>
      </c>
      <c r="D108" s="409" t="s">
        <v>349</v>
      </c>
      <c r="E108" s="409"/>
      <c r="F108" s="409" t="s">
        <v>352</v>
      </c>
      <c r="G108" s="409"/>
      <c r="H108" s="227" t="s">
        <v>208</v>
      </c>
      <c r="I108" s="227" t="s">
        <v>212</v>
      </c>
      <c r="J108" s="227" t="s">
        <v>353</v>
      </c>
      <c r="K108" s="112"/>
      <c r="L108" s="369"/>
      <c r="M108" s="370"/>
      <c r="N108" s="371"/>
    </row>
    <row r="109" spans="2:14" ht="90" x14ac:dyDescent="0.2">
      <c r="B109" s="227" t="s">
        <v>319</v>
      </c>
      <c r="C109" s="227" t="s">
        <v>342</v>
      </c>
      <c r="D109" s="409" t="s">
        <v>354</v>
      </c>
      <c r="E109" s="409"/>
      <c r="F109" s="409" t="s">
        <v>355</v>
      </c>
      <c r="G109" s="409"/>
      <c r="H109" s="227" t="s">
        <v>208</v>
      </c>
      <c r="I109" s="227" t="s">
        <v>209</v>
      </c>
      <c r="J109" s="227" t="s">
        <v>356</v>
      </c>
      <c r="K109" s="112"/>
      <c r="L109" s="369"/>
      <c r="M109" s="370"/>
      <c r="N109" s="371"/>
    </row>
    <row r="110" spans="2:14" ht="129.94999999999999" customHeight="1" x14ac:dyDescent="0.2">
      <c r="B110" s="227" t="s">
        <v>319</v>
      </c>
      <c r="C110" s="227" t="s">
        <v>342</v>
      </c>
      <c r="D110" s="409" t="s">
        <v>357</v>
      </c>
      <c r="E110" s="409"/>
      <c r="F110" s="409" t="s">
        <v>358</v>
      </c>
      <c r="G110" s="409"/>
      <c r="H110" s="227" t="s">
        <v>208</v>
      </c>
      <c r="I110" s="227" t="s">
        <v>234</v>
      </c>
      <c r="J110" s="227" t="s">
        <v>359</v>
      </c>
      <c r="K110" s="112"/>
      <c r="L110" s="369"/>
      <c r="M110" s="370"/>
      <c r="N110" s="371"/>
    </row>
    <row r="111" spans="2:14" ht="210" x14ac:dyDescent="0.2">
      <c r="B111" s="227" t="s">
        <v>319</v>
      </c>
      <c r="C111" s="227" t="s">
        <v>333</v>
      </c>
      <c r="D111" s="409" t="s">
        <v>360</v>
      </c>
      <c r="E111" s="409"/>
      <c r="F111" s="409" t="s">
        <v>361</v>
      </c>
      <c r="G111" s="409"/>
      <c r="H111" s="227" t="s">
        <v>362</v>
      </c>
      <c r="I111" s="227" t="s">
        <v>234</v>
      </c>
      <c r="J111" s="227" t="s">
        <v>363</v>
      </c>
      <c r="K111" s="112"/>
      <c r="L111" s="369"/>
      <c r="M111" s="370"/>
      <c r="N111" s="371"/>
    </row>
    <row r="112" spans="2:14" ht="210" x14ac:dyDescent="0.2">
      <c r="B112" s="227" t="s">
        <v>319</v>
      </c>
      <c r="C112" s="227" t="s">
        <v>333</v>
      </c>
      <c r="D112" s="409" t="s">
        <v>364</v>
      </c>
      <c r="E112" s="409"/>
      <c r="F112" s="409" t="s">
        <v>365</v>
      </c>
      <c r="G112" s="409"/>
      <c r="H112" s="227" t="s">
        <v>362</v>
      </c>
      <c r="I112" s="227" t="s">
        <v>209</v>
      </c>
      <c r="J112" s="227" t="s">
        <v>366</v>
      </c>
      <c r="K112" s="112"/>
      <c r="L112" s="369"/>
      <c r="M112" s="370"/>
      <c r="N112" s="371"/>
    </row>
    <row r="113" spans="2:14" ht="83.1" customHeight="1" x14ac:dyDescent="0.2">
      <c r="B113" s="227" t="s">
        <v>319</v>
      </c>
      <c r="C113" s="227" t="s">
        <v>367</v>
      </c>
      <c r="D113" s="409" t="s">
        <v>368</v>
      </c>
      <c r="E113" s="409"/>
      <c r="F113" s="409" t="s">
        <v>369</v>
      </c>
      <c r="G113" s="409"/>
      <c r="H113" s="227" t="s">
        <v>208</v>
      </c>
      <c r="I113" s="227" t="s">
        <v>209</v>
      </c>
      <c r="J113" s="227" t="s">
        <v>370</v>
      </c>
      <c r="K113" s="112"/>
      <c r="L113" s="369"/>
      <c r="M113" s="370"/>
      <c r="N113" s="371"/>
    </row>
    <row r="114" spans="2:14" ht="60" x14ac:dyDescent="0.2">
      <c r="B114" s="227" t="s">
        <v>319</v>
      </c>
      <c r="C114" s="227" t="s">
        <v>371</v>
      </c>
      <c r="D114" s="409" t="s">
        <v>372</v>
      </c>
      <c r="E114" s="409"/>
      <c r="F114" s="409" t="s">
        <v>373</v>
      </c>
      <c r="G114" s="409"/>
      <c r="H114" s="227" t="s">
        <v>208</v>
      </c>
      <c r="I114" s="227" t="s">
        <v>212</v>
      </c>
      <c r="J114" s="227" t="s">
        <v>374</v>
      </c>
      <c r="K114" s="112"/>
      <c r="L114" s="369"/>
      <c r="M114" s="370"/>
      <c r="N114" s="371"/>
    </row>
    <row r="115" spans="2:14" ht="180" x14ac:dyDescent="0.2">
      <c r="B115" s="227" t="s">
        <v>319</v>
      </c>
      <c r="C115" s="227" t="s">
        <v>375</v>
      </c>
      <c r="D115" s="409" t="s">
        <v>376</v>
      </c>
      <c r="E115" s="409"/>
      <c r="F115" s="409" t="s">
        <v>377</v>
      </c>
      <c r="G115" s="409"/>
      <c r="H115" s="227" t="s">
        <v>378</v>
      </c>
      <c r="I115" s="227" t="s">
        <v>209</v>
      </c>
      <c r="J115" s="227" t="s">
        <v>379</v>
      </c>
      <c r="K115" s="112"/>
      <c r="L115" s="369"/>
      <c r="M115" s="370"/>
      <c r="N115" s="371"/>
    </row>
  </sheetData>
  <sheetProtection algorithmName="SHA-512" hashValue="rLe3Nm6Y4L8FHAXMhilwtS5BzLM3CYjN5MSF8KYtxozxYb3KgljlrlKlCrGJvZS0TYZ6MUs5EYTbIdaMl4OzGQ==" saltValue="zKRtAJretd8qqmOXQrlxH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448" t="s">
        <v>380</v>
      </c>
      <c r="C2" s="449"/>
      <c r="D2" s="449"/>
      <c r="E2" s="449"/>
      <c r="F2" s="449"/>
      <c r="G2" s="449"/>
      <c r="H2" s="449"/>
      <c r="I2" s="449"/>
      <c r="J2" s="449"/>
      <c r="K2" s="449"/>
      <c r="L2" s="449"/>
      <c r="M2" s="449"/>
      <c r="N2" s="449"/>
      <c r="O2" s="449"/>
      <c r="P2" s="18"/>
      <c r="Q2" s="17"/>
    </row>
    <row r="3" spans="1:19" ht="16.5" customHeight="1" x14ac:dyDescent="0.25">
      <c r="A3" s="4"/>
      <c r="B3" s="333" t="s">
        <v>8</v>
      </c>
      <c r="C3" s="334"/>
      <c r="D3" s="334"/>
      <c r="E3" s="334"/>
      <c r="F3" s="334"/>
      <c r="G3" s="334"/>
      <c r="H3" s="334"/>
      <c r="I3" s="334"/>
      <c r="J3" s="334"/>
      <c r="K3" s="334"/>
      <c r="L3" s="334"/>
      <c r="M3" s="334"/>
      <c r="N3" s="334"/>
      <c r="O3" s="335"/>
      <c r="P3" s="18"/>
      <c r="Q3" s="17"/>
      <c r="R3" s="10"/>
      <c r="S3" s="10"/>
    </row>
    <row r="4" spans="1:19" ht="15" customHeight="1" x14ac:dyDescent="0.2">
      <c r="A4" s="4"/>
      <c r="B4" s="450" t="s">
        <v>9</v>
      </c>
      <c r="C4" s="356"/>
      <c r="D4" s="356"/>
      <c r="E4" s="356"/>
      <c r="F4" s="356"/>
      <c r="G4" s="356"/>
      <c r="H4" s="356"/>
      <c r="I4" s="356"/>
      <c r="J4" s="356"/>
      <c r="K4" s="356"/>
      <c r="L4" s="356"/>
      <c r="M4" s="356"/>
      <c r="N4" s="356"/>
      <c r="O4" s="357"/>
      <c r="P4" s="73"/>
      <c r="Q4" s="74"/>
      <c r="R4" s="74"/>
      <c r="S4" s="74"/>
    </row>
    <row r="6" spans="1:19" s="10" customFormat="1" ht="22.9" customHeight="1" x14ac:dyDescent="0.2">
      <c r="A6" s="11"/>
      <c r="B6" s="444" t="s">
        <v>381</v>
      </c>
      <c r="C6" s="445"/>
      <c r="D6" s="445"/>
      <c r="E6" s="445"/>
      <c r="F6" s="445"/>
      <c r="G6" s="445"/>
      <c r="H6" s="445"/>
      <c r="I6" s="445"/>
      <c r="J6" s="445"/>
      <c r="K6" s="445"/>
      <c r="L6" s="445"/>
      <c r="M6" s="445"/>
      <c r="N6" s="445"/>
      <c r="O6" s="445"/>
      <c r="P6" s="18"/>
      <c r="Q6" s="17"/>
    </row>
    <row r="7" spans="1:19" s="74" customFormat="1" ht="12" customHeight="1" x14ac:dyDescent="0.2">
      <c r="A7" s="72"/>
      <c r="B7" s="429" t="s">
        <v>382</v>
      </c>
      <c r="C7" s="441" t="s">
        <v>65</v>
      </c>
      <c r="D7" s="429" t="s">
        <v>274</v>
      </c>
      <c r="E7" s="441" t="s">
        <v>68</v>
      </c>
      <c r="F7" s="429" t="s">
        <v>383</v>
      </c>
      <c r="G7" s="429" t="s">
        <v>384</v>
      </c>
      <c r="H7" s="429" t="s">
        <v>385</v>
      </c>
      <c r="I7" s="429" t="s">
        <v>386</v>
      </c>
      <c r="J7" s="429" t="s">
        <v>70</v>
      </c>
      <c r="K7" s="429" t="s">
        <v>69</v>
      </c>
      <c r="L7" s="443" t="s">
        <v>99</v>
      </c>
      <c r="M7" s="443"/>
      <c r="N7" s="443"/>
      <c r="O7" s="420"/>
      <c r="P7" s="73"/>
    </row>
    <row r="8" spans="1:19" s="74" customFormat="1" ht="18" customHeight="1" x14ac:dyDescent="0.2">
      <c r="A8" s="72"/>
      <c r="B8" s="430"/>
      <c r="C8" s="442"/>
      <c r="D8" s="430"/>
      <c r="E8" s="442"/>
      <c r="F8" s="430"/>
      <c r="G8" s="430"/>
      <c r="H8" s="430"/>
      <c r="I8" s="430"/>
      <c r="J8" s="430"/>
      <c r="K8" s="430"/>
      <c r="L8" s="443"/>
      <c r="M8" s="443"/>
      <c r="N8" s="443"/>
      <c r="O8" s="443"/>
    </row>
    <row r="9" spans="1:19" s="6" customFormat="1" ht="24" x14ac:dyDescent="0.2">
      <c r="A9" s="8" t="s">
        <v>387</v>
      </c>
      <c r="B9" s="86" t="s">
        <v>388</v>
      </c>
      <c r="C9" s="12" t="str">
        <f>IF('General Project Info'!C59="","",IF('General Project Info'!C59='Data Validation'!$I$14,'General Project Info'!D59,'General Project Info'!C59))</f>
        <v/>
      </c>
      <c r="D9" s="13" t="str">
        <f>IF('General Project Info'!C61="","",'General Project Info'!C61)</f>
        <v/>
      </c>
      <c r="E9" s="12" t="str">
        <f>IF('General Project Info'!C62="","",IF('General Project Info'!C62='Data Validation'!$I$14,'General Project Info'!D62,'General Project Info'!C62))</f>
        <v/>
      </c>
      <c r="F9" s="12" t="str">
        <f>IF('General Project Info'!C58="","",IF('General Project Info'!C58='Data Validation'!$I$14,'General Project Info'!D58,'General Project Info'!C58))</f>
        <v/>
      </c>
      <c r="G9" s="134"/>
      <c r="H9" s="242"/>
      <c r="I9" s="206"/>
      <c r="J9" s="12" t="str">
        <f>IF('General Project Info'!C64="","",IF('General Project Info'!C64='Data Validation'!$I$14,'General Project Info'!D64,'General Project Info'!C64))</f>
        <v/>
      </c>
      <c r="K9" s="12" t="str">
        <f>IF('General Project Info'!C63="","",IF('General Project Info'!C63='Data Validation'!$I$14,'General Project Info'!D63,'General Project Info'!C63))</f>
        <v/>
      </c>
      <c r="L9" s="447"/>
      <c r="M9" s="447"/>
      <c r="N9" s="447"/>
      <c r="O9" s="447"/>
    </row>
    <row r="10" spans="1:19" s="6" customFormat="1" ht="24" x14ac:dyDescent="0.2">
      <c r="A10" s="8" t="s">
        <v>387</v>
      </c>
      <c r="B10" s="86" t="s">
        <v>389</v>
      </c>
      <c r="C10" s="12" t="str">
        <f>IF('General Project Info'!C67="","",IF('General Project Info'!C67='Data Validation'!$I$14,'General Project Info'!D67,'General Project Info'!C67))</f>
        <v/>
      </c>
      <c r="D10" s="13" t="str">
        <f>IF('General Project Info'!C69="","",'General Project Info'!C69)</f>
        <v/>
      </c>
      <c r="E10" s="12" t="str">
        <f>IF('General Project Info'!C70="","",IF('General Project Info'!C70='Data Validation'!$I$14,'General Project Info'!D70,'General Project Info'!C70))</f>
        <v/>
      </c>
      <c r="F10" s="12" t="str">
        <f>IF('General Project Info'!C66="","",IF('General Project Info'!C66='Data Validation'!$I$14,'General Project Info'!D66,'General Project Info'!C66))</f>
        <v/>
      </c>
      <c r="G10" s="134"/>
      <c r="H10" s="242"/>
      <c r="I10" s="206"/>
      <c r="J10" s="12" t="str">
        <f>IF('General Project Info'!C72="","",IF('General Project Info'!C72='Data Validation'!$I$14,'General Project Info'!D72,'General Project Info'!C72))</f>
        <v/>
      </c>
      <c r="K10" s="12" t="str">
        <f>IF('General Project Info'!C71="","",IF('General Project Info'!C71='Data Validation'!$I$14,'General Project Info'!D71,'General Project Info'!C71))</f>
        <v/>
      </c>
      <c r="L10" s="447"/>
      <c r="M10" s="447"/>
      <c r="N10" s="447"/>
      <c r="O10" s="447"/>
    </row>
    <row r="11" spans="1:19" s="74" customFormat="1" ht="25.5" x14ac:dyDescent="0.2">
      <c r="A11" s="72"/>
      <c r="B11" s="241" t="s">
        <v>390</v>
      </c>
      <c r="C11" s="241" t="s">
        <v>65</v>
      </c>
      <c r="D11" s="243" t="s">
        <v>274</v>
      </c>
      <c r="E11" s="241" t="s">
        <v>68</v>
      </c>
      <c r="F11" s="241" t="s">
        <v>383</v>
      </c>
      <c r="G11" s="241" t="s">
        <v>384</v>
      </c>
      <c r="H11" s="241" t="s">
        <v>385</v>
      </c>
      <c r="I11" s="241" t="s">
        <v>70</v>
      </c>
      <c r="J11" s="443" t="s">
        <v>99</v>
      </c>
      <c r="K11" s="443"/>
      <c r="L11" s="443"/>
      <c r="M11" s="443"/>
      <c r="N11" s="443"/>
      <c r="O11" s="443"/>
    </row>
    <row r="12" spans="1:19" s="6" customFormat="1" ht="24" x14ac:dyDescent="0.2">
      <c r="A12" s="8" t="s">
        <v>387</v>
      </c>
      <c r="B12" s="86" t="s">
        <v>391</v>
      </c>
      <c r="C12" s="12" t="str">
        <f>IF('General Project Info'!C76="","",IF('General Project Info'!C76='Data Validation'!$I$14,'General Project Info'!D76,'General Project Info'!C76))</f>
        <v/>
      </c>
      <c r="D12" s="13" t="str">
        <f>IF('General Project Info'!C77="","",'General Project Info'!C77)</f>
        <v/>
      </c>
      <c r="E12" s="12" t="str">
        <f>IF('General Project Info'!C78="","",IF('General Project Info'!C78='Data Validation'!$I$14,'General Project Info'!D78,'General Project Info'!C78))</f>
        <v/>
      </c>
      <c r="F12" s="12" t="str">
        <f>IF('General Project Info'!C75="","",IF('General Project Info'!C75='Data Validation'!$I$14,'General Project Info'!D75,'General Project Info'!C75))</f>
        <v/>
      </c>
      <c r="G12" s="195"/>
      <c r="H12" s="242"/>
      <c r="I12" s="12" t="str">
        <f>IF('General Project Info'!C80="","",'General Project Info'!C80)</f>
        <v/>
      </c>
      <c r="J12" s="446"/>
      <c r="K12" s="446"/>
      <c r="L12" s="446"/>
      <c r="M12" s="446"/>
      <c r="N12" s="446"/>
      <c r="O12" s="446"/>
    </row>
    <row r="13" spans="1:19" s="6" customFormat="1" ht="24" x14ac:dyDescent="0.2">
      <c r="A13" s="8" t="s">
        <v>387</v>
      </c>
      <c r="B13" s="86" t="s">
        <v>392</v>
      </c>
      <c r="C13" s="12" t="str">
        <f>IF('General Project Info'!C84="","",IF('General Project Info'!C84='Data Validation'!$I$14,'General Project Info'!D84,'General Project Info'!C84))</f>
        <v/>
      </c>
      <c r="D13" s="13" t="str">
        <f>IF('General Project Info'!C85="","",'General Project Info'!C85)</f>
        <v/>
      </c>
      <c r="E13" s="12" t="str">
        <f>IF('General Project Info'!C86="","",IF('General Project Info'!C86='Data Validation'!$I$14,'General Project Info'!D86,'General Project Info'!C86))</f>
        <v/>
      </c>
      <c r="F13" s="12" t="str">
        <f>IF('General Project Info'!C83="","",IF('General Project Info'!C83='Data Validation'!$I$14,'General Project Info'!D83,'General Project Info'!C83))</f>
        <v/>
      </c>
      <c r="G13" s="195"/>
      <c r="H13" s="242"/>
      <c r="I13" s="12" t="str">
        <f>IF('General Project Info'!C88="","",'General Project Info'!C88)</f>
        <v/>
      </c>
      <c r="J13" s="446"/>
      <c r="K13" s="446"/>
      <c r="L13" s="446"/>
      <c r="M13" s="446"/>
      <c r="N13" s="446"/>
      <c r="O13" s="446"/>
    </row>
    <row r="15" spans="1:19" s="21" customFormat="1" ht="23.25" customHeight="1" x14ac:dyDescent="0.25">
      <c r="B15" s="166" t="s">
        <v>393</v>
      </c>
      <c r="C15" s="167"/>
      <c r="D15" s="167"/>
      <c r="E15" s="167"/>
      <c r="F15" s="167"/>
      <c r="G15" s="167"/>
      <c r="H15" s="167"/>
      <c r="I15" s="167"/>
      <c r="J15" s="167"/>
      <c r="K15" s="167"/>
      <c r="L15" s="167"/>
      <c r="M15" s="167"/>
      <c r="N15" s="167"/>
      <c r="O15" s="167"/>
      <c r="P15" s="167"/>
      <c r="Q15" s="167"/>
      <c r="R15" s="167"/>
      <c r="S15" s="168"/>
    </row>
    <row r="16" spans="1:19" s="76" customFormat="1" ht="20.45" customHeight="1" x14ac:dyDescent="0.25">
      <c r="A16" s="75"/>
      <c r="B16" s="443" t="s">
        <v>394</v>
      </c>
      <c r="C16" s="429" t="s">
        <v>65</v>
      </c>
      <c r="D16" s="429" t="s">
        <v>68</v>
      </c>
      <c r="E16" s="443" t="s">
        <v>395</v>
      </c>
      <c r="F16" s="443"/>
      <c r="G16" s="443"/>
      <c r="H16" s="443"/>
      <c r="I16" s="443"/>
      <c r="J16" s="443"/>
      <c r="K16" s="443"/>
      <c r="L16" s="443"/>
      <c r="M16" s="443" t="s">
        <v>396</v>
      </c>
      <c r="N16" s="443"/>
      <c r="O16" s="443"/>
      <c r="P16" s="443"/>
      <c r="Q16" s="429" t="s">
        <v>397</v>
      </c>
      <c r="R16" s="429" t="s">
        <v>398</v>
      </c>
      <c r="S16" s="429" t="s">
        <v>99</v>
      </c>
    </row>
    <row r="17" spans="1:19" s="76" customFormat="1" ht="41.25" customHeight="1" x14ac:dyDescent="0.25">
      <c r="A17" s="75"/>
      <c r="B17" s="443"/>
      <c r="C17" s="430"/>
      <c r="D17" s="430"/>
      <c r="E17" s="241" t="s">
        <v>274</v>
      </c>
      <c r="F17" s="241" t="s">
        <v>399</v>
      </c>
      <c r="G17" s="241" t="s">
        <v>298</v>
      </c>
      <c r="H17" s="241" t="s">
        <v>400</v>
      </c>
      <c r="I17" s="241" t="s">
        <v>401</v>
      </c>
      <c r="J17" s="241" t="s">
        <v>402</v>
      </c>
      <c r="K17" s="241" t="s">
        <v>403</v>
      </c>
      <c r="L17" s="241" t="s">
        <v>404</v>
      </c>
      <c r="M17" s="241" t="s">
        <v>405</v>
      </c>
      <c r="N17" s="241" t="s">
        <v>274</v>
      </c>
      <c r="O17" s="241" t="s">
        <v>384</v>
      </c>
      <c r="P17" s="241" t="s">
        <v>404</v>
      </c>
      <c r="Q17" s="430"/>
      <c r="R17" s="430"/>
      <c r="S17" s="430"/>
    </row>
    <row r="18" spans="1:19" s="6" customFormat="1" ht="24" x14ac:dyDescent="0.2">
      <c r="A18" s="8" t="s">
        <v>387</v>
      </c>
      <c r="B18" s="137" t="s">
        <v>406</v>
      </c>
      <c r="C18" s="128"/>
      <c r="D18" s="128"/>
      <c r="E18" s="128"/>
      <c r="F18" s="128"/>
      <c r="G18" s="128"/>
      <c r="H18" s="128"/>
      <c r="I18" s="214"/>
      <c r="J18" s="214"/>
      <c r="K18" s="128"/>
      <c r="L18" s="128"/>
      <c r="M18" s="128"/>
      <c r="N18" s="128"/>
      <c r="O18" s="128"/>
      <c r="P18" s="128"/>
      <c r="Q18" s="128"/>
      <c r="R18" s="128"/>
      <c r="S18" s="20"/>
    </row>
    <row r="19" spans="1:19" s="6" customFormat="1" ht="24" x14ac:dyDescent="0.2">
      <c r="A19" s="8" t="s">
        <v>387</v>
      </c>
      <c r="B19" s="137" t="s">
        <v>407</v>
      </c>
      <c r="C19" s="128"/>
      <c r="D19" s="128"/>
      <c r="E19" s="128"/>
      <c r="F19" s="128"/>
      <c r="G19" s="128"/>
      <c r="H19" s="128"/>
      <c r="I19" s="214"/>
      <c r="J19" s="214"/>
      <c r="K19" s="128"/>
      <c r="L19" s="128"/>
      <c r="M19" s="128"/>
      <c r="N19" s="128"/>
      <c r="O19" s="128"/>
      <c r="P19" s="128"/>
      <c r="Q19" s="128"/>
      <c r="R19" s="128"/>
      <c r="S19" s="20"/>
    </row>
    <row r="20" spans="1:19" s="6" customFormat="1" ht="24" x14ac:dyDescent="0.2">
      <c r="A20" s="8" t="s">
        <v>387</v>
      </c>
      <c r="B20" s="137" t="s">
        <v>408</v>
      </c>
      <c r="C20" s="128"/>
      <c r="D20" s="128"/>
      <c r="E20" s="128"/>
      <c r="F20" s="128"/>
      <c r="G20" s="128"/>
      <c r="H20" s="128"/>
      <c r="I20" s="214"/>
      <c r="J20" s="214"/>
      <c r="K20" s="128"/>
      <c r="L20" s="128"/>
      <c r="M20" s="128"/>
      <c r="N20" s="128"/>
      <c r="O20" s="128"/>
      <c r="P20" s="128"/>
      <c r="Q20" s="128"/>
      <c r="R20" s="128"/>
      <c r="S20" s="20"/>
    </row>
    <row r="21" spans="1:19" s="147" customFormat="1" x14ac:dyDescent="0.25">
      <c r="B21" s="434" t="s">
        <v>409</v>
      </c>
      <c r="C21" s="435"/>
      <c r="D21" s="20"/>
      <c r="E21" s="436" t="s">
        <v>410</v>
      </c>
      <c r="F21" s="437"/>
      <c r="G21" s="437"/>
      <c r="H21" s="437"/>
      <c r="I21" s="438"/>
      <c r="J21" s="439"/>
      <c r="K21" s="439"/>
      <c r="L21" s="439"/>
      <c r="M21" s="439"/>
      <c r="N21" s="439"/>
      <c r="O21" s="439"/>
      <c r="P21" s="439"/>
      <c r="Q21" s="439"/>
      <c r="R21" s="439"/>
      <c r="S21" s="440"/>
    </row>
    <row r="22" spans="1:19" s="21" customFormat="1" ht="15.75" customHeight="1" x14ac:dyDescent="0.25">
      <c r="B22" s="434" t="s">
        <v>411</v>
      </c>
      <c r="C22" s="435"/>
      <c r="D22" s="20"/>
      <c r="E22" s="436" t="s">
        <v>412</v>
      </c>
      <c r="F22" s="437"/>
      <c r="G22" s="437"/>
      <c r="H22" s="437"/>
      <c r="I22" s="438"/>
      <c r="J22" s="439"/>
      <c r="K22" s="439"/>
      <c r="L22" s="439"/>
      <c r="M22" s="439"/>
      <c r="N22" s="439"/>
      <c r="O22" s="439"/>
      <c r="P22" s="439"/>
      <c r="Q22" s="439"/>
      <c r="R22" s="439"/>
      <c r="S22" s="440"/>
    </row>
    <row r="23" spans="1:19" s="21" customFormat="1" ht="15.75" customHeight="1" x14ac:dyDescent="0.25">
      <c r="B23" s="22"/>
      <c r="C23" s="17"/>
      <c r="D23" s="17"/>
      <c r="E23" s="17"/>
      <c r="F23" s="17"/>
      <c r="G23" s="17"/>
      <c r="H23" s="17"/>
      <c r="I23" s="17"/>
      <c r="J23" s="17"/>
      <c r="K23" s="17"/>
      <c r="L23" s="17"/>
      <c r="M23" s="17"/>
      <c r="N23" s="17"/>
      <c r="O23" s="17"/>
      <c r="P23" s="17"/>
      <c r="Q23" s="17"/>
    </row>
    <row r="24" spans="1:19" ht="15.75" x14ac:dyDescent="0.2">
      <c r="B24" s="339" t="s">
        <v>150</v>
      </c>
      <c r="C24" s="339"/>
      <c r="D24" s="339"/>
      <c r="E24" s="339"/>
    </row>
    <row r="25" spans="1:19" x14ac:dyDescent="0.2">
      <c r="B25" s="31" t="s">
        <v>65</v>
      </c>
      <c r="C25" s="226" t="s">
        <v>152</v>
      </c>
      <c r="D25" s="337" t="s">
        <v>99</v>
      </c>
      <c r="E25" s="338"/>
    </row>
    <row r="26" spans="1:19" s="4" customFormat="1" x14ac:dyDescent="0.2">
      <c r="B26" s="128"/>
      <c r="C26" s="142"/>
      <c r="D26" s="353"/>
      <c r="E26" s="354"/>
    </row>
    <row r="27" spans="1:19" s="4" customFormat="1" x14ac:dyDescent="0.2">
      <c r="B27" s="128"/>
      <c r="C27" s="142"/>
      <c r="D27" s="353"/>
      <c r="E27" s="354"/>
    </row>
    <row r="28" spans="1:19" s="4" customFormat="1" x14ac:dyDescent="0.2">
      <c r="B28" s="128"/>
      <c r="C28" s="142"/>
      <c r="D28" s="353"/>
      <c r="E28" s="354"/>
    </row>
    <row r="29" spans="1:19" s="4" customFormat="1" x14ac:dyDescent="0.2">
      <c r="B29" s="128"/>
      <c r="C29" s="142"/>
      <c r="D29" s="353"/>
      <c r="E29" s="354"/>
    </row>
    <row r="30" spans="1:19" s="4" customFormat="1" x14ac:dyDescent="0.2">
      <c r="B30" s="128"/>
      <c r="C30" s="142"/>
      <c r="D30" s="353"/>
      <c r="E30" s="354"/>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36" t="s">
        <v>413</v>
      </c>
      <c r="C2" s="336"/>
      <c r="D2" s="336"/>
      <c r="E2" s="336"/>
      <c r="F2" s="336"/>
      <c r="G2" s="336"/>
      <c r="H2" s="336"/>
      <c r="I2" s="336"/>
      <c r="J2" s="336"/>
      <c r="K2" s="336"/>
      <c r="L2" s="336"/>
    </row>
    <row r="3" spans="1:12" ht="15" x14ac:dyDescent="0.25">
      <c r="A3" s="4"/>
      <c r="B3" s="411" t="s">
        <v>8</v>
      </c>
      <c r="C3" s="411"/>
      <c r="D3" s="411"/>
      <c r="E3" s="411"/>
      <c r="F3" s="411"/>
      <c r="G3" s="411"/>
      <c r="H3" s="411"/>
      <c r="I3" s="411"/>
      <c r="J3" s="411"/>
      <c r="K3" s="411"/>
      <c r="L3" s="411"/>
    </row>
    <row r="4" spans="1:12" x14ac:dyDescent="0.2">
      <c r="B4" s="412" t="s">
        <v>154</v>
      </c>
      <c r="C4" s="412"/>
      <c r="D4" s="412"/>
      <c r="E4" s="412"/>
      <c r="F4" s="412"/>
      <c r="G4" s="412"/>
      <c r="H4" s="412"/>
      <c r="I4" s="412"/>
      <c r="J4" s="412"/>
      <c r="K4" s="412"/>
      <c r="L4" s="412"/>
    </row>
    <row r="6" spans="1:12" s="1" customFormat="1" ht="18" customHeight="1" x14ac:dyDescent="0.25">
      <c r="A6" s="2"/>
      <c r="B6" s="339" t="s">
        <v>414</v>
      </c>
      <c r="C6" s="339"/>
      <c r="D6" s="339"/>
      <c r="E6" s="339"/>
      <c r="F6" s="339"/>
      <c r="G6" s="339"/>
      <c r="H6" s="339"/>
      <c r="I6" s="339"/>
      <c r="J6" s="339"/>
      <c r="K6" s="339"/>
      <c r="L6" s="339"/>
    </row>
    <row r="7" spans="1:12" ht="14.45" customHeight="1" x14ac:dyDescent="0.2">
      <c r="B7" s="372" t="s">
        <v>156</v>
      </c>
      <c r="C7" s="231" t="s">
        <v>157</v>
      </c>
      <c r="D7" s="372" t="s">
        <v>297</v>
      </c>
      <c r="E7" s="372" t="s">
        <v>415</v>
      </c>
      <c r="F7" s="372" t="s">
        <v>416</v>
      </c>
      <c r="G7" s="372" t="s">
        <v>417</v>
      </c>
      <c r="H7" s="372" t="s">
        <v>418</v>
      </c>
      <c r="I7" s="372" t="s">
        <v>419</v>
      </c>
      <c r="J7" s="376" t="s">
        <v>99</v>
      </c>
      <c r="K7" s="388"/>
      <c r="L7" s="377"/>
    </row>
    <row r="8" spans="1:12" ht="14.45" customHeight="1" x14ac:dyDescent="0.2">
      <c r="B8" s="372"/>
      <c r="C8" s="372" t="s">
        <v>164</v>
      </c>
      <c r="D8" s="372"/>
      <c r="E8" s="372"/>
      <c r="F8" s="372"/>
      <c r="G8" s="372"/>
      <c r="H8" s="372"/>
      <c r="I8" s="372"/>
      <c r="J8" s="378"/>
      <c r="K8" s="389"/>
      <c r="L8" s="379"/>
    </row>
    <row r="9" spans="1:12" x14ac:dyDescent="0.2">
      <c r="B9" s="372"/>
      <c r="C9" s="372"/>
      <c r="D9" s="372"/>
      <c r="E9" s="372"/>
      <c r="F9" s="372"/>
      <c r="G9" s="372"/>
      <c r="H9" s="372"/>
      <c r="I9" s="372"/>
      <c r="J9" s="378"/>
      <c r="K9" s="389"/>
      <c r="L9" s="379"/>
    </row>
    <row r="10" spans="1:12" x14ac:dyDescent="0.2">
      <c r="B10" s="372"/>
      <c r="C10" s="372"/>
      <c r="D10" s="372"/>
      <c r="E10" s="372"/>
      <c r="F10" s="372"/>
      <c r="G10" s="372"/>
      <c r="H10" s="372"/>
      <c r="I10" s="372"/>
      <c r="J10" s="380"/>
      <c r="K10" s="433"/>
      <c r="L10" s="381"/>
    </row>
    <row r="11" spans="1:12" ht="14.45" customHeight="1" x14ac:dyDescent="0.2">
      <c r="B11" s="36" t="s">
        <v>165</v>
      </c>
      <c r="C11" s="70"/>
      <c r="D11" s="70"/>
      <c r="E11" s="71"/>
      <c r="F11" s="36"/>
      <c r="G11" s="70"/>
      <c r="H11" s="70"/>
      <c r="I11" s="71"/>
      <c r="J11" s="244"/>
      <c r="K11" s="244"/>
      <c r="L11" s="245"/>
    </row>
    <row r="12" spans="1:12" s="24" customFormat="1" ht="12.75" x14ac:dyDescent="0.2">
      <c r="B12" s="66"/>
      <c r="C12" s="66"/>
      <c r="D12" s="66"/>
      <c r="E12" s="66"/>
      <c r="F12" s="66"/>
      <c r="G12" s="66"/>
      <c r="H12" s="66"/>
      <c r="I12" s="66"/>
      <c r="J12" s="390"/>
      <c r="K12" s="390"/>
      <c r="L12" s="390"/>
    </row>
    <row r="13" spans="1:12" s="24" customFormat="1" ht="12.75" x14ac:dyDescent="0.2">
      <c r="B13" s="66"/>
      <c r="C13" s="66"/>
      <c r="D13" s="66"/>
      <c r="E13" s="66"/>
      <c r="F13" s="66"/>
      <c r="G13" s="66"/>
      <c r="H13" s="66"/>
      <c r="I13" s="66"/>
      <c r="J13" s="390"/>
      <c r="K13" s="390"/>
      <c r="L13" s="390"/>
    </row>
    <row r="14" spans="1:12" s="24" customFormat="1" ht="12.75" x14ac:dyDescent="0.2">
      <c r="B14" s="66"/>
      <c r="C14" s="66"/>
      <c r="D14" s="66"/>
      <c r="E14" s="66"/>
      <c r="F14" s="66"/>
      <c r="G14" s="66"/>
      <c r="H14" s="66"/>
      <c r="I14" s="66"/>
      <c r="J14" s="390"/>
      <c r="K14" s="390"/>
      <c r="L14" s="390"/>
    </row>
    <row r="15" spans="1:12" s="24" customFormat="1" ht="12.75" x14ac:dyDescent="0.2">
      <c r="B15" s="66"/>
      <c r="C15" s="66"/>
      <c r="D15" s="66"/>
      <c r="E15" s="66"/>
      <c r="F15" s="66"/>
      <c r="G15" s="66"/>
      <c r="H15" s="66"/>
      <c r="I15" s="66"/>
      <c r="J15" s="390"/>
      <c r="K15" s="390"/>
      <c r="L15" s="390"/>
    </row>
    <row r="16" spans="1:12" s="24" customFormat="1" ht="12.75" x14ac:dyDescent="0.2">
      <c r="B16" s="66"/>
      <c r="C16" s="66"/>
      <c r="D16" s="66"/>
      <c r="E16" s="66"/>
      <c r="F16" s="66"/>
      <c r="G16" s="66"/>
      <c r="H16" s="66"/>
      <c r="I16" s="66"/>
      <c r="J16" s="390"/>
      <c r="K16" s="390"/>
      <c r="L16" s="390"/>
    </row>
    <row r="17" spans="2:12" ht="14.45" customHeight="1" x14ac:dyDescent="0.2">
      <c r="B17" s="36" t="s">
        <v>170</v>
      </c>
      <c r="C17" s="70"/>
      <c r="D17" s="70"/>
      <c r="E17" s="71"/>
      <c r="F17" s="36"/>
      <c r="G17" s="70"/>
      <c r="H17" s="70"/>
      <c r="I17" s="71"/>
      <c r="J17" s="244"/>
      <c r="K17" s="244"/>
      <c r="L17" s="245"/>
    </row>
    <row r="18" spans="2:12" s="24" customFormat="1" ht="12.75" x14ac:dyDescent="0.2">
      <c r="B18" s="112"/>
      <c r="C18" s="112"/>
      <c r="D18" s="112"/>
      <c r="E18" s="112"/>
      <c r="F18" s="112"/>
      <c r="G18" s="112"/>
      <c r="H18" s="112"/>
      <c r="I18" s="112"/>
      <c r="J18" s="400"/>
      <c r="K18" s="400"/>
      <c r="L18" s="400"/>
    </row>
    <row r="19" spans="2:12" s="24" customFormat="1" ht="12.75" x14ac:dyDescent="0.2">
      <c r="B19" s="112"/>
      <c r="C19" s="112"/>
      <c r="D19" s="112"/>
      <c r="E19" s="112"/>
      <c r="F19" s="112"/>
      <c r="G19" s="112"/>
      <c r="H19" s="112"/>
      <c r="I19" s="112"/>
      <c r="J19" s="400"/>
      <c r="K19" s="400"/>
      <c r="L19" s="400"/>
    </row>
    <row r="20" spans="2:12" s="24" customFormat="1" ht="12.75" x14ac:dyDescent="0.2">
      <c r="B20" s="112"/>
      <c r="C20" s="112"/>
      <c r="D20" s="112"/>
      <c r="E20" s="112"/>
      <c r="F20" s="112"/>
      <c r="G20" s="112"/>
      <c r="H20" s="112"/>
      <c r="I20" s="112"/>
      <c r="J20" s="400"/>
      <c r="K20" s="400"/>
      <c r="L20" s="400"/>
    </row>
    <row r="21" spans="2:12" s="24" customFormat="1" ht="12.75" x14ac:dyDescent="0.2">
      <c r="B21" s="112"/>
      <c r="C21" s="112"/>
      <c r="D21" s="112"/>
      <c r="E21" s="112"/>
      <c r="F21" s="112"/>
      <c r="G21" s="112"/>
      <c r="H21" s="112"/>
      <c r="I21" s="112"/>
      <c r="J21" s="400"/>
      <c r="K21" s="400"/>
      <c r="L21" s="400"/>
    </row>
    <row r="22" spans="2:12" s="24" customFormat="1" ht="12.75" x14ac:dyDescent="0.2">
      <c r="B22" s="112"/>
      <c r="C22" s="112"/>
      <c r="D22" s="112"/>
      <c r="E22" s="112"/>
      <c r="F22" s="112"/>
      <c r="G22" s="112"/>
      <c r="H22" s="112"/>
      <c r="I22" s="112"/>
      <c r="J22" s="400"/>
      <c r="K22" s="400"/>
      <c r="L22" s="400"/>
    </row>
    <row r="23" spans="2:12" x14ac:dyDescent="0.2">
      <c r="B23" s="36" t="s">
        <v>171</v>
      </c>
      <c r="C23" s="70"/>
      <c r="D23" s="70"/>
      <c r="E23" s="71"/>
      <c r="F23" s="36"/>
      <c r="G23" s="70"/>
      <c r="H23" s="70"/>
      <c r="I23" s="71"/>
      <c r="J23" s="244"/>
      <c r="K23" s="244"/>
      <c r="L23" s="245"/>
    </row>
    <row r="24" spans="2:12" s="24" customFormat="1" ht="12.75" x14ac:dyDescent="0.2">
      <c r="B24" s="66"/>
      <c r="C24" s="66"/>
      <c r="D24" s="66"/>
      <c r="E24" s="66"/>
      <c r="F24" s="66"/>
      <c r="G24" s="66"/>
      <c r="H24" s="66"/>
      <c r="I24" s="66"/>
      <c r="J24" s="390"/>
      <c r="K24" s="390"/>
      <c r="L24" s="390"/>
    </row>
    <row r="25" spans="2:12" s="24" customFormat="1" ht="12.75" x14ac:dyDescent="0.2">
      <c r="B25" s="66"/>
      <c r="C25" s="66"/>
      <c r="D25" s="66"/>
      <c r="E25" s="66"/>
      <c r="F25" s="66"/>
      <c r="G25" s="66"/>
      <c r="H25" s="66"/>
      <c r="I25" s="66"/>
      <c r="J25" s="390"/>
      <c r="K25" s="390"/>
      <c r="L25" s="390"/>
    </row>
    <row r="26" spans="2:12" s="24" customFormat="1" ht="12.75" x14ac:dyDescent="0.2">
      <c r="B26" s="66"/>
      <c r="C26" s="66"/>
      <c r="D26" s="66"/>
      <c r="E26" s="66"/>
      <c r="F26" s="66"/>
      <c r="G26" s="66"/>
      <c r="H26" s="66"/>
      <c r="I26" s="66"/>
      <c r="J26" s="390"/>
      <c r="K26" s="390"/>
      <c r="L26" s="390"/>
    </row>
    <row r="27" spans="2:12" s="24" customFormat="1" ht="12.75" x14ac:dyDescent="0.2">
      <c r="B27" s="66"/>
      <c r="C27" s="66"/>
      <c r="D27" s="66"/>
      <c r="E27" s="66"/>
      <c r="F27" s="66"/>
      <c r="G27" s="66"/>
      <c r="H27" s="66"/>
      <c r="I27" s="66"/>
      <c r="J27" s="390"/>
      <c r="K27" s="390"/>
      <c r="L27" s="390"/>
    </row>
    <row r="28" spans="2:12" s="24" customFormat="1" ht="12.75" x14ac:dyDescent="0.2">
      <c r="B28" s="66"/>
      <c r="C28" s="66"/>
      <c r="D28" s="66"/>
      <c r="E28" s="66"/>
      <c r="F28" s="66"/>
      <c r="G28" s="66"/>
      <c r="H28" s="66"/>
      <c r="I28" s="66"/>
      <c r="J28" s="390"/>
      <c r="K28" s="390"/>
      <c r="L28" s="390"/>
    </row>
    <row r="29" spans="2:12" x14ac:dyDescent="0.2">
      <c r="B29" s="36" t="s">
        <v>173</v>
      </c>
      <c r="C29" s="70"/>
      <c r="D29" s="70"/>
      <c r="E29" s="71"/>
      <c r="F29" s="36"/>
      <c r="G29" s="70"/>
      <c r="H29" s="70"/>
      <c r="I29" s="71"/>
      <c r="J29" s="244"/>
      <c r="K29" s="244"/>
      <c r="L29" s="245"/>
    </row>
    <row r="30" spans="2:12" s="24" customFormat="1" ht="12.75" x14ac:dyDescent="0.2">
      <c r="B30" s="112"/>
      <c r="C30" s="112"/>
      <c r="D30" s="112"/>
      <c r="E30" s="112"/>
      <c r="F30" s="112"/>
      <c r="G30" s="112"/>
      <c r="H30" s="112"/>
      <c r="I30" s="112"/>
      <c r="J30" s="400"/>
      <c r="K30" s="400"/>
      <c r="L30" s="400"/>
    </row>
    <row r="31" spans="2:12" s="24" customFormat="1" ht="12.75" x14ac:dyDescent="0.2">
      <c r="B31" s="112"/>
      <c r="C31" s="112"/>
      <c r="D31" s="112"/>
      <c r="E31" s="112"/>
      <c r="F31" s="112"/>
      <c r="G31" s="112"/>
      <c r="H31" s="112"/>
      <c r="I31" s="112"/>
      <c r="J31" s="400"/>
      <c r="K31" s="400"/>
      <c r="L31" s="400"/>
    </row>
    <row r="32" spans="2:12" s="24" customFormat="1" ht="12.75" x14ac:dyDescent="0.2">
      <c r="B32" s="112"/>
      <c r="C32" s="112"/>
      <c r="D32" s="112"/>
      <c r="E32" s="112"/>
      <c r="F32" s="112"/>
      <c r="G32" s="112"/>
      <c r="H32" s="112"/>
      <c r="I32" s="112"/>
      <c r="J32" s="400"/>
      <c r="K32" s="400"/>
      <c r="L32" s="400"/>
    </row>
    <row r="33" spans="2:12" s="24" customFormat="1" ht="12.75" x14ac:dyDescent="0.2">
      <c r="B33" s="112"/>
      <c r="C33" s="112"/>
      <c r="D33" s="112"/>
      <c r="E33" s="112"/>
      <c r="F33" s="112"/>
      <c r="G33" s="112"/>
      <c r="H33" s="112"/>
      <c r="I33" s="112"/>
      <c r="J33" s="400"/>
      <c r="K33" s="400"/>
      <c r="L33" s="400"/>
    </row>
    <row r="34" spans="2:12" s="24" customFormat="1" ht="12.75" x14ac:dyDescent="0.2">
      <c r="B34" s="112"/>
      <c r="C34" s="112"/>
      <c r="D34" s="112"/>
      <c r="E34" s="112"/>
      <c r="F34" s="112"/>
      <c r="G34" s="112"/>
      <c r="H34" s="112"/>
      <c r="I34" s="112"/>
      <c r="J34" s="400"/>
      <c r="K34" s="400"/>
      <c r="L34" s="400"/>
    </row>
    <row r="36" spans="2:12" ht="15.75" customHeight="1" x14ac:dyDescent="0.2">
      <c r="B36" s="454" t="s">
        <v>420</v>
      </c>
      <c r="C36" s="454"/>
      <c r="D36" s="454"/>
      <c r="E36" s="454"/>
      <c r="F36" s="454"/>
      <c r="G36" s="454"/>
      <c r="H36" s="454"/>
      <c r="I36" s="454"/>
      <c r="J36" s="454"/>
    </row>
    <row r="37" spans="2:12" x14ac:dyDescent="0.2">
      <c r="B37" s="372" t="s">
        <v>156</v>
      </c>
      <c r="C37" s="372" t="s">
        <v>421</v>
      </c>
      <c r="D37" s="372" t="s">
        <v>297</v>
      </c>
      <c r="E37" s="372" t="s">
        <v>415</v>
      </c>
      <c r="F37" s="372" t="s">
        <v>422</v>
      </c>
      <c r="G37" s="372" t="s">
        <v>423</v>
      </c>
      <c r="H37" s="376" t="s">
        <v>99</v>
      </c>
      <c r="I37" s="388"/>
      <c r="J37" s="377"/>
    </row>
    <row r="38" spans="2:12" x14ac:dyDescent="0.2">
      <c r="B38" s="372"/>
      <c r="C38" s="372"/>
      <c r="D38" s="372"/>
      <c r="E38" s="372"/>
      <c r="F38" s="372"/>
      <c r="G38" s="372"/>
      <c r="H38" s="378"/>
      <c r="I38" s="389"/>
      <c r="J38" s="379"/>
    </row>
    <row r="39" spans="2:12" x14ac:dyDescent="0.2">
      <c r="B39" s="372"/>
      <c r="C39" s="372"/>
      <c r="D39" s="372"/>
      <c r="E39" s="372"/>
      <c r="F39" s="372"/>
      <c r="G39" s="372"/>
      <c r="H39" s="378"/>
      <c r="I39" s="389"/>
      <c r="J39" s="379"/>
    </row>
    <row r="40" spans="2:12" x14ac:dyDescent="0.2">
      <c r="B40" s="382"/>
      <c r="C40" s="382"/>
      <c r="D40" s="382"/>
      <c r="E40" s="382"/>
      <c r="F40" s="382"/>
      <c r="G40" s="382"/>
      <c r="H40" s="380"/>
      <c r="I40" s="433"/>
      <c r="J40" s="381"/>
    </row>
    <row r="41" spans="2:12" x14ac:dyDescent="0.2">
      <c r="B41" s="36" t="s">
        <v>165</v>
      </c>
      <c r="C41" s="70"/>
      <c r="D41" s="70"/>
      <c r="E41" s="71"/>
      <c r="F41" s="71"/>
      <c r="G41" s="215"/>
      <c r="H41" s="244"/>
      <c r="I41" s="244"/>
      <c r="J41" s="245"/>
    </row>
    <row r="42" spans="2:12" s="4" customFormat="1" x14ac:dyDescent="0.2">
      <c r="B42" s="66"/>
      <c r="C42" s="67"/>
      <c r="D42" s="67"/>
      <c r="E42" s="67"/>
      <c r="F42" s="136"/>
      <c r="G42" s="198"/>
      <c r="H42" s="390"/>
      <c r="I42" s="390"/>
      <c r="J42" s="390"/>
    </row>
    <row r="43" spans="2:12" s="4" customFormat="1" x14ac:dyDescent="0.2">
      <c r="B43" s="66"/>
      <c r="C43" s="66"/>
      <c r="D43" s="66"/>
      <c r="E43" s="66"/>
      <c r="F43" s="157"/>
      <c r="G43" s="199"/>
      <c r="H43" s="390"/>
      <c r="I43" s="390"/>
      <c r="J43" s="390"/>
    </row>
    <row r="44" spans="2:12" s="4" customFormat="1" x14ac:dyDescent="0.2">
      <c r="B44" s="66"/>
      <c r="C44" s="66"/>
      <c r="D44" s="66"/>
      <c r="E44" s="66"/>
      <c r="F44" s="157"/>
      <c r="G44" s="199"/>
      <c r="H44" s="390"/>
      <c r="I44" s="390"/>
      <c r="J44" s="390"/>
    </row>
    <row r="45" spans="2:12" s="4" customFormat="1" x14ac:dyDescent="0.2">
      <c r="B45" s="66"/>
      <c r="C45" s="66"/>
      <c r="D45" s="66"/>
      <c r="E45" s="66"/>
      <c r="F45" s="157"/>
      <c r="G45" s="199"/>
      <c r="H45" s="390"/>
      <c r="I45" s="390"/>
      <c r="J45" s="390"/>
    </row>
    <row r="46" spans="2:12" s="4" customFormat="1" x14ac:dyDescent="0.2">
      <c r="B46" s="68"/>
      <c r="C46" s="68"/>
      <c r="D46" s="68"/>
      <c r="E46" s="68"/>
      <c r="F46" s="158"/>
      <c r="G46" s="200"/>
      <c r="H46" s="390"/>
      <c r="I46" s="390"/>
      <c r="J46" s="390"/>
    </row>
    <row r="47" spans="2:12" x14ac:dyDescent="0.2">
      <c r="B47" s="36" t="s">
        <v>170</v>
      </c>
      <c r="C47" s="70"/>
      <c r="D47" s="70"/>
      <c r="E47" s="71"/>
      <c r="F47" s="184"/>
      <c r="G47" s="215"/>
      <c r="H47" s="244"/>
      <c r="I47" s="244"/>
      <c r="J47" s="245"/>
    </row>
    <row r="48" spans="2:12" s="4" customFormat="1" x14ac:dyDescent="0.2">
      <c r="B48" s="115"/>
      <c r="C48" s="113"/>
      <c r="D48" s="113"/>
      <c r="E48" s="113"/>
      <c r="F48" s="159"/>
      <c r="G48" s="202"/>
      <c r="H48" s="400"/>
      <c r="I48" s="400"/>
      <c r="J48" s="400"/>
    </row>
    <row r="49" spans="2:10" s="4" customFormat="1" x14ac:dyDescent="0.2">
      <c r="B49" s="112"/>
      <c r="C49" s="112"/>
      <c r="D49" s="112"/>
      <c r="E49" s="112"/>
      <c r="F49" s="160"/>
      <c r="G49" s="203"/>
      <c r="H49" s="400"/>
      <c r="I49" s="400"/>
      <c r="J49" s="400"/>
    </row>
    <row r="50" spans="2:10" s="4" customFormat="1" x14ac:dyDescent="0.2">
      <c r="B50" s="112"/>
      <c r="C50" s="112"/>
      <c r="D50" s="112"/>
      <c r="E50" s="112"/>
      <c r="F50" s="160"/>
      <c r="G50" s="203"/>
      <c r="H50" s="400"/>
      <c r="I50" s="400"/>
      <c r="J50" s="400"/>
    </row>
    <row r="51" spans="2:10" s="4" customFormat="1" x14ac:dyDescent="0.2">
      <c r="B51" s="112"/>
      <c r="C51" s="112"/>
      <c r="D51" s="112"/>
      <c r="E51" s="112"/>
      <c r="F51" s="160"/>
      <c r="G51" s="203"/>
      <c r="H51" s="400"/>
      <c r="I51" s="400"/>
      <c r="J51" s="400"/>
    </row>
    <row r="52" spans="2:10" s="4" customFormat="1" x14ac:dyDescent="0.2">
      <c r="B52" s="114"/>
      <c r="C52" s="114"/>
      <c r="D52" s="114"/>
      <c r="E52" s="114"/>
      <c r="F52" s="161"/>
      <c r="G52" s="216"/>
      <c r="H52" s="400"/>
      <c r="I52" s="400"/>
      <c r="J52" s="400"/>
    </row>
    <row r="53" spans="2:10" x14ac:dyDescent="0.2">
      <c r="B53" s="36" t="s">
        <v>171</v>
      </c>
      <c r="C53" s="70"/>
      <c r="D53" s="70"/>
      <c r="E53" s="71"/>
      <c r="F53" s="184"/>
      <c r="G53" s="215"/>
      <c r="H53" s="244"/>
      <c r="I53" s="244"/>
      <c r="J53" s="245"/>
    </row>
    <row r="54" spans="2:10" s="4" customFormat="1" x14ac:dyDescent="0.2">
      <c r="B54" s="66"/>
      <c r="C54" s="67"/>
      <c r="D54" s="67"/>
      <c r="E54" s="67"/>
      <c r="F54" s="136"/>
      <c r="G54" s="198"/>
      <c r="H54" s="390"/>
      <c r="I54" s="390"/>
      <c r="J54" s="390"/>
    </row>
    <row r="55" spans="2:10" s="4" customFormat="1" x14ac:dyDescent="0.2">
      <c r="B55" s="66"/>
      <c r="C55" s="66"/>
      <c r="D55" s="66"/>
      <c r="E55" s="66"/>
      <c r="F55" s="157"/>
      <c r="G55" s="199"/>
      <c r="H55" s="390"/>
      <c r="I55" s="390"/>
      <c r="J55" s="390"/>
    </row>
    <row r="56" spans="2:10" s="4" customFormat="1" x14ac:dyDescent="0.2">
      <c r="B56" s="66"/>
      <c r="C56" s="66"/>
      <c r="D56" s="66"/>
      <c r="E56" s="66"/>
      <c r="F56" s="157"/>
      <c r="G56" s="199"/>
      <c r="H56" s="390"/>
      <c r="I56" s="390"/>
      <c r="J56" s="390"/>
    </row>
    <row r="57" spans="2:10" s="4" customFormat="1" x14ac:dyDescent="0.2">
      <c r="B57" s="66"/>
      <c r="C57" s="66"/>
      <c r="D57" s="66"/>
      <c r="E57" s="66"/>
      <c r="F57" s="157"/>
      <c r="G57" s="199"/>
      <c r="H57" s="390"/>
      <c r="I57" s="390"/>
      <c r="J57" s="390"/>
    </row>
    <row r="58" spans="2:10" s="4" customFormat="1" x14ac:dyDescent="0.2">
      <c r="B58" s="66"/>
      <c r="C58" s="66"/>
      <c r="D58" s="66"/>
      <c r="E58" s="66"/>
      <c r="F58" s="157"/>
      <c r="G58" s="199"/>
      <c r="H58" s="390"/>
      <c r="I58" s="390"/>
      <c r="J58" s="390"/>
    </row>
    <row r="59" spans="2:10" x14ac:dyDescent="0.2">
      <c r="B59" s="36" t="s">
        <v>173</v>
      </c>
      <c r="C59" s="70"/>
      <c r="D59" s="70"/>
      <c r="E59" s="71"/>
      <c r="F59" s="184"/>
      <c r="G59" s="215"/>
      <c r="H59" s="244"/>
      <c r="I59" s="244"/>
      <c r="J59" s="245"/>
    </row>
    <row r="60" spans="2:10" s="4" customFormat="1" x14ac:dyDescent="0.2">
      <c r="B60" s="115"/>
      <c r="C60" s="113"/>
      <c r="D60" s="113"/>
      <c r="E60" s="113"/>
      <c r="F60" s="159"/>
      <c r="G60" s="202"/>
      <c r="H60" s="400"/>
      <c r="I60" s="400"/>
      <c r="J60" s="400"/>
    </row>
    <row r="61" spans="2:10" s="4" customFormat="1" x14ac:dyDescent="0.2">
      <c r="B61" s="112"/>
      <c r="C61" s="112"/>
      <c r="D61" s="112"/>
      <c r="E61" s="112"/>
      <c r="F61" s="160"/>
      <c r="G61" s="203"/>
      <c r="H61" s="400"/>
      <c r="I61" s="400"/>
      <c r="J61" s="400"/>
    </row>
    <row r="62" spans="2:10" s="4" customFormat="1" x14ac:dyDescent="0.2">
      <c r="B62" s="112"/>
      <c r="C62" s="112"/>
      <c r="D62" s="112"/>
      <c r="E62" s="112"/>
      <c r="F62" s="160"/>
      <c r="G62" s="203"/>
      <c r="H62" s="400"/>
      <c r="I62" s="400"/>
      <c r="J62" s="400"/>
    </row>
    <row r="63" spans="2:10" s="4" customFormat="1" x14ac:dyDescent="0.2">
      <c r="B63" s="112"/>
      <c r="C63" s="112"/>
      <c r="D63" s="112"/>
      <c r="E63" s="112"/>
      <c r="F63" s="160"/>
      <c r="G63" s="203"/>
      <c r="H63" s="400"/>
      <c r="I63" s="400"/>
      <c r="J63" s="400"/>
    </row>
    <row r="64" spans="2:10" s="4" customFormat="1" x14ac:dyDescent="0.2">
      <c r="B64" s="112"/>
      <c r="C64" s="112"/>
      <c r="D64" s="112"/>
      <c r="E64" s="112"/>
      <c r="F64" s="160"/>
      <c r="G64" s="203"/>
      <c r="H64" s="400"/>
      <c r="I64" s="400"/>
      <c r="J64" s="400"/>
    </row>
    <row r="65" spans="2:16" x14ac:dyDescent="0.2">
      <c r="F65" s="185"/>
    </row>
    <row r="66" spans="2:16" ht="15.75" x14ac:dyDescent="0.2">
      <c r="B66" s="341" t="s">
        <v>188</v>
      </c>
      <c r="C66" s="342"/>
      <c r="D66" s="342"/>
      <c r="E66" s="342"/>
      <c r="F66" s="342"/>
      <c r="G66" s="343"/>
    </row>
    <row r="67" spans="2:16" x14ac:dyDescent="0.2">
      <c r="B67" s="65" t="s">
        <v>171</v>
      </c>
      <c r="C67" s="244"/>
      <c r="D67" s="244"/>
      <c r="E67" s="244"/>
      <c r="F67" s="244"/>
      <c r="G67" s="245"/>
    </row>
    <row r="68" spans="2:16" x14ac:dyDescent="0.2">
      <c r="B68" s="31" t="s">
        <v>65</v>
      </c>
      <c r="C68" s="31" t="s">
        <v>189</v>
      </c>
      <c r="D68" s="226" t="s">
        <v>190</v>
      </c>
      <c r="E68" s="224" t="s">
        <v>191</v>
      </c>
      <c r="F68" s="337" t="s">
        <v>99</v>
      </c>
      <c r="G68" s="338"/>
    </row>
    <row r="69" spans="2:16" s="4" customFormat="1" x14ac:dyDescent="0.2">
      <c r="B69" s="128"/>
      <c r="C69" s="142"/>
      <c r="D69" s="142"/>
      <c r="E69" s="148">
        <f>C69+D69</f>
        <v>0</v>
      </c>
      <c r="F69" s="353"/>
      <c r="G69" s="354"/>
    </row>
    <row r="70" spans="2:16" s="4" customFormat="1" x14ac:dyDescent="0.2">
      <c r="B70" s="128"/>
      <c r="C70" s="142"/>
      <c r="D70" s="142"/>
      <c r="E70" s="148">
        <f t="shared" ref="E70:E75" si="0">C70+D70</f>
        <v>0</v>
      </c>
      <c r="F70" s="353"/>
      <c r="G70" s="354"/>
    </row>
    <row r="71" spans="2:16" s="4" customFormat="1" x14ac:dyDescent="0.2">
      <c r="B71" s="128"/>
      <c r="C71" s="142"/>
      <c r="D71" s="142"/>
      <c r="E71" s="148">
        <f t="shared" si="0"/>
        <v>0</v>
      </c>
      <c r="F71" s="353"/>
      <c r="G71" s="354"/>
    </row>
    <row r="72" spans="2:16" s="4" customFormat="1" x14ac:dyDescent="0.2">
      <c r="B72" s="128"/>
      <c r="C72" s="142"/>
      <c r="D72" s="142"/>
      <c r="E72" s="148">
        <f t="shared" si="0"/>
        <v>0</v>
      </c>
      <c r="F72" s="353"/>
      <c r="G72" s="354"/>
    </row>
    <row r="73" spans="2:16" s="4" customFormat="1" x14ac:dyDescent="0.2">
      <c r="B73" s="128"/>
      <c r="C73" s="142"/>
      <c r="D73" s="142"/>
      <c r="E73" s="148">
        <f t="shared" si="0"/>
        <v>0</v>
      </c>
      <c r="F73" s="353"/>
      <c r="G73" s="354"/>
    </row>
    <row r="74" spans="2:16" s="4" customFormat="1" x14ac:dyDescent="0.2">
      <c r="B74" s="128"/>
      <c r="C74" s="142"/>
      <c r="D74" s="142"/>
      <c r="E74" s="148">
        <f t="shared" si="0"/>
        <v>0</v>
      </c>
      <c r="F74" s="353"/>
      <c r="G74" s="354"/>
    </row>
    <row r="75" spans="2:16" s="4" customFormat="1" x14ac:dyDescent="0.2">
      <c r="B75" s="128"/>
      <c r="C75" s="142"/>
      <c r="D75" s="142"/>
      <c r="E75" s="148">
        <f t="shared" si="0"/>
        <v>0</v>
      </c>
      <c r="F75" s="353"/>
      <c r="G75" s="354"/>
    </row>
    <row r="77" spans="2:16" ht="15.75" x14ac:dyDescent="0.2">
      <c r="B77" s="365" t="s">
        <v>193</v>
      </c>
      <c r="C77" s="365"/>
      <c r="D77" s="365"/>
      <c r="E77" s="365"/>
      <c r="F77" s="365"/>
      <c r="G77" s="365"/>
      <c r="H77" s="365"/>
      <c r="I77" s="365"/>
      <c r="J77" s="365"/>
      <c r="K77" s="365"/>
      <c r="L77" s="365"/>
      <c r="M77" s="365"/>
      <c r="N77" s="365"/>
      <c r="O77" s="365"/>
      <c r="P77" s="365"/>
    </row>
    <row r="78" spans="2:16" ht="15" x14ac:dyDescent="0.25">
      <c r="B78" s="366" t="s">
        <v>8</v>
      </c>
      <c r="C78" s="366"/>
      <c r="D78" s="366"/>
      <c r="E78" s="366"/>
      <c r="F78" s="366"/>
      <c r="G78" s="366"/>
      <c r="H78" s="366"/>
      <c r="I78" s="366"/>
      <c r="J78" s="366"/>
      <c r="K78" s="366"/>
      <c r="L78" s="366"/>
      <c r="M78" s="366"/>
      <c r="N78" s="366"/>
      <c r="O78" s="366"/>
      <c r="P78" s="366"/>
    </row>
    <row r="79" spans="2:16" x14ac:dyDescent="0.2">
      <c r="B79" s="367" t="s">
        <v>424</v>
      </c>
      <c r="C79" s="367"/>
      <c r="D79" s="367"/>
      <c r="E79" s="367"/>
      <c r="F79" s="367"/>
      <c r="G79" s="367"/>
      <c r="H79" s="367"/>
      <c r="I79" s="367"/>
      <c r="J79" s="367"/>
      <c r="K79" s="367"/>
      <c r="L79" s="367"/>
      <c r="M79" s="367"/>
      <c r="N79" s="367"/>
      <c r="O79" s="367"/>
      <c r="P79" s="367"/>
    </row>
    <row r="80" spans="2:16" x14ac:dyDescent="0.2">
      <c r="B80" s="453" t="s">
        <v>425</v>
      </c>
      <c r="C80" s="453"/>
      <c r="D80" s="453"/>
      <c r="E80" s="453"/>
      <c r="F80" s="453"/>
      <c r="G80" s="453"/>
      <c r="H80" s="453"/>
      <c r="I80" s="453"/>
      <c r="J80" s="453"/>
      <c r="K80" s="453"/>
      <c r="L80" s="453"/>
      <c r="M80" s="453"/>
      <c r="N80" s="453"/>
      <c r="O80" s="453"/>
      <c r="P80" s="453"/>
    </row>
    <row r="81" spans="2:16" ht="37.5" customHeight="1" x14ac:dyDescent="0.2">
      <c r="B81" s="228" t="s">
        <v>196</v>
      </c>
      <c r="C81" s="228" t="s">
        <v>192</v>
      </c>
      <c r="D81" s="408" t="s">
        <v>197</v>
      </c>
      <c r="E81" s="408"/>
      <c r="F81" s="408" t="s">
        <v>198</v>
      </c>
      <c r="G81" s="408"/>
      <c r="H81" s="408"/>
      <c r="I81" s="228" t="s">
        <v>199</v>
      </c>
      <c r="J81" s="228" t="s">
        <v>200</v>
      </c>
      <c r="K81" s="408" t="s">
        <v>201</v>
      </c>
      <c r="L81" s="408"/>
      <c r="M81" s="228" t="s">
        <v>202</v>
      </c>
      <c r="N81" s="455" t="s">
        <v>203</v>
      </c>
      <c r="O81" s="456"/>
      <c r="P81" s="457"/>
    </row>
    <row r="82" spans="2:16" ht="98.45" customHeight="1" x14ac:dyDescent="0.2">
      <c r="B82" s="227" t="s">
        <v>426</v>
      </c>
      <c r="C82" s="227" t="s">
        <v>215</v>
      </c>
      <c r="D82" s="409" t="s">
        <v>427</v>
      </c>
      <c r="E82" s="409"/>
      <c r="F82" s="451" t="s">
        <v>428</v>
      </c>
      <c r="G82" s="458"/>
      <c r="H82" s="452"/>
      <c r="I82" s="227" t="s">
        <v>429</v>
      </c>
      <c r="J82" s="227" t="s">
        <v>212</v>
      </c>
      <c r="K82" s="451" t="s">
        <v>430</v>
      </c>
      <c r="L82" s="452"/>
      <c r="M82" s="112"/>
      <c r="N82" s="369"/>
      <c r="O82" s="370"/>
      <c r="P82" s="371"/>
    </row>
    <row r="83" spans="2:16" ht="98.45" customHeight="1" x14ac:dyDescent="0.2">
      <c r="B83" s="227" t="s">
        <v>426</v>
      </c>
      <c r="C83" s="227" t="s">
        <v>215</v>
      </c>
      <c r="D83" s="409" t="s">
        <v>427</v>
      </c>
      <c r="E83" s="409"/>
      <c r="F83" s="451" t="s">
        <v>431</v>
      </c>
      <c r="G83" s="458"/>
      <c r="H83" s="452"/>
      <c r="I83" s="227" t="s">
        <v>429</v>
      </c>
      <c r="J83" s="227" t="s">
        <v>209</v>
      </c>
      <c r="K83" s="451" t="s">
        <v>430</v>
      </c>
      <c r="L83" s="452"/>
      <c r="M83" s="112"/>
      <c r="N83" s="369"/>
      <c r="O83" s="370"/>
      <c r="P83" s="371"/>
    </row>
    <row r="84" spans="2:16" ht="98.45" customHeight="1" x14ac:dyDescent="0.2">
      <c r="B84" s="227" t="s">
        <v>426</v>
      </c>
      <c r="C84" s="227" t="s">
        <v>215</v>
      </c>
      <c r="D84" s="409" t="s">
        <v>432</v>
      </c>
      <c r="E84" s="409"/>
      <c r="F84" s="451" t="s">
        <v>433</v>
      </c>
      <c r="G84" s="458"/>
      <c r="H84" s="452"/>
      <c r="I84" s="227" t="s">
        <v>429</v>
      </c>
      <c r="J84" s="227" t="s">
        <v>212</v>
      </c>
      <c r="K84" s="451" t="s">
        <v>434</v>
      </c>
      <c r="L84" s="452"/>
      <c r="M84" s="112"/>
      <c r="N84" s="369"/>
      <c r="O84" s="370"/>
      <c r="P84" s="371"/>
    </row>
    <row r="85" spans="2:16" ht="98.45" customHeight="1" x14ac:dyDescent="0.2">
      <c r="B85" s="227" t="s">
        <v>426</v>
      </c>
      <c r="C85" s="227" t="s">
        <v>215</v>
      </c>
      <c r="D85" s="409" t="s">
        <v>432</v>
      </c>
      <c r="E85" s="409"/>
      <c r="F85" s="451" t="s">
        <v>435</v>
      </c>
      <c r="G85" s="458"/>
      <c r="H85" s="452"/>
      <c r="I85" s="227" t="s">
        <v>429</v>
      </c>
      <c r="J85" s="227" t="s">
        <v>209</v>
      </c>
      <c r="K85" s="451" t="s">
        <v>434</v>
      </c>
      <c r="L85" s="452"/>
      <c r="M85" s="112"/>
      <c r="N85" s="369"/>
      <c r="O85" s="370"/>
      <c r="P85" s="371"/>
    </row>
    <row r="86" spans="2:16" ht="98.45" customHeight="1" x14ac:dyDescent="0.2">
      <c r="B86" s="227" t="s">
        <v>426</v>
      </c>
      <c r="C86" s="227" t="s">
        <v>215</v>
      </c>
      <c r="D86" s="409" t="s">
        <v>436</v>
      </c>
      <c r="E86" s="409"/>
      <c r="F86" s="451" t="s">
        <v>437</v>
      </c>
      <c r="G86" s="458"/>
      <c r="H86" s="452"/>
      <c r="I86" s="227" t="s">
        <v>429</v>
      </c>
      <c r="J86" s="227" t="s">
        <v>212</v>
      </c>
      <c r="K86" s="451" t="s">
        <v>438</v>
      </c>
      <c r="L86" s="452"/>
      <c r="M86" s="112"/>
      <c r="N86" s="369"/>
      <c r="O86" s="370"/>
      <c r="P86" s="371"/>
    </row>
    <row r="87" spans="2:16" ht="98.45" customHeight="1" x14ac:dyDescent="0.2">
      <c r="B87" s="227" t="s">
        <v>426</v>
      </c>
      <c r="C87" s="227" t="s">
        <v>215</v>
      </c>
      <c r="D87" s="409" t="s">
        <v>439</v>
      </c>
      <c r="E87" s="409"/>
      <c r="F87" s="451" t="s">
        <v>440</v>
      </c>
      <c r="G87" s="458"/>
      <c r="H87" s="452"/>
      <c r="I87" s="227" t="s">
        <v>429</v>
      </c>
      <c r="J87" s="227" t="s">
        <v>209</v>
      </c>
      <c r="K87" s="451" t="s">
        <v>441</v>
      </c>
      <c r="L87" s="452"/>
      <c r="M87" s="112"/>
      <c r="N87" s="369"/>
      <c r="O87" s="370"/>
      <c r="P87" s="371"/>
    </row>
    <row r="88" spans="2:16" ht="98.45" customHeight="1" x14ac:dyDescent="0.2">
      <c r="B88" s="227" t="s">
        <v>426</v>
      </c>
      <c r="C88" s="227" t="s">
        <v>215</v>
      </c>
      <c r="D88" s="409" t="s">
        <v>442</v>
      </c>
      <c r="E88" s="409"/>
      <c r="F88" s="451" t="s">
        <v>443</v>
      </c>
      <c r="G88" s="458"/>
      <c r="H88" s="452"/>
      <c r="I88" s="227" t="s">
        <v>429</v>
      </c>
      <c r="J88" s="227" t="s">
        <v>214</v>
      </c>
      <c r="K88" s="451" t="s">
        <v>444</v>
      </c>
      <c r="L88" s="452"/>
      <c r="M88" s="112"/>
      <c r="N88" s="369"/>
      <c r="O88" s="370"/>
      <c r="P88" s="371"/>
    </row>
    <row r="89" spans="2:16" ht="126.6" customHeight="1" x14ac:dyDescent="0.2">
      <c r="B89" s="227" t="s">
        <v>426</v>
      </c>
      <c r="C89" s="227" t="s">
        <v>215</v>
      </c>
      <c r="D89" s="409" t="s">
        <v>445</v>
      </c>
      <c r="E89" s="409"/>
      <c r="F89" s="451" t="s">
        <v>446</v>
      </c>
      <c r="G89" s="458"/>
      <c r="H89" s="452"/>
      <c r="I89" s="227" t="s">
        <v>447</v>
      </c>
      <c r="J89" s="227" t="s">
        <v>209</v>
      </c>
      <c r="K89" s="451" t="s">
        <v>218</v>
      </c>
      <c r="L89" s="452"/>
      <c r="M89" s="112"/>
      <c r="N89" s="369"/>
      <c r="O89" s="370"/>
      <c r="P89" s="371"/>
    </row>
    <row r="90" spans="2:16" ht="72.95" customHeight="1" x14ac:dyDescent="0.2">
      <c r="B90" s="227" t="s">
        <v>426</v>
      </c>
      <c r="C90" s="227" t="s">
        <v>215</v>
      </c>
      <c r="D90" s="409" t="s">
        <v>448</v>
      </c>
      <c r="E90" s="409"/>
      <c r="F90" s="451" t="s">
        <v>233</v>
      </c>
      <c r="G90" s="458"/>
      <c r="H90" s="452"/>
      <c r="I90" s="227" t="s">
        <v>429</v>
      </c>
      <c r="J90" s="227" t="s">
        <v>234</v>
      </c>
      <c r="K90" s="451" t="s">
        <v>449</v>
      </c>
      <c r="L90" s="452"/>
      <c r="M90" s="112"/>
      <c r="N90" s="369"/>
      <c r="O90" s="370"/>
      <c r="P90" s="371"/>
    </row>
    <row r="91" spans="2:16" ht="128.44999999999999" customHeight="1" x14ac:dyDescent="0.2">
      <c r="B91" s="227" t="s">
        <v>426</v>
      </c>
      <c r="C91" s="227" t="s">
        <v>450</v>
      </c>
      <c r="D91" s="409" t="s">
        <v>451</v>
      </c>
      <c r="E91" s="409"/>
      <c r="F91" s="451" t="s">
        <v>452</v>
      </c>
      <c r="G91" s="458"/>
      <c r="H91" s="452"/>
      <c r="I91" s="227" t="s">
        <v>453</v>
      </c>
      <c r="J91" s="227" t="s">
        <v>212</v>
      </c>
      <c r="K91" s="451" t="s">
        <v>454</v>
      </c>
      <c r="L91" s="452"/>
      <c r="M91" s="112"/>
      <c r="N91" s="369"/>
      <c r="O91" s="370"/>
      <c r="P91" s="371"/>
    </row>
    <row r="92" spans="2:16" ht="173.1" customHeight="1" x14ac:dyDescent="0.2">
      <c r="B92" s="227" t="s">
        <v>426</v>
      </c>
      <c r="C92" s="227" t="s">
        <v>76</v>
      </c>
      <c r="D92" s="409" t="s">
        <v>455</v>
      </c>
      <c r="E92" s="409"/>
      <c r="F92" s="451" t="s">
        <v>456</v>
      </c>
      <c r="G92" s="458"/>
      <c r="H92" s="452"/>
      <c r="I92" s="227" t="s">
        <v>429</v>
      </c>
      <c r="J92" s="227" t="s">
        <v>212</v>
      </c>
      <c r="K92" s="451" t="s">
        <v>457</v>
      </c>
      <c r="L92" s="452"/>
      <c r="M92" s="112"/>
      <c r="N92" s="369"/>
      <c r="O92" s="370"/>
      <c r="P92" s="371"/>
    </row>
    <row r="93" spans="2:16" ht="72.95" customHeight="1" x14ac:dyDescent="0.2">
      <c r="B93" s="227" t="s">
        <v>426</v>
      </c>
      <c r="C93" s="227" t="s">
        <v>76</v>
      </c>
      <c r="D93" s="409" t="s">
        <v>458</v>
      </c>
      <c r="E93" s="409"/>
      <c r="F93" s="451" t="s">
        <v>459</v>
      </c>
      <c r="G93" s="458"/>
      <c r="H93" s="452"/>
      <c r="I93" s="227" t="s">
        <v>429</v>
      </c>
      <c r="J93" s="227" t="s">
        <v>212</v>
      </c>
      <c r="K93" s="451" t="s">
        <v>460</v>
      </c>
      <c r="L93" s="452"/>
      <c r="M93" s="112"/>
      <c r="N93" s="369"/>
      <c r="O93" s="370"/>
      <c r="P93" s="371"/>
    </row>
    <row r="94" spans="2:16" ht="121.5" customHeight="1" x14ac:dyDescent="0.2">
      <c r="B94" s="227" t="s">
        <v>426</v>
      </c>
      <c r="C94" s="227" t="s">
        <v>76</v>
      </c>
      <c r="D94" s="409" t="s">
        <v>461</v>
      </c>
      <c r="E94" s="409"/>
      <c r="F94" s="451" t="s">
        <v>462</v>
      </c>
      <c r="G94" s="458"/>
      <c r="H94" s="452"/>
      <c r="I94" s="227" t="s">
        <v>429</v>
      </c>
      <c r="J94" s="227" t="s">
        <v>209</v>
      </c>
      <c r="K94" s="451" t="s">
        <v>463</v>
      </c>
      <c r="L94" s="452"/>
      <c r="M94" s="112"/>
      <c r="N94" s="369"/>
      <c r="O94" s="370"/>
      <c r="P94" s="371"/>
    </row>
    <row r="95" spans="2:16" ht="72.95" customHeight="1" x14ac:dyDescent="0.2">
      <c r="B95" s="227" t="s">
        <v>426</v>
      </c>
      <c r="C95" s="227" t="s">
        <v>464</v>
      </c>
      <c r="D95" s="409" t="s">
        <v>465</v>
      </c>
      <c r="E95" s="409"/>
      <c r="F95" s="451" t="s">
        <v>466</v>
      </c>
      <c r="G95" s="458"/>
      <c r="H95" s="452"/>
      <c r="I95" s="227" t="s">
        <v>429</v>
      </c>
      <c r="J95" s="227" t="s">
        <v>212</v>
      </c>
      <c r="K95" s="451" t="s">
        <v>467</v>
      </c>
      <c r="L95" s="452"/>
      <c r="M95" s="112"/>
      <c r="N95" s="369"/>
      <c r="O95" s="370"/>
      <c r="P95" s="371"/>
    </row>
    <row r="96" spans="2:16" ht="122.25" customHeight="1" x14ac:dyDescent="0.2">
      <c r="B96" s="227" t="s">
        <v>426</v>
      </c>
      <c r="C96" s="227" t="s">
        <v>464</v>
      </c>
      <c r="D96" s="409" t="s">
        <v>468</v>
      </c>
      <c r="E96" s="409"/>
      <c r="F96" s="451" t="s">
        <v>469</v>
      </c>
      <c r="G96" s="458"/>
      <c r="H96" s="452"/>
      <c r="I96" s="227" t="s">
        <v>470</v>
      </c>
      <c r="J96" s="227" t="s">
        <v>209</v>
      </c>
      <c r="K96" s="451" t="s">
        <v>471</v>
      </c>
      <c r="L96" s="452"/>
      <c r="M96" s="112"/>
      <c r="N96" s="369"/>
      <c r="O96" s="370"/>
      <c r="P96" s="371"/>
    </row>
    <row r="97" spans="2:16" ht="78" customHeight="1" x14ac:dyDescent="0.2">
      <c r="B97" s="227" t="s">
        <v>426</v>
      </c>
      <c r="C97" s="227" t="s">
        <v>464</v>
      </c>
      <c r="D97" s="409" t="s">
        <v>472</v>
      </c>
      <c r="E97" s="409"/>
      <c r="F97" s="451" t="s">
        <v>473</v>
      </c>
      <c r="G97" s="458"/>
      <c r="H97" s="452"/>
      <c r="I97" s="227" t="s">
        <v>453</v>
      </c>
      <c r="J97" s="227" t="s">
        <v>209</v>
      </c>
      <c r="K97" s="451" t="s">
        <v>474</v>
      </c>
      <c r="L97" s="452"/>
      <c r="M97" s="112"/>
      <c r="N97" s="369"/>
      <c r="O97" s="370"/>
      <c r="P97" s="371"/>
    </row>
    <row r="98" spans="2:16" ht="156" customHeight="1" x14ac:dyDescent="0.2">
      <c r="B98" s="227" t="s">
        <v>426</v>
      </c>
      <c r="C98" s="227" t="s">
        <v>464</v>
      </c>
      <c r="D98" s="409" t="s">
        <v>475</v>
      </c>
      <c r="E98" s="409"/>
      <c r="F98" s="451" t="s">
        <v>476</v>
      </c>
      <c r="G98" s="458"/>
      <c r="H98" s="452"/>
      <c r="I98" s="227" t="s">
        <v>453</v>
      </c>
      <c r="J98" s="227" t="s">
        <v>214</v>
      </c>
      <c r="K98" s="451" t="s">
        <v>477</v>
      </c>
      <c r="L98" s="452"/>
      <c r="M98" s="112"/>
      <c r="N98" s="369"/>
      <c r="O98" s="370"/>
      <c r="P98" s="371"/>
    </row>
    <row r="99" spans="2:16" ht="78" customHeight="1" x14ac:dyDescent="0.2">
      <c r="B99" s="227" t="s">
        <v>426</v>
      </c>
      <c r="C99" s="227" t="s">
        <v>464</v>
      </c>
      <c r="D99" s="409" t="s">
        <v>478</v>
      </c>
      <c r="E99" s="409"/>
      <c r="F99" s="451" t="s">
        <v>479</v>
      </c>
      <c r="G99" s="458"/>
      <c r="H99" s="452"/>
      <c r="I99" s="227" t="s">
        <v>453</v>
      </c>
      <c r="J99" s="227" t="s">
        <v>212</v>
      </c>
      <c r="K99" s="451" t="s">
        <v>480</v>
      </c>
      <c r="L99" s="452"/>
      <c r="M99" s="112"/>
      <c r="N99" s="369"/>
      <c r="O99" s="370"/>
      <c r="P99" s="371"/>
    </row>
    <row r="100" spans="2:16" ht="78" customHeight="1" x14ac:dyDescent="0.2">
      <c r="B100" s="227" t="s">
        <v>426</v>
      </c>
      <c r="C100" s="227" t="s">
        <v>464</v>
      </c>
      <c r="D100" s="409" t="s">
        <v>478</v>
      </c>
      <c r="E100" s="409"/>
      <c r="F100" s="451" t="s">
        <v>481</v>
      </c>
      <c r="G100" s="458"/>
      <c r="H100" s="452"/>
      <c r="I100" s="227" t="s">
        <v>453</v>
      </c>
      <c r="J100" s="227" t="s">
        <v>209</v>
      </c>
      <c r="K100" s="451" t="s">
        <v>480</v>
      </c>
      <c r="L100" s="452"/>
      <c r="M100" s="112"/>
      <c r="N100" s="369"/>
      <c r="O100" s="370"/>
      <c r="P100" s="371"/>
    </row>
    <row r="101" spans="2:16" ht="171.6" customHeight="1" x14ac:dyDescent="0.2">
      <c r="B101" s="227" t="s">
        <v>426</v>
      </c>
      <c r="C101" s="227" t="s">
        <v>482</v>
      </c>
      <c r="D101" s="409" t="s">
        <v>483</v>
      </c>
      <c r="E101" s="409"/>
      <c r="F101" s="451" t="s">
        <v>484</v>
      </c>
      <c r="G101" s="458"/>
      <c r="H101" s="452"/>
      <c r="I101" s="227" t="s">
        <v>485</v>
      </c>
      <c r="J101" s="227" t="s">
        <v>234</v>
      </c>
      <c r="K101" s="451" t="s">
        <v>486</v>
      </c>
      <c r="L101" s="452"/>
      <c r="M101" s="112"/>
      <c r="N101" s="369"/>
      <c r="O101" s="370"/>
      <c r="P101" s="371"/>
    </row>
    <row r="102" spans="2:16" ht="146.44999999999999" customHeight="1" x14ac:dyDescent="0.2">
      <c r="B102" s="227" t="s">
        <v>426</v>
      </c>
      <c r="C102" s="227" t="s">
        <v>482</v>
      </c>
      <c r="D102" s="409" t="s">
        <v>487</v>
      </c>
      <c r="E102" s="409"/>
      <c r="F102" s="451" t="s">
        <v>488</v>
      </c>
      <c r="G102" s="458"/>
      <c r="H102" s="452"/>
      <c r="I102" s="227" t="s">
        <v>489</v>
      </c>
      <c r="J102" s="227" t="s">
        <v>234</v>
      </c>
      <c r="K102" s="451" t="s">
        <v>490</v>
      </c>
      <c r="L102" s="452"/>
      <c r="M102" s="112"/>
      <c r="N102" s="369"/>
      <c r="O102" s="370"/>
      <c r="P102" s="371"/>
    </row>
    <row r="103" spans="2:16" ht="78.599999999999994" customHeight="1" x14ac:dyDescent="0.2">
      <c r="B103" s="227" t="s">
        <v>426</v>
      </c>
      <c r="C103" s="227" t="s">
        <v>482</v>
      </c>
      <c r="D103" s="409" t="s">
        <v>491</v>
      </c>
      <c r="E103" s="409"/>
      <c r="F103" s="451" t="s">
        <v>492</v>
      </c>
      <c r="G103" s="458"/>
      <c r="H103" s="452"/>
      <c r="I103" s="227" t="s">
        <v>453</v>
      </c>
      <c r="J103" s="227" t="s">
        <v>209</v>
      </c>
      <c r="K103" s="451" t="s">
        <v>493</v>
      </c>
      <c r="L103" s="452"/>
      <c r="M103" s="112"/>
      <c r="N103" s="369"/>
      <c r="O103" s="370"/>
      <c r="P103" s="371"/>
    </row>
    <row r="104" spans="2:16" ht="78.599999999999994" customHeight="1" x14ac:dyDescent="0.2">
      <c r="B104" s="227" t="s">
        <v>426</v>
      </c>
      <c r="C104" s="227" t="s">
        <v>482</v>
      </c>
      <c r="D104" s="409" t="s">
        <v>494</v>
      </c>
      <c r="E104" s="409"/>
      <c r="F104" s="451" t="s">
        <v>495</v>
      </c>
      <c r="G104" s="458"/>
      <c r="H104" s="452"/>
      <c r="I104" s="227" t="s">
        <v>453</v>
      </c>
      <c r="J104" s="227" t="s">
        <v>496</v>
      </c>
      <c r="K104" s="451" t="s">
        <v>497</v>
      </c>
      <c r="L104" s="452"/>
      <c r="M104" s="112"/>
      <c r="N104" s="369"/>
      <c r="O104" s="370"/>
      <c r="P104" s="371"/>
    </row>
    <row r="105" spans="2:16" ht="78.599999999999994" customHeight="1" x14ac:dyDescent="0.2">
      <c r="B105" s="227" t="s">
        <v>426</v>
      </c>
      <c r="C105" s="227" t="s">
        <v>498</v>
      </c>
      <c r="D105" s="409" t="s">
        <v>499</v>
      </c>
      <c r="E105" s="409"/>
      <c r="F105" s="451" t="s">
        <v>500</v>
      </c>
      <c r="G105" s="458"/>
      <c r="H105" s="452"/>
      <c r="I105" s="227" t="s">
        <v>453</v>
      </c>
      <c r="J105" s="227" t="s">
        <v>212</v>
      </c>
      <c r="K105" s="451" t="s">
        <v>501</v>
      </c>
      <c r="L105" s="452"/>
      <c r="M105" s="112"/>
      <c r="N105" s="369"/>
      <c r="O105" s="370"/>
      <c r="P105" s="371"/>
    </row>
    <row r="106" spans="2:16" ht="78.599999999999994" customHeight="1" x14ac:dyDescent="0.2">
      <c r="B106" s="227" t="s">
        <v>426</v>
      </c>
      <c r="C106" s="227" t="s">
        <v>498</v>
      </c>
      <c r="D106" s="409" t="s">
        <v>499</v>
      </c>
      <c r="E106" s="409"/>
      <c r="F106" s="451" t="s">
        <v>502</v>
      </c>
      <c r="G106" s="458"/>
      <c r="H106" s="452"/>
      <c r="I106" s="227" t="s">
        <v>453</v>
      </c>
      <c r="J106" s="227" t="s">
        <v>209</v>
      </c>
      <c r="K106" s="451" t="s">
        <v>501</v>
      </c>
      <c r="L106" s="452"/>
      <c r="M106" s="112"/>
      <c r="N106" s="369"/>
      <c r="O106" s="370"/>
      <c r="P106" s="371"/>
    </row>
    <row r="107" spans="2:16" ht="78.599999999999994" customHeight="1" x14ac:dyDescent="0.2">
      <c r="B107" s="227" t="s">
        <v>426</v>
      </c>
      <c r="C107" s="227" t="s">
        <v>503</v>
      </c>
      <c r="D107" s="409" t="s">
        <v>504</v>
      </c>
      <c r="E107" s="409"/>
      <c r="F107" s="451" t="s">
        <v>505</v>
      </c>
      <c r="G107" s="458"/>
      <c r="H107" s="452"/>
      <c r="I107" s="227" t="s">
        <v>453</v>
      </c>
      <c r="J107" s="227" t="s">
        <v>212</v>
      </c>
      <c r="K107" s="451" t="s">
        <v>506</v>
      </c>
      <c r="L107" s="452"/>
      <c r="M107" s="112"/>
      <c r="N107" s="369"/>
      <c r="O107" s="370"/>
      <c r="P107" s="371"/>
    </row>
    <row r="108" spans="2:16" ht="60" customHeight="1" x14ac:dyDescent="0.2">
      <c r="B108" s="227" t="s">
        <v>426</v>
      </c>
      <c r="C108" s="227" t="s">
        <v>414</v>
      </c>
      <c r="D108" s="409" t="s">
        <v>507</v>
      </c>
      <c r="E108" s="409"/>
      <c r="F108" s="451" t="s">
        <v>508</v>
      </c>
      <c r="G108" s="458"/>
      <c r="H108" s="452"/>
      <c r="I108" s="227" t="s">
        <v>447</v>
      </c>
      <c r="J108" s="227" t="s">
        <v>209</v>
      </c>
      <c r="K108" s="451" t="s">
        <v>509</v>
      </c>
      <c r="L108" s="452"/>
      <c r="M108" s="112"/>
      <c r="N108" s="369"/>
      <c r="O108" s="370"/>
      <c r="P108" s="371"/>
    </row>
    <row r="109" spans="2:16" ht="102.95" customHeight="1" x14ac:dyDescent="0.2">
      <c r="B109" s="227" t="s">
        <v>426</v>
      </c>
      <c r="C109" s="227" t="s">
        <v>414</v>
      </c>
      <c r="D109" s="409" t="s">
        <v>510</v>
      </c>
      <c r="E109" s="409"/>
      <c r="F109" s="451" t="s">
        <v>511</v>
      </c>
      <c r="G109" s="458"/>
      <c r="H109" s="452"/>
      <c r="I109" s="227" t="s">
        <v>447</v>
      </c>
      <c r="J109" s="227" t="s">
        <v>212</v>
      </c>
      <c r="K109" s="451" t="s">
        <v>512</v>
      </c>
      <c r="L109" s="452"/>
      <c r="M109" s="112"/>
      <c r="N109" s="369"/>
      <c r="O109" s="370"/>
      <c r="P109" s="371"/>
    </row>
    <row r="110" spans="2:16" ht="102.95" customHeight="1" x14ac:dyDescent="0.2">
      <c r="B110" s="227" t="s">
        <v>426</v>
      </c>
      <c r="C110" s="227" t="s">
        <v>414</v>
      </c>
      <c r="D110" s="409" t="s">
        <v>513</v>
      </c>
      <c r="E110" s="409"/>
      <c r="F110" s="451" t="s">
        <v>514</v>
      </c>
      <c r="G110" s="458"/>
      <c r="H110" s="452"/>
      <c r="I110" s="227" t="s">
        <v>447</v>
      </c>
      <c r="J110" s="227" t="s">
        <v>209</v>
      </c>
      <c r="K110" s="451" t="s">
        <v>512</v>
      </c>
      <c r="L110" s="452"/>
      <c r="M110" s="112"/>
      <c r="N110" s="369"/>
      <c r="O110" s="370"/>
      <c r="P110" s="371"/>
    </row>
    <row r="111" spans="2:16" ht="102.95" customHeight="1" x14ac:dyDescent="0.2">
      <c r="B111" s="227" t="s">
        <v>426</v>
      </c>
      <c r="C111" s="227" t="s">
        <v>420</v>
      </c>
      <c r="D111" s="409" t="s">
        <v>515</v>
      </c>
      <c r="E111" s="409"/>
      <c r="F111" s="451" t="s">
        <v>516</v>
      </c>
      <c r="G111" s="458"/>
      <c r="H111" s="452"/>
      <c r="I111" s="227" t="s">
        <v>447</v>
      </c>
      <c r="J111" s="227" t="s">
        <v>209</v>
      </c>
      <c r="K111" s="451" t="s">
        <v>517</v>
      </c>
      <c r="L111" s="452"/>
      <c r="M111" s="112"/>
      <c r="N111" s="369"/>
      <c r="O111" s="370"/>
      <c r="P111" s="371"/>
    </row>
    <row r="112" spans="2:16" ht="102.95" customHeight="1" x14ac:dyDescent="0.2">
      <c r="B112" s="227" t="s">
        <v>426</v>
      </c>
      <c r="C112" s="227" t="s">
        <v>420</v>
      </c>
      <c r="D112" s="409" t="s">
        <v>518</v>
      </c>
      <c r="E112" s="409"/>
      <c r="F112" s="451" t="s">
        <v>519</v>
      </c>
      <c r="G112" s="458"/>
      <c r="H112" s="452"/>
      <c r="I112" s="227" t="s">
        <v>447</v>
      </c>
      <c r="J112" s="227" t="s">
        <v>209</v>
      </c>
      <c r="K112" s="451" t="s">
        <v>520</v>
      </c>
      <c r="L112" s="452"/>
      <c r="M112" s="112"/>
      <c r="N112" s="369"/>
      <c r="O112" s="370"/>
      <c r="P112" s="371"/>
    </row>
    <row r="113" spans="2:16" ht="102.95" customHeight="1" x14ac:dyDescent="0.2">
      <c r="B113" s="227" t="s">
        <v>426</v>
      </c>
      <c r="C113" s="227" t="s">
        <v>420</v>
      </c>
      <c r="D113" s="409" t="s">
        <v>521</v>
      </c>
      <c r="E113" s="409"/>
      <c r="F113" s="451" t="s">
        <v>522</v>
      </c>
      <c r="G113" s="458"/>
      <c r="H113" s="452"/>
      <c r="I113" s="227" t="s">
        <v>447</v>
      </c>
      <c r="J113" s="227" t="s">
        <v>209</v>
      </c>
      <c r="K113" s="451" t="s">
        <v>523</v>
      </c>
      <c r="L113" s="452"/>
      <c r="M113" s="112"/>
      <c r="N113" s="369"/>
      <c r="O113" s="370"/>
      <c r="P113" s="371"/>
    </row>
    <row r="114" spans="2:16" ht="102.95" customHeight="1" x14ac:dyDescent="0.2">
      <c r="B114" s="227" t="s">
        <v>426</v>
      </c>
      <c r="C114" s="227" t="s">
        <v>420</v>
      </c>
      <c r="D114" s="409" t="s">
        <v>524</v>
      </c>
      <c r="E114" s="409"/>
      <c r="F114" s="451" t="s">
        <v>525</v>
      </c>
      <c r="G114" s="458"/>
      <c r="H114" s="452"/>
      <c r="I114" s="227" t="s">
        <v>447</v>
      </c>
      <c r="J114" s="227" t="s">
        <v>209</v>
      </c>
      <c r="K114" s="451" t="s">
        <v>526</v>
      </c>
      <c r="L114" s="452"/>
      <c r="M114" s="112"/>
      <c r="N114" s="369"/>
      <c r="O114" s="370"/>
      <c r="P114" s="371"/>
    </row>
    <row r="115" spans="2:16" ht="102.95" customHeight="1" x14ac:dyDescent="0.2">
      <c r="B115" s="227" t="s">
        <v>426</v>
      </c>
      <c r="C115" s="227" t="s">
        <v>420</v>
      </c>
      <c r="D115" s="409" t="s">
        <v>527</v>
      </c>
      <c r="E115" s="409"/>
      <c r="F115" s="451" t="s">
        <v>528</v>
      </c>
      <c r="G115" s="458"/>
      <c r="H115" s="452"/>
      <c r="I115" s="227" t="s">
        <v>453</v>
      </c>
      <c r="J115" s="227" t="s">
        <v>212</v>
      </c>
      <c r="K115" s="451" t="s">
        <v>529</v>
      </c>
      <c r="L115" s="452"/>
      <c r="M115" s="112"/>
      <c r="N115" s="369"/>
      <c r="O115" s="370"/>
      <c r="P115" s="371"/>
    </row>
    <row r="116" spans="2:16" ht="102.95" customHeight="1" x14ac:dyDescent="0.2">
      <c r="B116" s="227" t="s">
        <v>426</v>
      </c>
      <c r="C116" s="227" t="s">
        <v>420</v>
      </c>
      <c r="D116" s="409" t="s">
        <v>530</v>
      </c>
      <c r="E116" s="409"/>
      <c r="F116" s="451" t="s">
        <v>531</v>
      </c>
      <c r="G116" s="458"/>
      <c r="H116" s="452"/>
      <c r="I116" s="227" t="s">
        <v>447</v>
      </c>
      <c r="J116" s="227" t="s">
        <v>212</v>
      </c>
      <c r="K116" s="451" t="s">
        <v>532</v>
      </c>
      <c r="L116" s="452"/>
      <c r="M116" s="112"/>
      <c r="N116" s="369"/>
      <c r="O116" s="370"/>
      <c r="P116" s="371"/>
    </row>
    <row r="117" spans="2:16" ht="102.95" customHeight="1" x14ac:dyDescent="0.2">
      <c r="B117" s="227" t="s">
        <v>426</v>
      </c>
      <c r="C117" s="227" t="s">
        <v>420</v>
      </c>
      <c r="D117" s="409" t="s">
        <v>533</v>
      </c>
      <c r="E117" s="409"/>
      <c r="F117" s="451" t="s">
        <v>534</v>
      </c>
      <c r="G117" s="458"/>
      <c r="H117" s="452"/>
      <c r="I117" s="227" t="s">
        <v>447</v>
      </c>
      <c r="J117" s="227" t="s">
        <v>212</v>
      </c>
      <c r="K117" s="451" t="s">
        <v>535</v>
      </c>
      <c r="L117" s="452"/>
      <c r="M117" s="112"/>
      <c r="N117" s="369"/>
      <c r="O117" s="370"/>
      <c r="P117" s="371"/>
    </row>
    <row r="118" spans="2:16" ht="102.95" customHeight="1" x14ac:dyDescent="0.2">
      <c r="B118" s="227" t="s">
        <v>426</v>
      </c>
      <c r="C118" s="227" t="s">
        <v>420</v>
      </c>
      <c r="D118" s="409" t="s">
        <v>536</v>
      </c>
      <c r="E118" s="409"/>
      <c r="F118" s="451" t="s">
        <v>537</v>
      </c>
      <c r="G118" s="458"/>
      <c r="H118" s="452"/>
      <c r="I118" s="227" t="s">
        <v>447</v>
      </c>
      <c r="J118" s="227" t="s">
        <v>209</v>
      </c>
      <c r="K118" s="451" t="s">
        <v>538</v>
      </c>
      <c r="L118" s="452"/>
      <c r="M118" s="112"/>
      <c r="N118" s="369"/>
      <c r="O118" s="370"/>
      <c r="P118" s="371"/>
    </row>
    <row r="119" spans="2:16" ht="102.95" customHeight="1" x14ac:dyDescent="0.2">
      <c r="B119" s="227" t="s">
        <v>426</v>
      </c>
      <c r="C119" s="227" t="s">
        <v>539</v>
      </c>
      <c r="D119" s="409" t="s">
        <v>540</v>
      </c>
      <c r="E119" s="409"/>
      <c r="F119" s="451" t="s">
        <v>541</v>
      </c>
      <c r="G119" s="458"/>
      <c r="H119" s="452"/>
      <c r="I119" s="227" t="s">
        <v>429</v>
      </c>
      <c r="J119" s="227" t="s">
        <v>209</v>
      </c>
      <c r="K119" s="451" t="s">
        <v>542</v>
      </c>
      <c r="L119" s="452"/>
      <c r="M119" s="112"/>
      <c r="N119" s="369"/>
      <c r="O119" s="370"/>
      <c r="P119" s="371"/>
    </row>
    <row r="120" spans="2:16" ht="102.95" customHeight="1" x14ac:dyDescent="0.2">
      <c r="B120" s="227" t="s">
        <v>426</v>
      </c>
      <c r="C120" s="227" t="s">
        <v>539</v>
      </c>
      <c r="D120" s="409" t="s">
        <v>543</v>
      </c>
      <c r="E120" s="409"/>
      <c r="F120" s="451" t="s">
        <v>544</v>
      </c>
      <c r="G120" s="458"/>
      <c r="H120" s="452"/>
      <c r="I120" s="227" t="s">
        <v>447</v>
      </c>
      <c r="J120" s="227" t="s">
        <v>209</v>
      </c>
      <c r="K120" s="451" t="s">
        <v>545</v>
      </c>
      <c r="L120" s="452"/>
      <c r="M120" s="112"/>
      <c r="N120" s="369"/>
      <c r="O120" s="370"/>
      <c r="P120" s="371"/>
    </row>
    <row r="121" spans="2:16" ht="102.95" customHeight="1" x14ac:dyDescent="0.2">
      <c r="B121" s="227" t="s">
        <v>426</v>
      </c>
      <c r="C121" s="227" t="s">
        <v>539</v>
      </c>
      <c r="D121" s="409" t="s">
        <v>546</v>
      </c>
      <c r="E121" s="409"/>
      <c r="F121" s="451" t="s">
        <v>547</v>
      </c>
      <c r="G121" s="458"/>
      <c r="H121" s="452"/>
      <c r="I121" s="227" t="s">
        <v>447</v>
      </c>
      <c r="J121" s="227" t="s">
        <v>209</v>
      </c>
      <c r="K121" s="451" t="s">
        <v>548</v>
      </c>
      <c r="L121" s="452"/>
      <c r="M121" s="112"/>
      <c r="N121" s="369"/>
      <c r="O121" s="370"/>
      <c r="P121" s="371"/>
    </row>
    <row r="122" spans="2:16" ht="168" customHeight="1" x14ac:dyDescent="0.2">
      <c r="B122" s="227" t="s">
        <v>426</v>
      </c>
      <c r="C122" s="227" t="s">
        <v>539</v>
      </c>
      <c r="D122" s="409" t="s">
        <v>549</v>
      </c>
      <c r="E122" s="409"/>
      <c r="F122" s="451" t="s">
        <v>550</v>
      </c>
      <c r="G122" s="458"/>
      <c r="H122" s="452"/>
      <c r="I122" s="227" t="s">
        <v>447</v>
      </c>
      <c r="J122" s="227" t="s">
        <v>212</v>
      </c>
      <c r="K122" s="451" t="s">
        <v>551</v>
      </c>
      <c r="L122" s="452"/>
      <c r="M122" s="112"/>
      <c r="N122" s="369"/>
      <c r="O122" s="370"/>
      <c r="P122" s="371"/>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1" customFormat="1" ht="15.75" x14ac:dyDescent="0.25">
      <c r="B2" s="475" t="s">
        <v>552</v>
      </c>
      <c r="C2" s="476"/>
      <c r="D2" s="476"/>
      <c r="E2" s="476"/>
      <c r="F2" s="476"/>
      <c r="G2" s="476"/>
      <c r="H2" s="476"/>
      <c r="I2" s="476"/>
      <c r="J2" s="476"/>
      <c r="K2" s="476"/>
      <c r="L2" s="476"/>
      <c r="M2" s="476"/>
      <c r="N2" s="476"/>
      <c r="O2" s="477"/>
      <c r="P2" s="7"/>
      <c r="Q2" s="7"/>
      <c r="R2" s="7"/>
      <c r="S2" s="7"/>
      <c r="T2" s="7"/>
      <c r="U2" s="7"/>
    </row>
    <row r="3" spans="1:29" ht="16.5" customHeight="1" x14ac:dyDescent="0.25">
      <c r="A3" s="4"/>
      <c r="B3" s="333" t="s">
        <v>8</v>
      </c>
      <c r="C3" s="334"/>
      <c r="D3" s="334"/>
      <c r="E3" s="334"/>
      <c r="F3" s="334"/>
      <c r="G3" s="334"/>
      <c r="H3" s="334"/>
      <c r="I3" s="334"/>
      <c r="J3" s="334"/>
      <c r="K3" s="334"/>
      <c r="L3" s="334"/>
      <c r="M3" s="334"/>
      <c r="N3" s="334"/>
      <c r="O3" s="335"/>
      <c r="P3" s="18"/>
      <c r="Q3" s="17"/>
      <c r="R3" s="10"/>
      <c r="S3" s="10"/>
    </row>
    <row r="4" spans="1:29" ht="15" customHeight="1" x14ac:dyDescent="0.2">
      <c r="A4" s="4"/>
      <c r="B4" s="450" t="s">
        <v>9</v>
      </c>
      <c r="C4" s="356"/>
      <c r="D4" s="356"/>
      <c r="E4" s="356"/>
      <c r="F4" s="356"/>
      <c r="G4" s="356"/>
      <c r="H4" s="356"/>
      <c r="I4" s="356"/>
      <c r="J4" s="356"/>
      <c r="K4" s="356"/>
      <c r="L4" s="356"/>
      <c r="M4" s="356"/>
      <c r="N4" s="356"/>
      <c r="O4" s="357"/>
      <c r="P4" s="73"/>
      <c r="Q4" s="74"/>
      <c r="R4" s="74"/>
      <c r="S4" s="74"/>
    </row>
    <row r="5" spans="1:29" x14ac:dyDescent="0.2">
      <c r="U5" s="6"/>
      <c r="V5" s="6"/>
      <c r="W5" s="6"/>
      <c r="X5" s="6"/>
      <c r="Y5" s="6"/>
      <c r="Z5" s="6"/>
      <c r="AA5" s="6"/>
      <c r="AB5" s="6"/>
      <c r="AC5" s="6"/>
    </row>
    <row r="6" spans="1:29" s="21" customFormat="1" ht="15.75" x14ac:dyDescent="0.25">
      <c r="B6" s="463" t="s">
        <v>553</v>
      </c>
      <c r="C6" s="464"/>
      <c r="D6" s="464"/>
      <c r="E6" s="464"/>
      <c r="F6" s="464"/>
      <c r="G6" s="464"/>
      <c r="H6" s="464"/>
      <c r="I6" s="464"/>
      <c r="J6" s="464"/>
      <c r="K6" s="464"/>
      <c r="L6" s="464"/>
      <c r="M6" s="464"/>
      <c r="N6" s="464"/>
      <c r="O6" s="465"/>
      <c r="P6" s="7"/>
      <c r="Q6" s="7"/>
      <c r="R6" s="7"/>
      <c r="S6" s="7"/>
      <c r="T6" s="7"/>
      <c r="U6" s="7"/>
    </row>
    <row r="7" spans="1:29" s="7" customFormat="1" ht="12" customHeight="1" x14ac:dyDescent="0.25">
      <c r="A7" s="9"/>
      <c r="B7" s="443" t="s">
        <v>554</v>
      </c>
      <c r="C7" s="441" t="s">
        <v>65</v>
      </c>
      <c r="D7" s="474" t="s">
        <v>555</v>
      </c>
      <c r="E7" s="474" t="s">
        <v>556</v>
      </c>
      <c r="F7" s="443" t="s">
        <v>557</v>
      </c>
      <c r="G7" s="443" t="s">
        <v>68</v>
      </c>
      <c r="H7" s="443" t="s">
        <v>383</v>
      </c>
      <c r="I7" s="443" t="s">
        <v>384</v>
      </c>
      <c r="J7" s="443" t="s">
        <v>385</v>
      </c>
      <c r="K7" s="443" t="s">
        <v>558</v>
      </c>
      <c r="L7" s="429" t="s">
        <v>559</v>
      </c>
      <c r="M7" s="441" t="s">
        <v>99</v>
      </c>
      <c r="N7" s="470"/>
      <c r="O7" s="471"/>
    </row>
    <row r="8" spans="1:29" s="7" customFormat="1" ht="36" customHeight="1" x14ac:dyDescent="0.25">
      <c r="A8" s="9"/>
      <c r="B8" s="443"/>
      <c r="C8" s="442"/>
      <c r="D8" s="474"/>
      <c r="E8" s="474"/>
      <c r="F8" s="443"/>
      <c r="G8" s="443"/>
      <c r="H8" s="443"/>
      <c r="I8" s="443"/>
      <c r="J8" s="443"/>
      <c r="K8" s="443"/>
      <c r="L8" s="430"/>
      <c r="M8" s="442"/>
      <c r="N8" s="472"/>
      <c r="O8" s="473"/>
    </row>
    <row r="9" spans="1:29" s="6" customFormat="1" ht="24" customHeight="1" x14ac:dyDescent="0.2">
      <c r="A9" s="8" t="s">
        <v>387</v>
      </c>
      <c r="B9" s="189" t="s">
        <v>80</v>
      </c>
      <c r="C9" s="246" t="str">
        <f>IF('General Project Info'!C94="","",IF('General Project Info'!C94='Data Validation'!$I$14,'General Project Info'!D94,'General Project Info'!C94))</f>
        <v/>
      </c>
      <c r="D9" s="128"/>
      <c r="E9" s="77" t="str">
        <f>IF('General Project Info'!C95="","",'General Project Info'!C95)</f>
        <v/>
      </c>
      <c r="F9" s="77" t="str">
        <f>IF('General Project Info'!C92="","",'General Project Info'!C92)</f>
        <v/>
      </c>
      <c r="G9" s="77" t="str">
        <f>IF('General Project Info'!C97="","",IF('General Project Info'!C97='Data Validation'!$I$14,'General Project Info'!D97,'General Project Info'!C97))</f>
        <v/>
      </c>
      <c r="H9" s="77" t="str">
        <f>IF('General Project Info'!C93="","",IF('General Project Info'!C93='Data Validation'!$I$14,'General Project Info'!D93,'General Project Info'!C93))</f>
        <v/>
      </c>
      <c r="I9" s="165"/>
      <c r="J9" s="128"/>
      <c r="K9" s="214"/>
      <c r="L9" s="128"/>
      <c r="M9" s="353"/>
      <c r="N9" s="462"/>
      <c r="O9" s="354"/>
    </row>
    <row r="10" spans="1:29" s="6" customFormat="1" ht="24" x14ac:dyDescent="0.2">
      <c r="A10" s="8" t="s">
        <v>387</v>
      </c>
      <c r="B10" s="189" t="s">
        <v>560</v>
      </c>
      <c r="C10" s="246" t="str">
        <f>IF('General Project Info'!C101="","",IF('General Project Info'!C101='Data Validation'!$I$14,'General Project Info'!D101,'General Project Info'!C101))</f>
        <v/>
      </c>
      <c r="D10" s="128"/>
      <c r="E10" s="77" t="str">
        <f>IF('General Project Info'!C102="","",'General Project Info'!C102)</f>
        <v/>
      </c>
      <c r="F10" s="77" t="str">
        <f>IF('General Project Info'!C99="","",'General Project Info'!C99)</f>
        <v/>
      </c>
      <c r="G10" s="77" t="str">
        <f>IF('General Project Info'!C104="","",IF('General Project Info'!C104='Data Validation'!$I$14,'General Project Info'!D104,'General Project Info'!C104))</f>
        <v/>
      </c>
      <c r="H10" s="77" t="str">
        <f>IF('General Project Info'!C100="","",IF('General Project Info'!C100='Data Validation'!$I$14,'General Project Info'!D100,'General Project Info'!C100))</f>
        <v/>
      </c>
      <c r="I10" s="165"/>
      <c r="J10" s="128"/>
      <c r="K10" s="214"/>
      <c r="L10" s="128"/>
      <c r="M10" s="353"/>
      <c r="N10" s="462"/>
      <c r="O10" s="354"/>
    </row>
    <row r="12" spans="1:29" ht="15.75" x14ac:dyDescent="0.2">
      <c r="B12" s="444" t="s">
        <v>561</v>
      </c>
      <c r="C12" s="445"/>
      <c r="D12" s="445"/>
      <c r="E12" s="445"/>
      <c r="F12" s="469"/>
    </row>
    <row r="13" spans="1:29" ht="15" x14ac:dyDescent="0.2">
      <c r="B13" s="429" t="str">
        <f>'Data Validation'!F83</f>
        <v>Climate Zone</v>
      </c>
      <c r="C13" s="466" t="s">
        <v>562</v>
      </c>
      <c r="D13" s="467"/>
      <c r="E13" s="468" t="s">
        <v>563</v>
      </c>
      <c r="F13" s="467"/>
    </row>
    <row r="14" spans="1:29" ht="62.45" customHeight="1" x14ac:dyDescent="0.2">
      <c r="B14" s="430"/>
      <c r="C14" s="241" t="str">
        <f>'Data Validation'!G83</f>
        <v>Min Installed Capacity to Meet 30% of Domestic Hot Water Load (MBH/Bedroom)</v>
      </c>
      <c r="D14" s="241" t="s">
        <v>564</v>
      </c>
      <c r="E14" s="241" t="str">
        <f>'Data Validation'!H83</f>
        <v>Min Installed Capacity to Meet 30% of Domestic Hot Water Load (MBH/Dwelling Unit)</v>
      </c>
      <c r="F14" s="241" t="s">
        <v>564</v>
      </c>
    </row>
    <row r="15" spans="1:29" s="4" customFormat="1" x14ac:dyDescent="0.2">
      <c r="B15" s="12" t="str">
        <f>IFERROR(VLOOKUP('General Project Info'!C16,'Data Validation'!$B$18:$C$79,2,FALSE),"")</f>
        <v/>
      </c>
      <c r="C15" s="37" t="str">
        <f>IFERROR((VLOOKUP(B15,'Data Validation'!$F$83:$H$92,2,FALSE)),"")</f>
        <v/>
      </c>
      <c r="D15" s="37" t="str">
        <f>IFERROR(C15*'General Project Info'!C33,"")</f>
        <v/>
      </c>
      <c r="E15" s="37" t="str">
        <f>IFERROR((VLOOKUP(B15,'Data Validation'!$F$83:$H$92,3,FALSE)),"")</f>
        <v/>
      </c>
      <c r="F15" s="149" t="str">
        <f>IFERROR(E15*'General Project Info'!C32,"")</f>
        <v/>
      </c>
      <c r="G15" s="24"/>
    </row>
    <row r="17" spans="1:29" s="21" customFormat="1" ht="15.75" x14ac:dyDescent="0.25">
      <c r="B17" s="478" t="s">
        <v>565</v>
      </c>
      <c r="C17" s="478"/>
      <c r="D17" s="478"/>
      <c r="E17" s="478"/>
      <c r="F17" s="478"/>
      <c r="G17" s="478"/>
      <c r="H17" s="478"/>
      <c r="I17" s="478"/>
      <c r="J17" s="478"/>
      <c r="K17" s="478"/>
      <c r="L17" s="478"/>
      <c r="M17" s="478"/>
      <c r="N17" s="478"/>
      <c r="O17" s="7"/>
      <c r="P17" s="7"/>
      <c r="Q17" s="7"/>
      <c r="R17" s="7"/>
      <c r="S17" s="7"/>
      <c r="T17" s="7"/>
      <c r="U17" s="7"/>
      <c r="V17" s="7"/>
      <c r="W17" s="7"/>
      <c r="X17" s="7"/>
      <c r="Y17" s="7"/>
      <c r="Z17" s="7"/>
      <c r="AA17" s="7"/>
      <c r="AB17" s="7"/>
      <c r="AC17" s="7"/>
    </row>
    <row r="18" spans="1:29" s="7" customFormat="1" ht="45" customHeight="1" x14ac:dyDescent="0.25">
      <c r="A18" s="9"/>
      <c r="B18" s="241" t="s">
        <v>554</v>
      </c>
      <c r="C18" s="241" t="s">
        <v>65</v>
      </c>
      <c r="D18" s="243" t="s">
        <v>555</v>
      </c>
      <c r="E18" s="243" t="s">
        <v>556</v>
      </c>
      <c r="F18" s="243" t="s">
        <v>297</v>
      </c>
      <c r="G18" s="243" t="s">
        <v>298</v>
      </c>
      <c r="H18" s="241" t="s">
        <v>566</v>
      </c>
      <c r="I18" s="241" t="s">
        <v>422</v>
      </c>
      <c r="J18" s="241" t="s">
        <v>567</v>
      </c>
      <c r="K18" s="243" t="s">
        <v>568</v>
      </c>
      <c r="L18" s="243" t="s">
        <v>400</v>
      </c>
      <c r="M18" s="337" t="s">
        <v>99</v>
      </c>
      <c r="N18" s="338"/>
    </row>
    <row r="19" spans="1:29" s="6" customFormat="1" ht="24" x14ac:dyDescent="0.2">
      <c r="A19" s="8" t="s">
        <v>387</v>
      </c>
      <c r="B19" s="189" t="s">
        <v>80</v>
      </c>
      <c r="C19" s="128"/>
      <c r="D19" s="128"/>
      <c r="E19" s="128"/>
      <c r="F19" s="128"/>
      <c r="G19" s="128"/>
      <c r="H19" s="214"/>
      <c r="I19" s="162"/>
      <c r="J19" s="128"/>
      <c r="K19" s="128"/>
      <c r="L19" s="128"/>
      <c r="M19" s="353"/>
      <c r="N19" s="354"/>
      <c r="O19" s="7"/>
      <c r="P19" s="7"/>
      <c r="Q19" s="7"/>
      <c r="R19" s="7"/>
      <c r="S19" s="7"/>
      <c r="T19" s="7"/>
      <c r="U19" s="7"/>
    </row>
    <row r="20" spans="1:29" s="6" customFormat="1" ht="24" x14ac:dyDescent="0.2">
      <c r="A20" s="8" t="s">
        <v>387</v>
      </c>
      <c r="B20" s="189" t="s">
        <v>560</v>
      </c>
      <c r="C20" s="128"/>
      <c r="D20" s="128"/>
      <c r="E20" s="128"/>
      <c r="F20" s="128"/>
      <c r="G20" s="128"/>
      <c r="H20" s="214"/>
      <c r="I20" s="162"/>
      <c r="J20" s="128"/>
      <c r="K20" s="128"/>
      <c r="L20" s="128"/>
      <c r="M20" s="353"/>
      <c r="N20" s="354"/>
      <c r="O20" s="7"/>
      <c r="P20" s="7"/>
      <c r="Q20" s="7"/>
      <c r="R20" s="7"/>
      <c r="S20" s="7"/>
      <c r="T20" s="7"/>
      <c r="U20" s="7"/>
    </row>
    <row r="21" spans="1:29" s="6" customFormat="1" ht="17.25" customHeight="1" x14ac:dyDescent="0.2">
      <c r="A21" s="8"/>
      <c r="B21" s="479" t="s">
        <v>411</v>
      </c>
      <c r="C21" s="480"/>
      <c r="D21" s="128"/>
      <c r="E21" s="459" t="s">
        <v>412</v>
      </c>
      <c r="F21" s="460"/>
      <c r="G21" s="461"/>
      <c r="H21" s="353"/>
      <c r="I21" s="462"/>
      <c r="J21" s="462"/>
      <c r="K21" s="462"/>
      <c r="L21" s="462"/>
      <c r="M21" s="462"/>
      <c r="N21" s="354"/>
      <c r="O21" s="7"/>
      <c r="P21" s="7"/>
      <c r="Q21" s="7"/>
      <c r="R21" s="7"/>
      <c r="S21" s="7"/>
      <c r="T21" s="7"/>
      <c r="U21" s="7"/>
    </row>
    <row r="23" spans="1:29" ht="15.75" x14ac:dyDescent="0.2">
      <c r="B23" s="339" t="s">
        <v>150</v>
      </c>
      <c r="C23" s="339"/>
      <c r="D23" s="339"/>
      <c r="E23" s="339"/>
    </row>
    <row r="24" spans="1:29" x14ac:dyDescent="0.2">
      <c r="B24" s="31" t="s">
        <v>65</v>
      </c>
      <c r="C24" s="226" t="s">
        <v>152</v>
      </c>
      <c r="D24" s="337" t="s">
        <v>99</v>
      </c>
      <c r="E24" s="338"/>
    </row>
    <row r="25" spans="1:29" s="4" customFormat="1" x14ac:dyDescent="0.2">
      <c r="B25" s="128"/>
      <c r="C25" s="142"/>
      <c r="D25" s="353"/>
      <c r="E25" s="354"/>
    </row>
    <row r="26" spans="1:29" s="4" customFormat="1" x14ac:dyDescent="0.2">
      <c r="B26" s="128"/>
      <c r="C26" s="142"/>
      <c r="D26" s="353"/>
      <c r="E26" s="354"/>
    </row>
    <row r="27" spans="1:29" s="4" customFormat="1" x14ac:dyDescent="0.2">
      <c r="B27" s="128"/>
      <c r="C27" s="142"/>
      <c r="D27" s="353"/>
      <c r="E27" s="354"/>
    </row>
    <row r="28" spans="1:29" s="4" customFormat="1" x14ac:dyDescent="0.2">
      <c r="B28" s="128"/>
      <c r="C28" s="142"/>
      <c r="D28" s="353"/>
      <c r="E28" s="354"/>
    </row>
    <row r="29" spans="1:29" s="4" customFormat="1" x14ac:dyDescent="0.2">
      <c r="B29" s="128"/>
      <c r="C29" s="142"/>
      <c r="D29" s="353"/>
      <c r="E29" s="354"/>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36" t="s">
        <v>569</v>
      </c>
      <c r="C2" s="336"/>
      <c r="D2" s="336"/>
      <c r="E2" s="336"/>
      <c r="F2" s="336"/>
      <c r="G2" s="336"/>
      <c r="H2" s="336"/>
      <c r="I2" s="336"/>
      <c r="J2" s="336"/>
      <c r="K2" s="336"/>
      <c r="L2" s="336"/>
      <c r="M2" s="336"/>
      <c r="N2" s="336"/>
    </row>
    <row r="3" spans="1:14" ht="15" x14ac:dyDescent="0.25">
      <c r="A3" s="4"/>
      <c r="B3" s="411" t="s">
        <v>8</v>
      </c>
      <c r="C3" s="411"/>
      <c r="D3" s="411"/>
      <c r="E3" s="411"/>
      <c r="F3" s="411"/>
      <c r="G3" s="411"/>
      <c r="H3" s="411"/>
      <c r="I3" s="411"/>
      <c r="J3" s="411"/>
      <c r="K3" s="411"/>
      <c r="L3" s="411"/>
      <c r="M3" s="411"/>
      <c r="N3" s="411"/>
    </row>
    <row r="4" spans="1:14" ht="14.45" customHeight="1" x14ac:dyDescent="0.2">
      <c r="B4" s="412" t="s">
        <v>154</v>
      </c>
      <c r="C4" s="412"/>
      <c r="D4" s="412"/>
      <c r="E4" s="412"/>
      <c r="F4" s="412"/>
      <c r="G4" s="412"/>
      <c r="H4" s="412"/>
      <c r="I4" s="412"/>
      <c r="J4" s="412"/>
      <c r="K4" s="412"/>
      <c r="L4" s="412"/>
      <c r="M4" s="412"/>
      <c r="N4" s="412"/>
    </row>
    <row r="6" spans="1:14" s="1" customFormat="1" ht="15.75" x14ac:dyDescent="0.25">
      <c r="A6" s="2"/>
      <c r="B6" s="339" t="s">
        <v>570</v>
      </c>
      <c r="C6" s="339"/>
      <c r="D6" s="339"/>
      <c r="E6" s="339"/>
      <c r="F6" s="339"/>
      <c r="G6" s="339"/>
      <c r="H6" s="339"/>
      <c r="I6" s="339"/>
      <c r="J6" s="339"/>
      <c r="K6" s="339"/>
      <c r="L6" s="339"/>
      <c r="M6" s="339"/>
      <c r="N6" s="339"/>
    </row>
    <row r="7" spans="1:14" ht="14.45" customHeight="1" x14ac:dyDescent="0.2">
      <c r="B7" s="382" t="s">
        <v>156</v>
      </c>
      <c r="C7" s="231" t="s">
        <v>157</v>
      </c>
      <c r="D7" s="382" t="s">
        <v>571</v>
      </c>
      <c r="E7" s="382" t="s">
        <v>297</v>
      </c>
      <c r="F7" s="382" t="s">
        <v>415</v>
      </c>
      <c r="G7" s="382" t="s">
        <v>422</v>
      </c>
      <c r="H7" s="382" t="s">
        <v>566</v>
      </c>
      <c r="I7" s="382" t="s">
        <v>572</v>
      </c>
      <c r="J7" s="376" t="s">
        <v>573</v>
      </c>
      <c r="K7" s="377"/>
      <c r="L7" s="376" t="s">
        <v>99</v>
      </c>
      <c r="M7" s="388"/>
      <c r="N7" s="377"/>
    </row>
    <row r="8" spans="1:14" x14ac:dyDescent="0.2">
      <c r="B8" s="383"/>
      <c r="C8" s="382" t="s">
        <v>164</v>
      </c>
      <c r="D8" s="383"/>
      <c r="E8" s="383"/>
      <c r="F8" s="383"/>
      <c r="G8" s="383"/>
      <c r="H8" s="383"/>
      <c r="I8" s="383"/>
      <c r="J8" s="380"/>
      <c r="K8" s="381"/>
      <c r="L8" s="378"/>
      <c r="M8" s="389"/>
      <c r="N8" s="379"/>
    </row>
    <row r="9" spans="1:14" ht="14.45" customHeight="1" x14ac:dyDescent="0.2">
      <c r="B9" s="383"/>
      <c r="C9" s="383"/>
      <c r="D9" s="383"/>
      <c r="E9" s="383"/>
      <c r="F9" s="383"/>
      <c r="G9" s="383"/>
      <c r="H9" s="383"/>
      <c r="I9" s="383"/>
      <c r="J9" s="382" t="s">
        <v>574</v>
      </c>
      <c r="K9" s="382" t="s">
        <v>575</v>
      </c>
      <c r="L9" s="378"/>
      <c r="M9" s="389"/>
      <c r="N9" s="379"/>
    </row>
    <row r="10" spans="1:14" x14ac:dyDescent="0.2">
      <c r="B10" s="383"/>
      <c r="C10" s="383"/>
      <c r="D10" s="383"/>
      <c r="E10" s="383"/>
      <c r="F10" s="383"/>
      <c r="G10" s="383"/>
      <c r="H10" s="383"/>
      <c r="I10" s="383"/>
      <c r="J10" s="383"/>
      <c r="K10" s="383"/>
      <c r="L10" s="380"/>
      <c r="M10" s="433"/>
      <c r="N10" s="381"/>
    </row>
    <row r="11" spans="1:14" ht="14.45" customHeight="1" x14ac:dyDescent="0.2">
      <c r="B11" s="36" t="s">
        <v>165</v>
      </c>
      <c r="C11" s="78"/>
      <c r="D11" s="78"/>
      <c r="E11" s="78"/>
      <c r="F11" s="78"/>
      <c r="G11" s="78"/>
      <c r="H11" s="78"/>
      <c r="I11" s="78"/>
      <c r="J11" s="78"/>
      <c r="K11" s="79"/>
      <c r="L11" s="244"/>
      <c r="M11" s="244"/>
      <c r="N11" s="245"/>
    </row>
    <row r="12" spans="1:14" s="4" customFormat="1" x14ac:dyDescent="0.2">
      <c r="B12" s="67"/>
      <c r="C12" s="67"/>
      <c r="D12" s="67"/>
      <c r="E12" s="67"/>
      <c r="F12" s="67"/>
      <c r="G12" s="136"/>
      <c r="H12" s="198"/>
      <c r="I12" s="67"/>
      <c r="J12" s="67"/>
      <c r="K12" s="67"/>
      <c r="L12" s="390"/>
      <c r="M12" s="390"/>
      <c r="N12" s="390"/>
    </row>
    <row r="13" spans="1:14" s="4" customFormat="1" x14ac:dyDescent="0.2">
      <c r="B13" s="66"/>
      <c r="C13" s="66"/>
      <c r="D13" s="66"/>
      <c r="E13" s="66"/>
      <c r="F13" s="66"/>
      <c r="G13" s="157"/>
      <c r="H13" s="199"/>
      <c r="I13" s="66"/>
      <c r="J13" s="66"/>
      <c r="K13" s="66"/>
      <c r="L13" s="390"/>
      <c r="M13" s="390"/>
      <c r="N13" s="390"/>
    </row>
    <row r="14" spans="1:14" s="4" customFormat="1" x14ac:dyDescent="0.2">
      <c r="B14" s="66"/>
      <c r="C14" s="66"/>
      <c r="D14" s="66"/>
      <c r="E14" s="66"/>
      <c r="F14" s="66"/>
      <c r="G14" s="157"/>
      <c r="H14" s="199"/>
      <c r="I14" s="66"/>
      <c r="J14" s="66"/>
      <c r="K14" s="66"/>
      <c r="L14" s="390"/>
      <c r="M14" s="390"/>
      <c r="N14" s="390"/>
    </row>
    <row r="15" spans="1:14" s="4" customFormat="1" x14ac:dyDescent="0.2">
      <c r="B15" s="66"/>
      <c r="C15" s="66"/>
      <c r="D15" s="66"/>
      <c r="E15" s="66"/>
      <c r="F15" s="66"/>
      <c r="G15" s="157"/>
      <c r="H15" s="199"/>
      <c r="I15" s="66"/>
      <c r="J15" s="66"/>
      <c r="K15" s="66"/>
      <c r="L15" s="390"/>
      <c r="M15" s="390"/>
      <c r="N15" s="390"/>
    </row>
    <row r="16" spans="1:14" s="4" customFormat="1" x14ac:dyDescent="0.2">
      <c r="B16" s="68"/>
      <c r="C16" s="68"/>
      <c r="D16" s="68"/>
      <c r="E16" s="68"/>
      <c r="F16" s="68"/>
      <c r="G16" s="158"/>
      <c r="H16" s="200"/>
      <c r="I16" s="68"/>
      <c r="J16" s="68"/>
      <c r="K16" s="68"/>
      <c r="L16" s="390"/>
      <c r="M16" s="390"/>
      <c r="N16" s="390"/>
    </row>
    <row r="17" spans="2:14" s="4" customFormat="1" x14ac:dyDescent="0.2">
      <c r="B17" s="481"/>
      <c r="C17" s="482"/>
      <c r="D17" s="483"/>
      <c r="E17" s="402" t="s">
        <v>576</v>
      </c>
      <c r="F17" s="403"/>
      <c r="G17" s="404"/>
      <c r="H17" s="201">
        <f>SUM(H12:H16)</f>
        <v>0</v>
      </c>
      <c r="I17" s="481"/>
      <c r="J17" s="482"/>
      <c r="K17" s="482"/>
      <c r="L17" s="482"/>
      <c r="M17" s="482"/>
      <c r="N17" s="483"/>
    </row>
    <row r="18" spans="2:14" s="4" customFormat="1" ht="14.25" customHeight="1" x14ac:dyDescent="0.2">
      <c r="B18" s="484"/>
      <c r="C18" s="485"/>
      <c r="D18" s="486"/>
      <c r="E18" s="402" t="s">
        <v>564</v>
      </c>
      <c r="F18" s="403"/>
      <c r="G18" s="404"/>
      <c r="H18" s="201">
        <f>MIN('DHW Pre-const'!$D$15,'DHW Pre-const'!$F$15)</f>
        <v>0</v>
      </c>
      <c r="I18" s="484"/>
      <c r="J18" s="485"/>
      <c r="K18" s="485"/>
      <c r="L18" s="485"/>
      <c r="M18" s="485"/>
      <c r="N18" s="486"/>
    </row>
    <row r="19" spans="2:14" s="4" customFormat="1" x14ac:dyDescent="0.2">
      <c r="B19" s="487"/>
      <c r="C19" s="488"/>
      <c r="D19" s="489"/>
      <c r="E19" s="402" t="s">
        <v>577</v>
      </c>
      <c r="F19" s="403"/>
      <c r="G19" s="404"/>
      <c r="H19" s="192" t="str">
        <f>IF(H17&gt;H18,"Pass","Fail")</f>
        <v>Fail</v>
      </c>
      <c r="I19" s="487"/>
      <c r="J19" s="488"/>
      <c r="K19" s="488"/>
      <c r="L19" s="488"/>
      <c r="M19" s="488"/>
      <c r="N19" s="489"/>
    </row>
    <row r="20" spans="2:14" ht="14.45" customHeight="1" x14ac:dyDescent="0.2">
      <c r="B20" s="36" t="s">
        <v>170</v>
      </c>
      <c r="C20" s="78"/>
      <c r="D20" s="78"/>
      <c r="E20" s="78"/>
      <c r="F20" s="78"/>
      <c r="G20" s="78"/>
      <c r="H20" s="78"/>
      <c r="I20" s="78"/>
      <c r="J20" s="78"/>
      <c r="K20" s="79"/>
      <c r="L20" s="244"/>
      <c r="M20" s="244"/>
      <c r="N20" s="245"/>
    </row>
    <row r="21" spans="2:14" s="4" customFormat="1" x14ac:dyDescent="0.2">
      <c r="B21" s="113"/>
      <c r="C21" s="113"/>
      <c r="D21" s="113"/>
      <c r="E21" s="113"/>
      <c r="F21" s="113"/>
      <c r="G21" s="159"/>
      <c r="H21" s="202"/>
      <c r="I21" s="113"/>
      <c r="J21" s="113"/>
      <c r="K21" s="113"/>
      <c r="L21" s="400"/>
      <c r="M21" s="400"/>
      <c r="N21" s="400"/>
    </row>
    <row r="22" spans="2:14" s="4" customFormat="1" x14ac:dyDescent="0.2">
      <c r="B22" s="112"/>
      <c r="C22" s="112"/>
      <c r="D22" s="112"/>
      <c r="E22" s="112"/>
      <c r="F22" s="112"/>
      <c r="G22" s="160"/>
      <c r="H22" s="203"/>
      <c r="I22" s="112"/>
      <c r="J22" s="112"/>
      <c r="K22" s="112"/>
      <c r="L22" s="400"/>
      <c r="M22" s="400"/>
      <c r="N22" s="400"/>
    </row>
    <row r="23" spans="2:14" s="4" customFormat="1" x14ac:dyDescent="0.2">
      <c r="B23" s="112"/>
      <c r="C23" s="112"/>
      <c r="D23" s="112"/>
      <c r="E23" s="112"/>
      <c r="F23" s="112"/>
      <c r="G23" s="160"/>
      <c r="H23" s="203"/>
      <c r="I23" s="112"/>
      <c r="J23" s="112"/>
      <c r="K23" s="112"/>
      <c r="L23" s="400"/>
      <c r="M23" s="400"/>
      <c r="N23" s="400"/>
    </row>
    <row r="24" spans="2:14" s="4" customFormat="1" x14ac:dyDescent="0.2">
      <c r="B24" s="112"/>
      <c r="C24" s="112"/>
      <c r="D24" s="112"/>
      <c r="E24" s="112"/>
      <c r="F24" s="112"/>
      <c r="G24" s="160"/>
      <c r="H24" s="203"/>
      <c r="I24" s="112"/>
      <c r="J24" s="112"/>
      <c r="K24" s="112"/>
      <c r="L24" s="400"/>
      <c r="M24" s="400"/>
      <c r="N24" s="400"/>
    </row>
    <row r="25" spans="2:14" s="4" customFormat="1" x14ac:dyDescent="0.2">
      <c r="B25" s="114"/>
      <c r="C25" s="114"/>
      <c r="D25" s="114"/>
      <c r="E25" s="114"/>
      <c r="F25" s="114"/>
      <c r="G25" s="161"/>
      <c r="H25" s="216"/>
      <c r="I25" s="114"/>
      <c r="J25" s="114"/>
      <c r="K25" s="114"/>
      <c r="L25" s="400"/>
      <c r="M25" s="400"/>
      <c r="N25" s="400"/>
    </row>
    <row r="26" spans="2:14" s="4" customFormat="1" x14ac:dyDescent="0.2">
      <c r="B26" s="481"/>
      <c r="C26" s="482"/>
      <c r="D26" s="483"/>
      <c r="E26" s="402" t="s">
        <v>576</v>
      </c>
      <c r="F26" s="403"/>
      <c r="G26" s="404"/>
      <c r="H26" s="201">
        <f>SUM(H21:H25)</f>
        <v>0</v>
      </c>
      <c r="I26" s="481"/>
      <c r="J26" s="482"/>
      <c r="K26" s="482"/>
      <c r="L26" s="482"/>
      <c r="M26" s="482"/>
      <c r="N26" s="483"/>
    </row>
    <row r="27" spans="2:14" s="4" customFormat="1" ht="14.25" customHeight="1" x14ac:dyDescent="0.2">
      <c r="B27" s="484"/>
      <c r="C27" s="485"/>
      <c r="D27" s="486"/>
      <c r="E27" s="402" t="s">
        <v>564</v>
      </c>
      <c r="F27" s="403"/>
      <c r="G27" s="404"/>
      <c r="H27" s="201">
        <f>MIN('DHW Pre-const'!$D$15,'DHW Pre-const'!$F$15)</f>
        <v>0</v>
      </c>
      <c r="I27" s="484"/>
      <c r="J27" s="485"/>
      <c r="K27" s="485"/>
      <c r="L27" s="485"/>
      <c r="M27" s="485"/>
      <c r="N27" s="486"/>
    </row>
    <row r="28" spans="2:14" s="4" customFormat="1" x14ac:dyDescent="0.2">
      <c r="B28" s="487"/>
      <c r="C28" s="488"/>
      <c r="D28" s="489"/>
      <c r="E28" s="402" t="s">
        <v>577</v>
      </c>
      <c r="F28" s="403"/>
      <c r="G28" s="404"/>
      <c r="H28" s="192" t="str">
        <f>IF(H26&gt;H27,"Pass","Fail")</f>
        <v>Fail</v>
      </c>
      <c r="I28" s="487"/>
      <c r="J28" s="488"/>
      <c r="K28" s="488"/>
      <c r="L28" s="488"/>
      <c r="M28" s="488"/>
      <c r="N28" s="489"/>
    </row>
    <row r="29" spans="2:14" ht="14.45" customHeight="1" x14ac:dyDescent="0.2">
      <c r="B29" s="36" t="s">
        <v>578</v>
      </c>
      <c r="C29" s="78"/>
      <c r="D29" s="78"/>
      <c r="E29" s="78"/>
      <c r="F29" s="78"/>
      <c r="G29" s="78"/>
      <c r="H29" s="78"/>
      <c r="I29" s="78"/>
      <c r="J29" s="78"/>
      <c r="K29" s="79"/>
      <c r="L29" s="244"/>
      <c r="M29" s="244"/>
      <c r="N29" s="245"/>
    </row>
    <row r="30" spans="2:14" s="4" customFormat="1" x14ac:dyDescent="0.2">
      <c r="B30" s="67"/>
      <c r="C30" s="67"/>
      <c r="D30" s="67"/>
      <c r="E30" s="67"/>
      <c r="F30" s="67"/>
      <c r="G30" s="136"/>
      <c r="H30" s="198"/>
      <c r="I30" s="67"/>
      <c r="J30" s="67"/>
      <c r="K30" s="67"/>
      <c r="L30" s="390"/>
      <c r="M30" s="390"/>
      <c r="N30" s="390"/>
    </row>
    <row r="31" spans="2:14" s="4" customFormat="1" x14ac:dyDescent="0.2">
      <c r="B31" s="66"/>
      <c r="C31" s="66"/>
      <c r="D31" s="66"/>
      <c r="E31" s="66"/>
      <c r="F31" s="66"/>
      <c r="G31" s="157"/>
      <c r="H31" s="199"/>
      <c r="I31" s="66"/>
      <c r="J31" s="66"/>
      <c r="K31" s="66"/>
      <c r="L31" s="390"/>
      <c r="M31" s="390"/>
      <c r="N31" s="390"/>
    </row>
    <row r="32" spans="2:14" s="4" customFormat="1" x14ac:dyDescent="0.2">
      <c r="B32" s="66"/>
      <c r="C32" s="66"/>
      <c r="D32" s="66"/>
      <c r="E32" s="66"/>
      <c r="F32" s="66"/>
      <c r="G32" s="157"/>
      <c r="H32" s="199"/>
      <c r="I32" s="66"/>
      <c r="J32" s="66"/>
      <c r="K32" s="66"/>
      <c r="L32" s="390"/>
      <c r="M32" s="390"/>
      <c r="N32" s="390"/>
    </row>
    <row r="33" spans="2:14" s="4" customFormat="1" x14ac:dyDescent="0.2">
      <c r="B33" s="66"/>
      <c r="C33" s="66"/>
      <c r="D33" s="66"/>
      <c r="E33" s="66"/>
      <c r="F33" s="66"/>
      <c r="G33" s="157"/>
      <c r="H33" s="199"/>
      <c r="I33" s="66"/>
      <c r="J33" s="66"/>
      <c r="K33" s="66"/>
      <c r="L33" s="390"/>
      <c r="M33" s="390"/>
      <c r="N33" s="390"/>
    </row>
    <row r="34" spans="2:14" s="4" customFormat="1" x14ac:dyDescent="0.2">
      <c r="B34" s="66"/>
      <c r="C34" s="66"/>
      <c r="D34" s="66"/>
      <c r="E34" s="66"/>
      <c r="F34" s="66"/>
      <c r="G34" s="157"/>
      <c r="H34" s="199"/>
      <c r="I34" s="66"/>
      <c r="J34" s="66"/>
      <c r="K34" s="66"/>
      <c r="L34" s="390"/>
      <c r="M34" s="390"/>
      <c r="N34" s="390"/>
    </row>
    <row r="35" spans="2:14" s="4" customFormat="1" x14ac:dyDescent="0.2">
      <c r="B35" s="481"/>
      <c r="C35" s="482"/>
      <c r="D35" s="483"/>
      <c r="E35" s="402" t="s">
        <v>576</v>
      </c>
      <c r="F35" s="403"/>
      <c r="G35" s="404"/>
      <c r="H35" s="201">
        <f>SUM(H30:H34)</f>
        <v>0</v>
      </c>
      <c r="I35" s="481"/>
      <c r="J35" s="482"/>
      <c r="K35" s="482"/>
      <c r="L35" s="482"/>
      <c r="M35" s="482"/>
      <c r="N35" s="483"/>
    </row>
    <row r="36" spans="2:14" s="4" customFormat="1" ht="14.25" customHeight="1" x14ac:dyDescent="0.2">
      <c r="B36" s="484"/>
      <c r="C36" s="485"/>
      <c r="D36" s="486"/>
      <c r="E36" s="402" t="s">
        <v>564</v>
      </c>
      <c r="F36" s="403"/>
      <c r="G36" s="404"/>
      <c r="H36" s="201">
        <f>MIN('DHW Pre-const'!$D$15,'DHW Pre-const'!$F$15)</f>
        <v>0</v>
      </c>
      <c r="I36" s="484"/>
      <c r="J36" s="485"/>
      <c r="K36" s="485"/>
      <c r="L36" s="485"/>
      <c r="M36" s="485"/>
      <c r="N36" s="486"/>
    </row>
    <row r="37" spans="2:14" s="4" customFormat="1" x14ac:dyDescent="0.2">
      <c r="B37" s="487"/>
      <c r="C37" s="488"/>
      <c r="D37" s="489"/>
      <c r="E37" s="402" t="s">
        <v>577</v>
      </c>
      <c r="F37" s="403"/>
      <c r="G37" s="404"/>
      <c r="H37" s="192" t="str">
        <f>IF(H35&gt;H36,"Pass","Fail")</f>
        <v>Fail</v>
      </c>
      <c r="I37" s="487"/>
      <c r="J37" s="488"/>
      <c r="K37" s="488"/>
      <c r="L37" s="488"/>
      <c r="M37" s="488"/>
      <c r="N37" s="489"/>
    </row>
    <row r="38" spans="2:14" ht="14.45" customHeight="1" x14ac:dyDescent="0.2">
      <c r="B38" s="36" t="s">
        <v>579</v>
      </c>
      <c r="C38" s="78"/>
      <c r="D38" s="78"/>
      <c r="E38" s="78"/>
      <c r="F38" s="78"/>
      <c r="G38" s="78"/>
      <c r="H38" s="78"/>
      <c r="I38" s="78"/>
      <c r="J38" s="78"/>
      <c r="K38" s="79"/>
      <c r="L38" s="244"/>
      <c r="M38" s="244"/>
      <c r="N38" s="245"/>
    </row>
    <row r="39" spans="2:14" s="4" customFormat="1" x14ac:dyDescent="0.2">
      <c r="B39" s="113"/>
      <c r="C39" s="113"/>
      <c r="D39" s="113"/>
      <c r="E39" s="113"/>
      <c r="F39" s="113"/>
      <c r="G39" s="159"/>
      <c r="H39" s="202"/>
      <c r="I39" s="113"/>
      <c r="J39" s="113"/>
      <c r="K39" s="113"/>
      <c r="L39" s="400"/>
      <c r="M39" s="400"/>
      <c r="N39" s="400"/>
    </row>
    <row r="40" spans="2:14" s="4" customFormat="1" x14ac:dyDescent="0.2">
      <c r="B40" s="112"/>
      <c r="C40" s="112"/>
      <c r="D40" s="112"/>
      <c r="E40" s="112"/>
      <c r="F40" s="112"/>
      <c r="G40" s="160"/>
      <c r="H40" s="203"/>
      <c r="I40" s="112"/>
      <c r="J40" s="112"/>
      <c r="K40" s="112"/>
      <c r="L40" s="400"/>
      <c r="M40" s="400"/>
      <c r="N40" s="400"/>
    </row>
    <row r="41" spans="2:14" s="4" customFormat="1" x14ac:dyDescent="0.2">
      <c r="B41" s="112"/>
      <c r="C41" s="112"/>
      <c r="D41" s="112"/>
      <c r="E41" s="112"/>
      <c r="F41" s="112"/>
      <c r="G41" s="160"/>
      <c r="H41" s="203"/>
      <c r="I41" s="112"/>
      <c r="J41" s="112"/>
      <c r="K41" s="112"/>
      <c r="L41" s="400"/>
      <c r="M41" s="400"/>
      <c r="N41" s="400"/>
    </row>
    <row r="42" spans="2:14" s="4" customFormat="1" x14ac:dyDescent="0.2">
      <c r="B42" s="112"/>
      <c r="C42" s="112"/>
      <c r="D42" s="112"/>
      <c r="E42" s="112"/>
      <c r="F42" s="112"/>
      <c r="G42" s="160"/>
      <c r="H42" s="203"/>
      <c r="I42" s="112"/>
      <c r="J42" s="112"/>
      <c r="K42" s="112"/>
      <c r="L42" s="400"/>
      <c r="M42" s="400"/>
      <c r="N42" s="400"/>
    </row>
    <row r="43" spans="2:14" s="4" customFormat="1" x14ac:dyDescent="0.2">
      <c r="B43" s="112"/>
      <c r="C43" s="112"/>
      <c r="D43" s="112"/>
      <c r="E43" s="112"/>
      <c r="F43" s="112"/>
      <c r="G43" s="160"/>
      <c r="H43" s="203"/>
      <c r="I43" s="112"/>
      <c r="J43" s="112"/>
      <c r="K43" s="112"/>
      <c r="L43" s="400"/>
      <c r="M43" s="400"/>
      <c r="N43" s="400"/>
    </row>
    <row r="44" spans="2:14" s="4" customFormat="1" x14ac:dyDescent="0.2">
      <c r="B44" s="481"/>
      <c r="C44" s="482"/>
      <c r="D44" s="483"/>
      <c r="E44" s="402" t="s">
        <v>576</v>
      </c>
      <c r="F44" s="403"/>
      <c r="G44" s="404"/>
      <c r="H44" s="201">
        <f>SUM(H39:H43)</f>
        <v>0</v>
      </c>
      <c r="I44" s="481"/>
      <c r="J44" s="482"/>
      <c r="K44" s="482"/>
      <c r="L44" s="482"/>
      <c r="M44" s="482"/>
      <c r="N44" s="483"/>
    </row>
    <row r="45" spans="2:14" s="4" customFormat="1" ht="14.25" customHeight="1" x14ac:dyDescent="0.2">
      <c r="B45" s="484"/>
      <c r="C45" s="485"/>
      <c r="D45" s="486"/>
      <c r="E45" s="402" t="s">
        <v>564</v>
      </c>
      <c r="F45" s="403"/>
      <c r="G45" s="404"/>
      <c r="H45" s="201">
        <f>MIN('DHW Pre-const'!$D$15,'DHW Pre-const'!$F$15)</f>
        <v>0</v>
      </c>
      <c r="I45" s="484"/>
      <c r="J45" s="485"/>
      <c r="K45" s="485"/>
      <c r="L45" s="485"/>
      <c r="M45" s="485"/>
      <c r="N45" s="486"/>
    </row>
    <row r="46" spans="2:14" s="4" customFormat="1" x14ac:dyDescent="0.2">
      <c r="B46" s="487"/>
      <c r="C46" s="488"/>
      <c r="D46" s="489"/>
      <c r="E46" s="402" t="s">
        <v>577</v>
      </c>
      <c r="F46" s="403"/>
      <c r="G46" s="404"/>
      <c r="H46" s="192" t="str">
        <f>IF(H44&gt;H45,"Pass","Fail")</f>
        <v>Fail</v>
      </c>
      <c r="I46" s="487"/>
      <c r="J46" s="488"/>
      <c r="K46" s="488"/>
      <c r="L46" s="488"/>
      <c r="M46" s="488"/>
      <c r="N46" s="489"/>
    </row>
    <row r="48" spans="2:14" ht="15.75" x14ac:dyDescent="0.2">
      <c r="B48" s="341" t="s">
        <v>188</v>
      </c>
      <c r="C48" s="342"/>
      <c r="D48" s="342"/>
      <c r="E48" s="342"/>
      <c r="F48" s="342"/>
      <c r="G48" s="343"/>
    </row>
    <row r="49" spans="2:16" x14ac:dyDescent="0.2">
      <c r="B49" s="65" t="s">
        <v>171</v>
      </c>
      <c r="C49" s="244"/>
      <c r="D49" s="244"/>
      <c r="E49" s="244"/>
      <c r="F49" s="244"/>
      <c r="G49" s="245"/>
    </row>
    <row r="50" spans="2:16" x14ac:dyDescent="0.2">
      <c r="B50" s="31" t="s">
        <v>65</v>
      </c>
      <c r="C50" s="31" t="s">
        <v>189</v>
      </c>
      <c r="D50" s="226" t="s">
        <v>190</v>
      </c>
      <c r="E50" s="224" t="s">
        <v>191</v>
      </c>
      <c r="F50" s="337" t="s">
        <v>99</v>
      </c>
      <c r="G50" s="338"/>
    </row>
    <row r="51" spans="2:16" s="4" customFormat="1" x14ac:dyDescent="0.2">
      <c r="B51" s="128"/>
      <c r="C51" s="142"/>
      <c r="D51" s="142"/>
      <c r="E51" s="148">
        <f>C51+D51</f>
        <v>0</v>
      </c>
      <c r="F51" s="353"/>
      <c r="G51" s="354"/>
    </row>
    <row r="52" spans="2:16" s="4" customFormat="1" x14ac:dyDescent="0.2">
      <c r="B52" s="128"/>
      <c r="C52" s="142"/>
      <c r="D52" s="142"/>
      <c r="E52" s="148">
        <f t="shared" ref="E52:E57" si="0">C52+D52</f>
        <v>0</v>
      </c>
      <c r="F52" s="353"/>
      <c r="G52" s="354"/>
    </row>
    <row r="53" spans="2:16" s="4" customFormat="1" x14ac:dyDescent="0.2">
      <c r="B53" s="128"/>
      <c r="C53" s="142"/>
      <c r="D53" s="142"/>
      <c r="E53" s="148">
        <f t="shared" si="0"/>
        <v>0</v>
      </c>
      <c r="F53" s="353"/>
      <c r="G53" s="354"/>
    </row>
    <row r="54" spans="2:16" s="4" customFormat="1" x14ac:dyDescent="0.2">
      <c r="B54" s="128"/>
      <c r="C54" s="142"/>
      <c r="D54" s="142"/>
      <c r="E54" s="148">
        <f t="shared" si="0"/>
        <v>0</v>
      </c>
      <c r="F54" s="353"/>
      <c r="G54" s="354"/>
    </row>
    <row r="55" spans="2:16" s="4" customFormat="1" x14ac:dyDescent="0.2">
      <c r="B55" s="128"/>
      <c r="C55" s="142"/>
      <c r="D55" s="142"/>
      <c r="E55" s="148">
        <f t="shared" si="0"/>
        <v>0</v>
      </c>
      <c r="F55" s="353"/>
      <c r="G55" s="354"/>
    </row>
    <row r="56" spans="2:16" s="4" customFormat="1" x14ac:dyDescent="0.2">
      <c r="B56" s="128"/>
      <c r="C56" s="142"/>
      <c r="D56" s="142"/>
      <c r="E56" s="148">
        <f t="shared" si="0"/>
        <v>0</v>
      </c>
      <c r="F56" s="353"/>
      <c r="G56" s="354"/>
    </row>
    <row r="57" spans="2:16" s="4" customFormat="1" x14ac:dyDescent="0.2">
      <c r="B57" s="128"/>
      <c r="C57" s="142"/>
      <c r="D57" s="142"/>
      <c r="E57" s="148">
        <f t="shared" si="0"/>
        <v>0</v>
      </c>
      <c r="F57" s="353"/>
      <c r="G57" s="354"/>
    </row>
    <row r="59" spans="2:16" ht="15.75" x14ac:dyDescent="0.2">
      <c r="B59" s="365" t="s">
        <v>193</v>
      </c>
      <c r="C59" s="365"/>
      <c r="D59" s="365"/>
      <c r="E59" s="365"/>
      <c r="F59" s="365"/>
      <c r="G59" s="365"/>
      <c r="H59" s="365"/>
      <c r="I59" s="365"/>
      <c r="J59" s="365"/>
      <c r="K59" s="365"/>
      <c r="L59" s="365"/>
      <c r="M59" s="365"/>
      <c r="N59" s="365"/>
      <c r="O59" s="365"/>
      <c r="P59" s="365"/>
    </row>
    <row r="60" spans="2:16" ht="15" x14ac:dyDescent="0.25">
      <c r="B60" s="366" t="s">
        <v>8</v>
      </c>
      <c r="C60" s="366"/>
      <c r="D60" s="366"/>
      <c r="E60" s="366"/>
      <c r="F60" s="366"/>
      <c r="G60" s="366"/>
      <c r="H60" s="366"/>
      <c r="I60" s="366"/>
      <c r="J60" s="366"/>
      <c r="K60" s="366"/>
      <c r="L60" s="366"/>
      <c r="M60" s="366"/>
      <c r="N60" s="366"/>
      <c r="O60" s="366"/>
      <c r="P60" s="366"/>
    </row>
    <row r="61" spans="2:16" x14ac:dyDescent="0.2">
      <c r="B61" s="367" t="s">
        <v>424</v>
      </c>
      <c r="C61" s="367"/>
      <c r="D61" s="367"/>
      <c r="E61" s="367"/>
      <c r="F61" s="367"/>
      <c r="G61" s="367"/>
      <c r="H61" s="367"/>
      <c r="I61" s="367"/>
      <c r="J61" s="367"/>
      <c r="K61" s="367"/>
      <c r="L61" s="367"/>
      <c r="M61" s="367"/>
      <c r="N61" s="367"/>
      <c r="O61" s="367"/>
      <c r="P61" s="367"/>
    </row>
    <row r="62" spans="2:16" x14ac:dyDescent="0.2">
      <c r="B62" s="453" t="s">
        <v>580</v>
      </c>
      <c r="C62" s="453"/>
      <c r="D62" s="453"/>
      <c r="E62" s="453"/>
      <c r="F62" s="453"/>
      <c r="G62" s="453"/>
      <c r="H62" s="453"/>
      <c r="I62" s="453"/>
      <c r="J62" s="453"/>
      <c r="K62" s="453"/>
      <c r="L62" s="453"/>
      <c r="M62" s="453"/>
      <c r="N62" s="453"/>
      <c r="O62" s="453"/>
      <c r="P62" s="453"/>
    </row>
    <row r="63" spans="2:16" ht="38.25" x14ac:dyDescent="0.2">
      <c r="B63" s="228" t="s">
        <v>196</v>
      </c>
      <c r="C63" s="228" t="s">
        <v>192</v>
      </c>
      <c r="D63" s="408" t="s">
        <v>197</v>
      </c>
      <c r="E63" s="408"/>
      <c r="F63" s="408" t="s">
        <v>198</v>
      </c>
      <c r="G63" s="408"/>
      <c r="H63" s="408"/>
      <c r="I63" s="228" t="s">
        <v>199</v>
      </c>
      <c r="J63" s="228" t="s">
        <v>200</v>
      </c>
      <c r="K63" s="408" t="s">
        <v>201</v>
      </c>
      <c r="L63" s="408"/>
      <c r="M63" s="228" t="s">
        <v>202</v>
      </c>
      <c r="N63" s="405" t="s">
        <v>203</v>
      </c>
      <c r="O63" s="406"/>
      <c r="P63" s="407"/>
    </row>
    <row r="64" spans="2:16" ht="83.1" customHeight="1" x14ac:dyDescent="0.2">
      <c r="B64" s="227" t="s">
        <v>581</v>
      </c>
      <c r="C64" s="227" t="s">
        <v>215</v>
      </c>
      <c r="D64" s="409" t="s">
        <v>582</v>
      </c>
      <c r="E64" s="409"/>
      <c r="F64" s="409" t="s">
        <v>583</v>
      </c>
      <c r="G64" s="409"/>
      <c r="H64" s="409"/>
      <c r="I64" s="227" t="s">
        <v>584</v>
      </c>
      <c r="J64" s="227" t="s">
        <v>212</v>
      </c>
      <c r="K64" s="409" t="s">
        <v>585</v>
      </c>
      <c r="L64" s="409"/>
      <c r="M64" s="112"/>
      <c r="N64" s="369"/>
      <c r="O64" s="370"/>
      <c r="P64" s="371"/>
    </row>
    <row r="65" spans="2:16" ht="150" x14ac:dyDescent="0.2">
      <c r="B65" s="227" t="s">
        <v>586</v>
      </c>
      <c r="C65" s="227" t="s">
        <v>587</v>
      </c>
      <c r="D65" s="409" t="s">
        <v>588</v>
      </c>
      <c r="E65" s="409"/>
      <c r="F65" s="409" t="s">
        <v>589</v>
      </c>
      <c r="G65" s="409"/>
      <c r="H65" s="409"/>
      <c r="I65" s="227" t="s">
        <v>590</v>
      </c>
      <c r="J65" s="227" t="s">
        <v>209</v>
      </c>
      <c r="K65" s="409" t="s">
        <v>591</v>
      </c>
      <c r="L65" s="409"/>
      <c r="M65" s="112"/>
      <c r="N65" s="369"/>
      <c r="O65" s="370"/>
      <c r="P65" s="371"/>
    </row>
    <row r="66" spans="2:16" ht="120" x14ac:dyDescent="0.2">
      <c r="B66" s="227" t="s">
        <v>581</v>
      </c>
      <c r="C66" s="227" t="s">
        <v>592</v>
      </c>
      <c r="D66" s="409" t="s">
        <v>593</v>
      </c>
      <c r="E66" s="409"/>
      <c r="F66" s="409" t="s">
        <v>594</v>
      </c>
      <c r="G66" s="409"/>
      <c r="H66" s="409"/>
      <c r="I66" s="227" t="s">
        <v>595</v>
      </c>
      <c r="J66" s="227" t="s">
        <v>209</v>
      </c>
      <c r="K66" s="409" t="s">
        <v>596</v>
      </c>
      <c r="L66" s="409"/>
      <c r="M66" s="112"/>
      <c r="N66" s="369"/>
      <c r="O66" s="370"/>
      <c r="P66" s="371"/>
    </row>
    <row r="67" spans="2:16" ht="120" x14ac:dyDescent="0.2">
      <c r="B67" s="227" t="s">
        <v>581</v>
      </c>
      <c r="C67" s="227" t="s">
        <v>592</v>
      </c>
      <c r="D67" s="409" t="s">
        <v>597</v>
      </c>
      <c r="E67" s="409"/>
      <c r="F67" s="409" t="s">
        <v>598</v>
      </c>
      <c r="G67" s="409"/>
      <c r="H67" s="409"/>
      <c r="I67" s="227" t="s">
        <v>595</v>
      </c>
      <c r="J67" s="227" t="s">
        <v>209</v>
      </c>
      <c r="K67" s="409" t="s">
        <v>599</v>
      </c>
      <c r="L67" s="409"/>
      <c r="M67" s="112"/>
      <c r="N67" s="369"/>
      <c r="O67" s="370"/>
      <c r="P67" s="371"/>
    </row>
    <row r="68" spans="2:16" ht="90" x14ac:dyDescent="0.2">
      <c r="B68" s="227" t="s">
        <v>581</v>
      </c>
      <c r="C68" s="227" t="s">
        <v>592</v>
      </c>
      <c r="D68" s="409" t="s">
        <v>600</v>
      </c>
      <c r="E68" s="409"/>
      <c r="F68" s="409" t="s">
        <v>601</v>
      </c>
      <c r="G68" s="409"/>
      <c r="H68" s="409"/>
      <c r="I68" s="227" t="s">
        <v>602</v>
      </c>
      <c r="J68" s="227" t="s">
        <v>209</v>
      </c>
      <c r="K68" s="409" t="s">
        <v>603</v>
      </c>
      <c r="L68" s="409"/>
      <c r="M68" s="112"/>
      <c r="N68" s="369"/>
      <c r="O68" s="370"/>
      <c r="P68" s="371"/>
    </row>
    <row r="69" spans="2:16" ht="30" x14ac:dyDescent="0.2">
      <c r="B69" s="227" t="s">
        <v>581</v>
      </c>
      <c r="C69" s="227" t="s">
        <v>604</v>
      </c>
      <c r="D69" s="409" t="s">
        <v>605</v>
      </c>
      <c r="E69" s="409"/>
      <c r="F69" s="409" t="s">
        <v>606</v>
      </c>
      <c r="G69" s="409"/>
      <c r="H69" s="409"/>
      <c r="I69" s="227" t="s">
        <v>607</v>
      </c>
      <c r="J69" s="227" t="s">
        <v>234</v>
      </c>
      <c r="K69" s="409" t="s">
        <v>235</v>
      </c>
      <c r="L69" s="409"/>
      <c r="M69" s="112"/>
      <c r="N69" s="369"/>
      <c r="O69" s="370"/>
      <c r="P69" s="371"/>
    </row>
    <row r="70" spans="2:16" ht="158.1" customHeight="1" x14ac:dyDescent="0.2">
      <c r="B70" s="227" t="s">
        <v>581</v>
      </c>
      <c r="C70" s="227" t="s">
        <v>604</v>
      </c>
      <c r="D70" s="409" t="s">
        <v>608</v>
      </c>
      <c r="E70" s="409"/>
      <c r="F70" s="409" t="s">
        <v>609</v>
      </c>
      <c r="G70" s="409"/>
      <c r="H70" s="409"/>
      <c r="I70" s="227" t="s">
        <v>602</v>
      </c>
      <c r="J70" s="227" t="s">
        <v>209</v>
      </c>
      <c r="K70" s="409" t="s">
        <v>610</v>
      </c>
      <c r="L70" s="409"/>
      <c r="M70" s="112"/>
      <c r="N70" s="369"/>
      <c r="O70" s="370"/>
      <c r="P70" s="371"/>
    </row>
    <row r="71" spans="2:16" ht="158.1" customHeight="1" x14ac:dyDescent="0.2">
      <c r="B71" s="227" t="s">
        <v>581</v>
      </c>
      <c r="C71" s="227" t="s">
        <v>604</v>
      </c>
      <c r="D71" s="409" t="s">
        <v>608</v>
      </c>
      <c r="E71" s="409"/>
      <c r="F71" s="409" t="s">
        <v>611</v>
      </c>
      <c r="G71" s="409"/>
      <c r="H71" s="409"/>
      <c r="I71" s="227" t="s">
        <v>602</v>
      </c>
      <c r="J71" s="227" t="s">
        <v>212</v>
      </c>
      <c r="K71" s="409" t="s">
        <v>610</v>
      </c>
      <c r="L71" s="409"/>
      <c r="M71" s="112"/>
      <c r="N71" s="369"/>
      <c r="O71" s="370"/>
      <c r="P71" s="371"/>
    </row>
    <row r="72" spans="2:16" ht="158.1" customHeight="1" x14ac:dyDescent="0.2">
      <c r="B72" s="227" t="s">
        <v>581</v>
      </c>
      <c r="C72" s="227" t="s">
        <v>604</v>
      </c>
      <c r="D72" s="409" t="s">
        <v>612</v>
      </c>
      <c r="E72" s="409"/>
      <c r="F72" s="409" t="s">
        <v>613</v>
      </c>
      <c r="G72" s="409"/>
      <c r="H72" s="409"/>
      <c r="I72" s="227" t="s">
        <v>602</v>
      </c>
      <c r="J72" s="227" t="s">
        <v>209</v>
      </c>
      <c r="K72" s="409" t="s">
        <v>614</v>
      </c>
      <c r="L72" s="409"/>
      <c r="M72" s="112"/>
      <c r="N72" s="369"/>
      <c r="O72" s="370"/>
      <c r="P72" s="371"/>
    </row>
    <row r="73" spans="2:16" ht="90.6" customHeight="1" x14ac:dyDescent="0.2">
      <c r="B73" s="227" t="s">
        <v>581</v>
      </c>
      <c r="C73" s="227" t="s">
        <v>215</v>
      </c>
      <c r="D73" s="409" t="s">
        <v>615</v>
      </c>
      <c r="E73" s="409"/>
      <c r="F73" s="409" t="s">
        <v>616</v>
      </c>
      <c r="G73" s="409"/>
      <c r="H73" s="409"/>
      <c r="I73" s="227" t="s">
        <v>429</v>
      </c>
      <c r="J73" s="227" t="s">
        <v>212</v>
      </c>
      <c r="K73" s="409" t="s">
        <v>617</v>
      </c>
      <c r="L73" s="409"/>
      <c r="M73" s="112"/>
      <c r="N73" s="369"/>
      <c r="O73" s="370"/>
      <c r="P73" s="371"/>
    </row>
    <row r="74" spans="2:16" ht="90.6" customHeight="1" x14ac:dyDescent="0.2">
      <c r="B74" s="227" t="s">
        <v>581</v>
      </c>
      <c r="C74" s="227" t="s">
        <v>215</v>
      </c>
      <c r="D74" s="409" t="s">
        <v>439</v>
      </c>
      <c r="E74" s="409"/>
      <c r="F74" s="409" t="s">
        <v>440</v>
      </c>
      <c r="G74" s="409"/>
      <c r="H74" s="409"/>
      <c r="I74" s="227" t="s">
        <v>429</v>
      </c>
      <c r="J74" s="227" t="s">
        <v>209</v>
      </c>
      <c r="K74" s="409" t="s">
        <v>441</v>
      </c>
      <c r="L74" s="409"/>
      <c r="M74" s="112"/>
      <c r="N74" s="369"/>
      <c r="O74" s="370"/>
      <c r="P74" s="371"/>
    </row>
    <row r="75" spans="2:16" ht="90.6" customHeight="1" x14ac:dyDescent="0.2">
      <c r="B75" s="227" t="s">
        <v>581</v>
      </c>
      <c r="C75" s="227" t="s">
        <v>215</v>
      </c>
      <c r="D75" s="409" t="s">
        <v>618</v>
      </c>
      <c r="E75" s="409"/>
      <c r="F75" s="409" t="s">
        <v>619</v>
      </c>
      <c r="G75" s="409"/>
      <c r="H75" s="409"/>
      <c r="I75" s="227" t="s">
        <v>429</v>
      </c>
      <c r="J75" s="227" t="s">
        <v>209</v>
      </c>
      <c r="K75" s="409" t="s">
        <v>620</v>
      </c>
      <c r="L75" s="409"/>
      <c r="M75" s="112"/>
      <c r="N75" s="369"/>
      <c r="O75" s="370"/>
      <c r="P75" s="371"/>
    </row>
    <row r="76" spans="2:16" ht="133.5" customHeight="1" x14ac:dyDescent="0.2">
      <c r="B76" s="227" t="s">
        <v>581</v>
      </c>
      <c r="C76" s="227" t="s">
        <v>215</v>
      </c>
      <c r="D76" s="409" t="s">
        <v>445</v>
      </c>
      <c r="E76" s="409"/>
      <c r="F76" s="409" t="s">
        <v>446</v>
      </c>
      <c r="G76" s="409"/>
      <c r="H76" s="409"/>
      <c r="I76" s="227" t="s">
        <v>447</v>
      </c>
      <c r="J76" s="227" t="s">
        <v>209</v>
      </c>
      <c r="K76" s="409" t="s">
        <v>218</v>
      </c>
      <c r="L76" s="409"/>
      <c r="M76" s="112"/>
      <c r="N76" s="369"/>
      <c r="O76" s="370"/>
      <c r="P76" s="371"/>
    </row>
    <row r="77" spans="2:16" ht="149.1" customHeight="1" x14ac:dyDescent="0.2">
      <c r="B77" s="227" t="s">
        <v>581</v>
      </c>
      <c r="C77" s="227" t="s">
        <v>604</v>
      </c>
      <c r="D77" s="409" t="s">
        <v>621</v>
      </c>
      <c r="E77" s="409"/>
      <c r="F77" s="409" t="s">
        <v>452</v>
      </c>
      <c r="G77" s="409"/>
      <c r="H77" s="409"/>
      <c r="I77" s="227" t="s">
        <v>622</v>
      </c>
      <c r="J77" s="227" t="s">
        <v>212</v>
      </c>
      <c r="K77" s="409" t="s">
        <v>623</v>
      </c>
      <c r="L77" s="409"/>
      <c r="M77" s="112"/>
      <c r="N77" s="369"/>
      <c r="O77" s="370"/>
      <c r="P77" s="371"/>
    </row>
    <row r="78" spans="2:16" ht="168" customHeight="1" x14ac:dyDescent="0.2">
      <c r="B78" s="227" t="s">
        <v>581</v>
      </c>
      <c r="C78" s="227" t="s">
        <v>604</v>
      </c>
      <c r="D78" s="409" t="s">
        <v>624</v>
      </c>
      <c r="E78" s="409"/>
      <c r="F78" s="409" t="s">
        <v>625</v>
      </c>
      <c r="G78" s="409"/>
      <c r="H78" s="409"/>
      <c r="I78" s="227" t="s">
        <v>622</v>
      </c>
      <c r="J78" s="227" t="s">
        <v>209</v>
      </c>
      <c r="K78" s="409" t="s">
        <v>626</v>
      </c>
      <c r="L78" s="409"/>
      <c r="M78" s="112"/>
      <c r="N78" s="369"/>
      <c r="O78" s="370"/>
      <c r="P78" s="371"/>
    </row>
    <row r="79" spans="2:16" ht="90.6" customHeight="1" x14ac:dyDescent="0.2">
      <c r="B79" s="227" t="s">
        <v>581</v>
      </c>
      <c r="C79" s="227" t="s">
        <v>604</v>
      </c>
      <c r="D79" s="409" t="s">
        <v>627</v>
      </c>
      <c r="E79" s="409"/>
      <c r="F79" s="409" t="s">
        <v>628</v>
      </c>
      <c r="G79" s="409"/>
      <c r="H79" s="409"/>
      <c r="I79" s="227" t="s">
        <v>622</v>
      </c>
      <c r="J79" s="227" t="s">
        <v>214</v>
      </c>
      <c r="K79" s="409" t="s">
        <v>629</v>
      </c>
      <c r="L79" s="409"/>
      <c r="M79" s="112"/>
      <c r="N79" s="369"/>
      <c r="O79" s="370"/>
      <c r="P79" s="371"/>
    </row>
    <row r="80" spans="2:16" ht="120" x14ac:dyDescent="0.2">
      <c r="B80" s="227" t="s">
        <v>581</v>
      </c>
      <c r="C80" s="227" t="s">
        <v>604</v>
      </c>
      <c r="D80" s="409" t="s">
        <v>630</v>
      </c>
      <c r="E80" s="409"/>
      <c r="F80" s="409" t="s">
        <v>631</v>
      </c>
      <c r="G80" s="409"/>
      <c r="H80" s="409"/>
      <c r="I80" s="227" t="s">
        <v>632</v>
      </c>
      <c r="J80" s="227" t="s">
        <v>209</v>
      </c>
      <c r="K80" s="409" t="s">
        <v>633</v>
      </c>
      <c r="L80" s="409"/>
      <c r="M80" s="112"/>
      <c r="N80" s="369"/>
      <c r="O80" s="370"/>
      <c r="P80" s="371"/>
    </row>
    <row r="81" spans="2:16" ht="120" x14ac:dyDescent="0.2">
      <c r="B81" s="227" t="s">
        <v>581</v>
      </c>
      <c r="C81" s="227" t="s">
        <v>604</v>
      </c>
      <c r="D81" s="409" t="s">
        <v>630</v>
      </c>
      <c r="E81" s="409"/>
      <c r="F81" s="409" t="s">
        <v>634</v>
      </c>
      <c r="G81" s="409"/>
      <c r="H81" s="409"/>
      <c r="I81" s="227" t="s">
        <v>632</v>
      </c>
      <c r="J81" s="227" t="s">
        <v>212</v>
      </c>
      <c r="K81" s="409" t="s">
        <v>633</v>
      </c>
      <c r="L81" s="409"/>
      <c r="M81" s="112"/>
      <c r="N81" s="369"/>
      <c r="O81" s="370"/>
      <c r="P81" s="371"/>
    </row>
    <row r="82" spans="2:16" ht="97.5" customHeight="1" x14ac:dyDescent="0.2">
      <c r="B82" s="227" t="s">
        <v>581</v>
      </c>
      <c r="C82" s="227" t="s">
        <v>604</v>
      </c>
      <c r="D82" s="409" t="s">
        <v>635</v>
      </c>
      <c r="E82" s="409"/>
      <c r="F82" s="409" t="s">
        <v>636</v>
      </c>
      <c r="G82" s="409"/>
      <c r="H82" s="409"/>
      <c r="I82" s="227" t="s">
        <v>622</v>
      </c>
      <c r="J82" s="227" t="s">
        <v>212</v>
      </c>
      <c r="K82" s="409" t="s">
        <v>637</v>
      </c>
      <c r="L82" s="409"/>
      <c r="M82" s="112"/>
      <c r="N82" s="369"/>
      <c r="O82" s="370"/>
      <c r="P82" s="371"/>
    </row>
    <row r="83" spans="2:16" ht="97.5" customHeight="1" x14ac:dyDescent="0.2">
      <c r="B83" s="227" t="s">
        <v>581</v>
      </c>
      <c r="C83" s="227" t="s">
        <v>604</v>
      </c>
      <c r="D83" s="409" t="s">
        <v>638</v>
      </c>
      <c r="E83" s="409"/>
      <c r="F83" s="409" t="s">
        <v>639</v>
      </c>
      <c r="G83" s="409"/>
      <c r="H83" s="409"/>
      <c r="I83" s="227" t="s">
        <v>622</v>
      </c>
      <c r="J83" s="227" t="s">
        <v>212</v>
      </c>
      <c r="K83" s="409" t="s">
        <v>640</v>
      </c>
      <c r="L83" s="409"/>
      <c r="M83" s="112"/>
      <c r="N83" s="369"/>
      <c r="O83" s="370"/>
      <c r="P83" s="371"/>
    </row>
    <row r="84" spans="2:16" ht="135.6" customHeight="1" x14ac:dyDescent="0.2">
      <c r="B84" s="227" t="s">
        <v>581</v>
      </c>
      <c r="C84" s="227" t="s">
        <v>604</v>
      </c>
      <c r="D84" s="409" t="s">
        <v>641</v>
      </c>
      <c r="E84" s="409"/>
      <c r="F84" s="409" t="s">
        <v>642</v>
      </c>
      <c r="G84" s="409"/>
      <c r="H84" s="409"/>
      <c r="I84" s="227" t="s">
        <v>622</v>
      </c>
      <c r="J84" s="227" t="s">
        <v>212</v>
      </c>
      <c r="K84" s="409" t="s">
        <v>643</v>
      </c>
      <c r="L84" s="409"/>
      <c r="M84" s="112"/>
      <c r="N84" s="369"/>
      <c r="O84" s="370"/>
      <c r="P84" s="371"/>
    </row>
    <row r="85" spans="2:16" ht="97.5" customHeight="1" x14ac:dyDescent="0.2">
      <c r="B85" s="227" t="s">
        <v>581</v>
      </c>
      <c r="C85" s="227" t="s">
        <v>604</v>
      </c>
      <c r="D85" s="409" t="s">
        <v>644</v>
      </c>
      <c r="E85" s="409"/>
      <c r="F85" s="409" t="s">
        <v>645</v>
      </c>
      <c r="G85" s="409"/>
      <c r="H85" s="409"/>
      <c r="I85" s="227" t="s">
        <v>622</v>
      </c>
      <c r="J85" s="227" t="s">
        <v>212</v>
      </c>
      <c r="K85" s="409" t="s">
        <v>646</v>
      </c>
      <c r="L85" s="409"/>
      <c r="M85" s="112"/>
      <c r="N85" s="369"/>
      <c r="O85" s="370"/>
      <c r="P85" s="371"/>
    </row>
    <row r="86" spans="2:16" ht="97.5" customHeight="1" x14ac:dyDescent="0.2">
      <c r="B86" s="227" t="s">
        <v>581</v>
      </c>
      <c r="C86" s="227" t="s">
        <v>604</v>
      </c>
      <c r="D86" s="409" t="s">
        <v>647</v>
      </c>
      <c r="E86" s="409"/>
      <c r="F86" s="409" t="s">
        <v>648</v>
      </c>
      <c r="G86" s="409"/>
      <c r="H86" s="409"/>
      <c r="I86" s="227" t="s">
        <v>622</v>
      </c>
      <c r="J86" s="227" t="s">
        <v>212</v>
      </c>
      <c r="K86" s="409" t="s">
        <v>649</v>
      </c>
      <c r="L86" s="409"/>
      <c r="M86" s="112"/>
      <c r="N86" s="369"/>
      <c r="O86" s="370"/>
      <c r="P86" s="371"/>
    </row>
    <row r="87" spans="2:16" ht="97.5" customHeight="1" x14ac:dyDescent="0.2">
      <c r="B87" s="227" t="s">
        <v>581</v>
      </c>
      <c r="C87" s="227" t="s">
        <v>604</v>
      </c>
      <c r="D87" s="409" t="s">
        <v>650</v>
      </c>
      <c r="E87" s="409"/>
      <c r="F87" s="409" t="s">
        <v>651</v>
      </c>
      <c r="G87" s="409"/>
      <c r="H87" s="409"/>
      <c r="I87" s="227" t="s">
        <v>622</v>
      </c>
      <c r="J87" s="227" t="s">
        <v>212</v>
      </c>
      <c r="K87" s="409" t="s">
        <v>652</v>
      </c>
      <c r="L87" s="409"/>
      <c r="M87" s="112"/>
      <c r="N87" s="369"/>
      <c r="O87" s="370"/>
      <c r="P87" s="371"/>
    </row>
    <row r="88" spans="2:16" ht="179.1" customHeight="1" x14ac:dyDescent="0.2">
      <c r="B88" s="227" t="s">
        <v>581</v>
      </c>
      <c r="C88" s="227" t="s">
        <v>604</v>
      </c>
      <c r="D88" s="409" t="s">
        <v>549</v>
      </c>
      <c r="E88" s="409"/>
      <c r="F88" s="409" t="s">
        <v>653</v>
      </c>
      <c r="G88" s="409"/>
      <c r="H88" s="409"/>
      <c r="I88" s="227" t="s">
        <v>622</v>
      </c>
      <c r="J88" s="227" t="s">
        <v>214</v>
      </c>
      <c r="K88" s="409" t="s">
        <v>654</v>
      </c>
      <c r="L88" s="409"/>
      <c r="M88" s="112"/>
      <c r="N88" s="369"/>
      <c r="O88" s="370"/>
      <c r="P88" s="371"/>
    </row>
    <row r="89" spans="2:16" ht="141" customHeight="1" x14ac:dyDescent="0.2">
      <c r="B89" s="227" t="s">
        <v>581</v>
      </c>
      <c r="C89" s="227" t="s">
        <v>604</v>
      </c>
      <c r="D89" s="409" t="s">
        <v>655</v>
      </c>
      <c r="E89" s="409"/>
      <c r="F89" s="409" t="s">
        <v>656</v>
      </c>
      <c r="G89" s="409"/>
      <c r="H89" s="409"/>
      <c r="I89" s="227" t="s">
        <v>447</v>
      </c>
      <c r="J89" s="227" t="s">
        <v>212</v>
      </c>
      <c r="K89" s="409" t="s">
        <v>523</v>
      </c>
      <c r="L89" s="409"/>
      <c r="M89" s="112"/>
      <c r="N89" s="369"/>
      <c r="O89" s="370"/>
      <c r="P89" s="371"/>
    </row>
    <row r="90" spans="2:16" ht="97.5" customHeight="1" x14ac:dyDescent="0.2">
      <c r="B90" s="227" t="s">
        <v>581</v>
      </c>
      <c r="C90" s="227" t="s">
        <v>604</v>
      </c>
      <c r="D90" s="409" t="s">
        <v>515</v>
      </c>
      <c r="E90" s="409"/>
      <c r="F90" s="409" t="s">
        <v>516</v>
      </c>
      <c r="G90" s="409"/>
      <c r="H90" s="409"/>
      <c r="I90" s="227" t="s">
        <v>447</v>
      </c>
      <c r="J90" s="227" t="s">
        <v>212</v>
      </c>
      <c r="K90" s="409" t="s">
        <v>517</v>
      </c>
      <c r="L90" s="409"/>
      <c r="M90" s="112"/>
      <c r="N90" s="369"/>
      <c r="O90" s="370"/>
      <c r="P90" s="371"/>
    </row>
    <row r="91" spans="2:16" ht="97.5" customHeight="1" x14ac:dyDescent="0.2">
      <c r="B91" s="227" t="s">
        <v>581</v>
      </c>
      <c r="C91" s="227" t="s">
        <v>604</v>
      </c>
      <c r="D91" s="409" t="s">
        <v>533</v>
      </c>
      <c r="E91" s="409"/>
      <c r="F91" s="409" t="s">
        <v>534</v>
      </c>
      <c r="G91" s="409"/>
      <c r="H91" s="409"/>
      <c r="I91" s="227" t="s">
        <v>447</v>
      </c>
      <c r="J91" s="227" t="s">
        <v>212</v>
      </c>
      <c r="K91" s="409" t="s">
        <v>535</v>
      </c>
      <c r="L91" s="409"/>
      <c r="M91" s="112"/>
      <c r="N91" s="369"/>
      <c r="O91" s="370"/>
      <c r="P91" s="371"/>
    </row>
    <row r="92" spans="2:16" ht="97.5" customHeight="1" x14ac:dyDescent="0.2">
      <c r="B92" s="227" t="s">
        <v>581</v>
      </c>
      <c r="C92" s="227" t="s">
        <v>604</v>
      </c>
      <c r="D92" s="409" t="s">
        <v>657</v>
      </c>
      <c r="E92" s="409"/>
      <c r="F92" s="409" t="s">
        <v>537</v>
      </c>
      <c r="G92" s="409"/>
      <c r="H92" s="409"/>
      <c r="I92" s="227" t="s">
        <v>622</v>
      </c>
      <c r="J92" s="227" t="s">
        <v>209</v>
      </c>
      <c r="K92" s="409" t="s">
        <v>658</v>
      </c>
      <c r="L92" s="409"/>
      <c r="M92" s="112"/>
      <c r="N92" s="369"/>
      <c r="O92" s="370"/>
      <c r="P92" s="371"/>
    </row>
    <row r="93" spans="2:16" ht="97.5" customHeight="1" x14ac:dyDescent="0.2">
      <c r="B93" s="227" t="s">
        <v>581</v>
      </c>
      <c r="C93" s="227" t="s">
        <v>604</v>
      </c>
      <c r="D93" s="409" t="s">
        <v>659</v>
      </c>
      <c r="E93" s="409"/>
      <c r="F93" s="409" t="s">
        <v>660</v>
      </c>
      <c r="G93" s="409"/>
      <c r="H93" s="409"/>
      <c r="I93" s="227" t="s">
        <v>661</v>
      </c>
      <c r="J93" s="227" t="s">
        <v>209</v>
      </c>
      <c r="K93" s="409" t="s">
        <v>662</v>
      </c>
      <c r="L93" s="409"/>
      <c r="M93" s="112"/>
      <c r="N93" s="369"/>
      <c r="O93" s="370"/>
      <c r="P93" s="371"/>
    </row>
    <row r="94" spans="2:16" ht="120" x14ac:dyDescent="0.2">
      <c r="B94" s="227" t="s">
        <v>581</v>
      </c>
      <c r="C94" s="227" t="s">
        <v>604</v>
      </c>
      <c r="D94" s="409" t="s">
        <v>663</v>
      </c>
      <c r="E94" s="409"/>
      <c r="F94" s="409" t="s">
        <v>664</v>
      </c>
      <c r="G94" s="409"/>
      <c r="H94" s="409"/>
      <c r="I94" s="227" t="s">
        <v>665</v>
      </c>
      <c r="J94" s="227" t="s">
        <v>209</v>
      </c>
      <c r="K94" s="409" t="s">
        <v>666</v>
      </c>
      <c r="L94" s="409"/>
      <c r="M94" s="112"/>
      <c r="N94" s="369"/>
      <c r="O94" s="370"/>
      <c r="P94" s="371"/>
    </row>
    <row r="95" spans="2:16" ht="120" x14ac:dyDescent="0.2">
      <c r="B95" s="227" t="s">
        <v>581</v>
      </c>
      <c r="C95" s="227" t="s">
        <v>604</v>
      </c>
      <c r="D95" s="409" t="s">
        <v>667</v>
      </c>
      <c r="E95" s="409"/>
      <c r="F95" s="409" t="s">
        <v>484</v>
      </c>
      <c r="G95" s="409"/>
      <c r="H95" s="409"/>
      <c r="I95" s="227" t="s">
        <v>485</v>
      </c>
      <c r="J95" s="227" t="s">
        <v>234</v>
      </c>
      <c r="K95" s="409" t="s">
        <v>668</v>
      </c>
      <c r="L95" s="409"/>
      <c r="M95" s="112"/>
      <c r="N95" s="369"/>
      <c r="O95" s="370"/>
      <c r="P95" s="371"/>
    </row>
    <row r="96" spans="2:16" ht="120" x14ac:dyDescent="0.2">
      <c r="B96" s="227" t="s">
        <v>581</v>
      </c>
      <c r="C96" s="227" t="s">
        <v>604</v>
      </c>
      <c r="D96" s="409" t="s">
        <v>669</v>
      </c>
      <c r="E96" s="409"/>
      <c r="F96" s="409" t="s">
        <v>670</v>
      </c>
      <c r="G96" s="409"/>
      <c r="H96" s="409"/>
      <c r="I96" s="227" t="s">
        <v>485</v>
      </c>
      <c r="J96" s="227" t="s">
        <v>234</v>
      </c>
      <c r="K96" s="409" t="s">
        <v>671</v>
      </c>
      <c r="L96" s="409"/>
      <c r="M96" s="112"/>
      <c r="N96" s="369"/>
      <c r="O96" s="370"/>
      <c r="P96" s="371"/>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1" customFormat="1" ht="15.75" x14ac:dyDescent="0.2">
      <c r="B2" s="475" t="s">
        <v>672</v>
      </c>
      <c r="C2" s="476"/>
      <c r="D2" s="476"/>
      <c r="E2" s="476"/>
      <c r="F2" s="476"/>
      <c r="G2" s="476"/>
      <c r="H2" s="476"/>
      <c r="I2" s="477"/>
      <c r="J2" s="89"/>
      <c r="K2" s="89"/>
      <c r="L2" s="89"/>
      <c r="M2" s="89"/>
      <c r="N2" s="89"/>
      <c r="O2" s="89"/>
      <c r="P2" s="7"/>
      <c r="Q2" s="7"/>
      <c r="R2" s="7"/>
      <c r="S2" s="7"/>
      <c r="T2" s="7"/>
      <c r="U2" s="7"/>
    </row>
    <row r="3" spans="1:21" ht="16.5" customHeight="1" x14ac:dyDescent="0.2">
      <c r="A3" s="4"/>
      <c r="B3" s="490" t="s">
        <v>8</v>
      </c>
      <c r="C3" s="491"/>
      <c r="D3" s="491"/>
      <c r="E3" s="491"/>
      <c r="F3" s="491"/>
      <c r="G3" s="491"/>
      <c r="H3" s="491"/>
      <c r="I3" s="492"/>
      <c r="O3" s="17"/>
      <c r="P3" s="10"/>
      <c r="Q3" s="17"/>
      <c r="R3" s="10"/>
      <c r="S3" s="10"/>
    </row>
    <row r="4" spans="1:21" ht="15" customHeight="1" x14ac:dyDescent="0.2">
      <c r="A4" s="4"/>
      <c r="B4" s="493" t="s">
        <v>9</v>
      </c>
      <c r="C4" s="491"/>
      <c r="D4" s="491"/>
      <c r="E4" s="491"/>
      <c r="F4" s="491"/>
      <c r="G4" s="491"/>
      <c r="H4" s="491"/>
      <c r="I4" s="492"/>
      <c r="O4" s="74"/>
      <c r="P4" s="74"/>
      <c r="Q4" s="74"/>
      <c r="R4" s="74"/>
      <c r="S4" s="74"/>
    </row>
    <row r="5" spans="1:21" ht="15" customHeight="1" x14ac:dyDescent="0.2">
      <c r="A5" s="4"/>
      <c r="B5" s="89"/>
      <c r="C5" s="223"/>
      <c r="D5" s="223"/>
      <c r="E5" s="223"/>
      <c r="F5" s="223"/>
      <c r="G5" s="223"/>
      <c r="H5" s="223"/>
      <c r="I5" s="223"/>
      <c r="J5" s="89"/>
      <c r="K5" s="89"/>
      <c r="L5" s="89"/>
      <c r="M5" s="89"/>
      <c r="N5" s="89"/>
      <c r="O5" s="89"/>
      <c r="P5" s="74"/>
      <c r="Q5" s="74"/>
      <c r="R5" s="74"/>
      <c r="S5" s="74"/>
    </row>
    <row r="6" spans="1:21" ht="15.75" x14ac:dyDescent="0.25">
      <c r="C6" s="324" t="s">
        <v>673</v>
      </c>
      <c r="D6" s="497"/>
      <c r="E6" s="497"/>
      <c r="F6" s="497"/>
      <c r="G6" s="497"/>
      <c r="H6" s="497"/>
      <c r="I6" s="497"/>
      <c r="J6" s="325"/>
    </row>
    <row r="7" spans="1:21" ht="25.5" x14ac:dyDescent="0.2">
      <c r="C7" s="226" t="s">
        <v>274</v>
      </c>
      <c r="D7" s="226" t="s">
        <v>674</v>
      </c>
      <c r="E7" s="226" t="s">
        <v>297</v>
      </c>
      <c r="F7" s="226" t="s">
        <v>675</v>
      </c>
      <c r="G7" s="226" t="s">
        <v>676</v>
      </c>
      <c r="H7" s="226" t="s">
        <v>383</v>
      </c>
      <c r="I7" s="347" t="s">
        <v>99</v>
      </c>
      <c r="J7" s="362"/>
    </row>
    <row r="8" spans="1:21" x14ac:dyDescent="0.2">
      <c r="B8" s="80" t="s">
        <v>677</v>
      </c>
      <c r="C8" s="150"/>
      <c r="D8" s="150"/>
      <c r="E8" s="150"/>
      <c r="F8" s="150"/>
      <c r="G8" s="150"/>
      <c r="H8" s="150"/>
      <c r="I8" s="494"/>
      <c r="J8" s="496"/>
    </row>
    <row r="9" spans="1:21" x14ac:dyDescent="0.2">
      <c r="B9" s="80" t="s">
        <v>678</v>
      </c>
      <c r="C9" s="150"/>
      <c r="D9" s="150"/>
      <c r="E9" s="150"/>
      <c r="F9" s="150"/>
      <c r="G9" s="150"/>
      <c r="H9" s="150"/>
      <c r="I9" s="494"/>
      <c r="J9" s="496"/>
    </row>
    <row r="10" spans="1:21" x14ac:dyDescent="0.2">
      <c r="B10" s="80" t="s">
        <v>679</v>
      </c>
      <c r="C10" s="150"/>
      <c r="D10" s="150"/>
      <c r="E10" s="150"/>
      <c r="F10" s="150"/>
      <c r="G10" s="150"/>
      <c r="H10" s="150"/>
      <c r="I10" s="494"/>
      <c r="J10" s="496"/>
    </row>
    <row r="12" spans="1:21" ht="15.75" x14ac:dyDescent="0.25">
      <c r="C12" s="324" t="s">
        <v>680</v>
      </c>
      <c r="D12" s="497"/>
      <c r="E12" s="497"/>
      <c r="F12" s="497"/>
      <c r="G12" s="497"/>
      <c r="H12" s="497"/>
      <c r="I12" s="497"/>
      <c r="J12" s="325"/>
    </row>
    <row r="13" spans="1:21" ht="25.5" x14ac:dyDescent="0.2">
      <c r="C13" s="226" t="s">
        <v>274</v>
      </c>
      <c r="D13" s="226" t="s">
        <v>674</v>
      </c>
      <c r="E13" s="226" t="s">
        <v>297</v>
      </c>
      <c r="F13" s="226" t="s">
        <v>298</v>
      </c>
      <c r="G13" s="226" t="s">
        <v>676</v>
      </c>
      <c r="H13" s="347" t="s">
        <v>99</v>
      </c>
      <c r="I13" s="348"/>
      <c r="J13" s="362"/>
    </row>
    <row r="14" spans="1:21" x14ac:dyDescent="0.2">
      <c r="B14" s="80" t="s">
        <v>677</v>
      </c>
      <c r="C14" s="150"/>
      <c r="D14" s="150"/>
      <c r="E14" s="150"/>
      <c r="F14" s="150"/>
      <c r="G14" s="150"/>
      <c r="H14" s="494"/>
      <c r="I14" s="495"/>
      <c r="J14" s="496"/>
    </row>
    <row r="15" spans="1:21" x14ac:dyDescent="0.2">
      <c r="B15" s="80" t="s">
        <v>678</v>
      </c>
      <c r="C15" s="150"/>
      <c r="D15" s="150"/>
      <c r="E15" s="150"/>
      <c r="F15" s="150"/>
      <c r="G15" s="150"/>
      <c r="H15" s="494"/>
      <c r="I15" s="495"/>
      <c r="J15" s="496"/>
    </row>
    <row r="16" spans="1:21" x14ac:dyDescent="0.2">
      <c r="B16" s="80" t="s">
        <v>679</v>
      </c>
      <c r="C16" s="150"/>
      <c r="D16" s="150"/>
      <c r="E16" s="150"/>
      <c r="F16" s="150"/>
      <c r="G16" s="150"/>
      <c r="H16" s="494"/>
      <c r="I16" s="495"/>
      <c r="J16" s="496"/>
    </row>
    <row r="18" spans="2:10" ht="15.75" x14ac:dyDescent="0.25">
      <c r="C18" s="324" t="s">
        <v>681</v>
      </c>
      <c r="D18" s="497"/>
      <c r="E18" s="497"/>
      <c r="F18" s="497"/>
      <c r="G18" s="497"/>
      <c r="H18" s="497"/>
      <c r="I18" s="497"/>
      <c r="J18" s="325"/>
    </row>
    <row r="19" spans="2:10" ht="38.25" x14ac:dyDescent="0.2">
      <c r="C19" s="226" t="s">
        <v>274</v>
      </c>
      <c r="D19" s="226" t="s">
        <v>682</v>
      </c>
      <c r="E19" s="226" t="s">
        <v>297</v>
      </c>
      <c r="F19" s="226" t="s">
        <v>675</v>
      </c>
      <c r="G19" s="226" t="s">
        <v>683</v>
      </c>
      <c r="H19" s="226" t="s">
        <v>383</v>
      </c>
      <c r="I19" s="347" t="s">
        <v>99</v>
      </c>
      <c r="J19" s="362"/>
    </row>
    <row r="20" spans="2:10" x14ac:dyDescent="0.2">
      <c r="B20" s="80" t="s">
        <v>684</v>
      </c>
      <c r="C20" s="150"/>
      <c r="D20" s="150"/>
      <c r="E20" s="150"/>
      <c r="F20" s="150"/>
      <c r="G20" s="150"/>
      <c r="H20" s="150"/>
      <c r="I20" s="494"/>
      <c r="J20" s="496"/>
    </row>
    <row r="21" spans="2:10" x14ac:dyDescent="0.2">
      <c r="B21" s="80" t="s">
        <v>685</v>
      </c>
      <c r="C21" s="150"/>
      <c r="D21" s="150"/>
      <c r="E21" s="150"/>
      <c r="F21" s="150"/>
      <c r="G21" s="150"/>
      <c r="H21" s="150"/>
      <c r="I21" s="494"/>
      <c r="J21" s="496"/>
    </row>
    <row r="22" spans="2:10" x14ac:dyDescent="0.2">
      <c r="B22" s="80" t="s">
        <v>686</v>
      </c>
      <c r="C22" s="150"/>
      <c r="D22" s="150"/>
      <c r="E22" s="150"/>
      <c r="F22" s="150"/>
      <c r="G22" s="150"/>
      <c r="H22" s="150"/>
      <c r="I22" s="494"/>
      <c r="J22" s="496"/>
    </row>
    <row r="24" spans="2:10" ht="15.75" x14ac:dyDescent="0.25">
      <c r="C24" s="324" t="s">
        <v>687</v>
      </c>
      <c r="D24" s="497"/>
      <c r="E24" s="497"/>
      <c r="F24" s="497"/>
      <c r="G24" s="497"/>
      <c r="H24" s="497"/>
      <c r="I24" s="497"/>
      <c r="J24" s="325"/>
    </row>
    <row r="25" spans="2:10" ht="51" x14ac:dyDescent="0.2">
      <c r="C25" s="226" t="s">
        <v>274</v>
      </c>
      <c r="D25" s="226" t="s">
        <v>688</v>
      </c>
      <c r="E25" s="226" t="s">
        <v>297</v>
      </c>
      <c r="F25" s="226" t="s">
        <v>298</v>
      </c>
      <c r="G25" s="226" t="s">
        <v>683</v>
      </c>
      <c r="H25" s="347" t="s">
        <v>99</v>
      </c>
      <c r="I25" s="348"/>
      <c r="J25" s="362"/>
    </row>
    <row r="26" spans="2:10" x14ac:dyDescent="0.2">
      <c r="B26" s="80" t="s">
        <v>684</v>
      </c>
      <c r="C26" s="150"/>
      <c r="D26" s="217"/>
      <c r="E26" s="150"/>
      <c r="F26" s="150"/>
      <c r="G26" s="150"/>
      <c r="H26" s="494"/>
      <c r="I26" s="495"/>
      <c r="J26" s="496"/>
    </row>
    <row r="27" spans="2:10" x14ac:dyDescent="0.2">
      <c r="B27" s="80" t="s">
        <v>685</v>
      </c>
      <c r="C27" s="150"/>
      <c r="D27" s="217"/>
      <c r="E27" s="150"/>
      <c r="F27" s="150"/>
      <c r="G27" s="150"/>
      <c r="H27" s="494"/>
      <c r="I27" s="495"/>
      <c r="J27" s="496"/>
    </row>
    <row r="28" spans="2:10" x14ac:dyDescent="0.2">
      <c r="B28" s="80" t="s">
        <v>686</v>
      </c>
      <c r="C28" s="150"/>
      <c r="D28" s="217"/>
      <c r="E28" s="150"/>
      <c r="F28" s="150"/>
      <c r="G28" s="150"/>
      <c r="H28" s="494"/>
      <c r="I28" s="495"/>
      <c r="J28" s="496"/>
    </row>
    <row r="31" spans="2:10" ht="33.950000000000003" customHeight="1" x14ac:dyDescent="0.2">
      <c r="B31" s="454" t="s">
        <v>150</v>
      </c>
      <c r="C31" s="454"/>
      <c r="D31" s="454"/>
      <c r="E31" s="454"/>
    </row>
    <row r="32" spans="2:10" ht="25.5" x14ac:dyDescent="0.2">
      <c r="B32" s="31" t="s">
        <v>65</v>
      </c>
      <c r="C32" s="226" t="s">
        <v>152</v>
      </c>
      <c r="D32" s="337" t="s">
        <v>99</v>
      </c>
      <c r="E32" s="338"/>
    </row>
    <row r="33" spans="2:5" x14ac:dyDescent="0.2">
      <c r="B33" s="128"/>
      <c r="C33" s="142"/>
      <c r="D33" s="353"/>
      <c r="E33" s="354"/>
    </row>
    <row r="34" spans="2:5" x14ac:dyDescent="0.2">
      <c r="B34" s="128"/>
      <c r="C34" s="142"/>
      <c r="D34" s="353"/>
      <c r="E34" s="354"/>
    </row>
    <row r="35" spans="2:5" x14ac:dyDescent="0.2">
      <c r="B35" s="128"/>
      <c r="C35" s="142"/>
      <c r="D35" s="353"/>
      <c r="E35" s="354"/>
    </row>
    <row r="36" spans="2:5" x14ac:dyDescent="0.2">
      <c r="B36" s="128"/>
      <c r="C36" s="142"/>
      <c r="D36" s="353"/>
      <c r="E36" s="354"/>
    </row>
    <row r="37" spans="2:5" x14ac:dyDescent="0.2">
      <c r="B37" s="128"/>
      <c r="C37" s="142"/>
      <c r="D37" s="353"/>
      <c r="E37" s="354"/>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36" t="s">
        <v>689</v>
      </c>
      <c r="C2" s="336"/>
      <c r="D2" s="336"/>
      <c r="E2" s="336"/>
      <c r="F2" s="336"/>
      <c r="G2" s="336"/>
      <c r="H2" s="336"/>
      <c r="I2" s="336"/>
      <c r="J2" s="336"/>
      <c r="K2" s="16"/>
      <c r="L2" s="2"/>
    </row>
    <row r="3" spans="1:14" ht="15" x14ac:dyDescent="0.2">
      <c r="A3" s="4"/>
      <c r="B3" s="507" t="s">
        <v>8</v>
      </c>
      <c r="C3" s="507"/>
      <c r="D3" s="507"/>
      <c r="E3" s="507"/>
      <c r="F3" s="507"/>
      <c r="G3" s="507"/>
      <c r="H3" s="507"/>
      <c r="I3" s="507"/>
      <c r="J3" s="507"/>
    </row>
    <row r="4" spans="1:14" ht="25.5" customHeight="1" x14ac:dyDescent="0.2">
      <c r="B4" s="508" t="s">
        <v>154</v>
      </c>
      <c r="C4" s="508"/>
      <c r="D4" s="508"/>
      <c r="E4" s="508"/>
      <c r="F4" s="508"/>
      <c r="G4" s="508"/>
      <c r="H4" s="508"/>
      <c r="I4" s="508"/>
      <c r="J4" s="508"/>
    </row>
    <row r="6" spans="1:14" s="1" customFormat="1" ht="18" customHeight="1" x14ac:dyDescent="0.25">
      <c r="A6" s="2"/>
      <c r="B6" s="341" t="s">
        <v>690</v>
      </c>
      <c r="C6" s="342"/>
      <c r="D6" s="342"/>
      <c r="E6" s="342"/>
      <c r="F6" s="342"/>
      <c r="G6" s="342"/>
      <c r="H6" s="342"/>
      <c r="I6" s="342"/>
      <c r="J6" s="343"/>
      <c r="K6" s="2"/>
      <c r="L6" s="2"/>
      <c r="M6" s="2"/>
      <c r="N6" s="2"/>
    </row>
    <row r="7" spans="1:14" ht="14.25" customHeight="1" x14ac:dyDescent="0.2">
      <c r="B7" s="382" t="s">
        <v>156</v>
      </c>
      <c r="C7" s="233" t="s">
        <v>157</v>
      </c>
      <c r="D7" s="382" t="s">
        <v>674</v>
      </c>
      <c r="E7" s="382" t="s">
        <v>297</v>
      </c>
      <c r="F7" s="382" t="s">
        <v>415</v>
      </c>
      <c r="G7" s="382" t="s">
        <v>676</v>
      </c>
      <c r="H7" s="376" t="s">
        <v>99</v>
      </c>
      <c r="I7" s="388"/>
      <c r="J7" s="377"/>
    </row>
    <row r="8" spans="1:14" x14ac:dyDescent="0.2">
      <c r="B8" s="383"/>
      <c r="C8" s="372" t="s">
        <v>164</v>
      </c>
      <c r="D8" s="383"/>
      <c r="E8" s="383"/>
      <c r="F8" s="383"/>
      <c r="G8" s="383"/>
      <c r="H8" s="378"/>
      <c r="I8" s="389"/>
      <c r="J8" s="379"/>
    </row>
    <row r="9" spans="1:14" x14ac:dyDescent="0.2">
      <c r="B9" s="383"/>
      <c r="C9" s="372"/>
      <c r="D9" s="383"/>
      <c r="E9" s="383"/>
      <c r="F9" s="383"/>
      <c r="G9" s="383"/>
      <c r="H9" s="378"/>
      <c r="I9" s="389"/>
      <c r="J9" s="379"/>
    </row>
    <row r="10" spans="1:14" x14ac:dyDescent="0.2">
      <c r="B10" s="383"/>
      <c r="C10" s="372"/>
      <c r="D10" s="384"/>
      <c r="E10" s="384"/>
      <c r="F10" s="384"/>
      <c r="G10" s="384"/>
      <c r="H10" s="380"/>
      <c r="I10" s="433"/>
      <c r="J10" s="381"/>
    </row>
    <row r="11" spans="1:14" ht="15" customHeight="1" x14ac:dyDescent="0.2">
      <c r="B11" s="36" t="s">
        <v>171</v>
      </c>
      <c r="C11" s="78"/>
      <c r="D11" s="78"/>
      <c r="E11" s="78"/>
      <c r="F11" s="79"/>
      <c r="G11" s="79"/>
      <c r="H11" s="504"/>
      <c r="I11" s="505"/>
      <c r="J11" s="506"/>
    </row>
    <row r="12" spans="1:14" s="4" customFormat="1" x14ac:dyDescent="0.2">
      <c r="B12" s="234"/>
      <c r="C12" s="66"/>
      <c r="D12" s="66"/>
      <c r="E12" s="66"/>
      <c r="F12" s="66"/>
      <c r="G12" s="150"/>
      <c r="H12" s="501"/>
      <c r="I12" s="502"/>
      <c r="J12" s="503"/>
    </row>
    <row r="13" spans="1:14" s="4" customFormat="1" x14ac:dyDescent="0.2">
      <c r="B13" s="234"/>
      <c r="C13" s="66"/>
      <c r="D13" s="66"/>
      <c r="E13" s="66"/>
      <c r="F13" s="66"/>
      <c r="G13" s="150"/>
      <c r="H13" s="501"/>
      <c r="I13" s="502"/>
      <c r="J13" s="503"/>
    </row>
    <row r="14" spans="1:14" s="4" customFormat="1" x14ac:dyDescent="0.2">
      <c r="B14" s="234"/>
      <c r="C14" s="66"/>
      <c r="D14" s="66"/>
      <c r="E14" s="66"/>
      <c r="F14" s="66"/>
      <c r="G14" s="150"/>
      <c r="H14" s="501"/>
      <c r="I14" s="502"/>
      <c r="J14" s="503"/>
    </row>
    <row r="15" spans="1:14" s="4" customFormat="1" x14ac:dyDescent="0.2">
      <c r="B15" s="234"/>
      <c r="C15" s="66"/>
      <c r="D15" s="66"/>
      <c r="E15" s="66"/>
      <c r="F15" s="66"/>
      <c r="G15" s="150"/>
      <c r="H15" s="501"/>
      <c r="I15" s="502"/>
      <c r="J15" s="503"/>
    </row>
    <row r="16" spans="1:14" s="4" customFormat="1" x14ac:dyDescent="0.2">
      <c r="B16" s="234"/>
      <c r="C16" s="66"/>
      <c r="D16" s="66"/>
      <c r="E16" s="66"/>
      <c r="F16" s="66"/>
      <c r="G16" s="150"/>
      <c r="H16" s="501"/>
      <c r="I16" s="502"/>
      <c r="J16" s="503"/>
    </row>
    <row r="17" spans="1:14" x14ac:dyDescent="0.2">
      <c r="B17" s="36" t="s">
        <v>173</v>
      </c>
      <c r="C17" s="78"/>
      <c r="D17" s="78"/>
      <c r="E17" s="78"/>
      <c r="F17" s="79"/>
      <c r="G17" s="79"/>
      <c r="H17" s="504"/>
      <c r="I17" s="505"/>
      <c r="J17" s="506"/>
    </row>
    <row r="18" spans="1:14" s="4" customFormat="1" x14ac:dyDescent="0.2">
      <c r="B18" s="229"/>
      <c r="C18" s="112"/>
      <c r="D18" s="112"/>
      <c r="E18" s="112"/>
      <c r="F18" s="112"/>
      <c r="G18" s="112"/>
      <c r="H18" s="498"/>
      <c r="I18" s="499"/>
      <c r="J18" s="500"/>
    </row>
    <row r="19" spans="1:14" s="4" customFormat="1" x14ac:dyDescent="0.2">
      <c r="B19" s="229"/>
      <c r="C19" s="112"/>
      <c r="D19" s="112"/>
      <c r="E19" s="112"/>
      <c r="F19" s="112"/>
      <c r="G19" s="112"/>
      <c r="H19" s="498"/>
      <c r="I19" s="499"/>
      <c r="J19" s="500"/>
    </row>
    <row r="20" spans="1:14" s="4" customFormat="1" x14ac:dyDescent="0.2">
      <c r="B20" s="229"/>
      <c r="C20" s="112"/>
      <c r="D20" s="112"/>
      <c r="E20" s="112"/>
      <c r="F20" s="112"/>
      <c r="G20" s="112"/>
      <c r="H20" s="498"/>
      <c r="I20" s="499"/>
      <c r="J20" s="500"/>
    </row>
    <row r="21" spans="1:14" s="4" customFormat="1" x14ac:dyDescent="0.2">
      <c r="B21" s="229"/>
      <c r="C21" s="112"/>
      <c r="D21" s="112"/>
      <c r="E21" s="112"/>
      <c r="F21" s="112"/>
      <c r="G21" s="112"/>
      <c r="H21" s="498"/>
      <c r="I21" s="499"/>
      <c r="J21" s="500"/>
    </row>
    <row r="22" spans="1:14" s="4" customFormat="1" x14ac:dyDescent="0.2">
      <c r="B22" s="229"/>
      <c r="C22" s="112"/>
      <c r="D22" s="112"/>
      <c r="E22" s="112"/>
      <c r="F22" s="112"/>
      <c r="G22" s="112"/>
      <c r="H22" s="498"/>
      <c r="I22" s="499"/>
      <c r="J22" s="500"/>
    </row>
    <row r="24" spans="1:14" s="1" customFormat="1" ht="18" x14ac:dyDescent="0.25">
      <c r="A24" s="2"/>
      <c r="B24" s="339" t="s">
        <v>691</v>
      </c>
      <c r="C24" s="339"/>
      <c r="D24" s="339"/>
      <c r="E24" s="339"/>
      <c r="F24" s="339"/>
      <c r="G24" s="339"/>
      <c r="H24" s="339"/>
      <c r="I24" s="339"/>
      <c r="J24" s="339"/>
      <c r="K24" s="16"/>
      <c r="L24" s="2"/>
      <c r="M24" s="2"/>
      <c r="N24" s="2"/>
    </row>
    <row r="25" spans="1:14" ht="14.25" customHeight="1" x14ac:dyDescent="0.2">
      <c r="B25" s="382" t="s">
        <v>156</v>
      </c>
      <c r="C25" s="233" t="s">
        <v>157</v>
      </c>
      <c r="D25" s="382" t="s">
        <v>688</v>
      </c>
      <c r="E25" s="382" t="s">
        <v>683</v>
      </c>
      <c r="F25" s="384" t="s">
        <v>297</v>
      </c>
      <c r="G25" s="384" t="s">
        <v>415</v>
      </c>
      <c r="H25" s="376" t="s">
        <v>99</v>
      </c>
      <c r="I25" s="388"/>
      <c r="J25" s="377"/>
    </row>
    <row r="26" spans="1:14" x14ac:dyDescent="0.2">
      <c r="B26" s="383"/>
      <c r="C26" s="372" t="s">
        <v>164</v>
      </c>
      <c r="D26" s="383"/>
      <c r="E26" s="383"/>
      <c r="F26" s="372"/>
      <c r="G26" s="372"/>
      <c r="H26" s="378"/>
      <c r="I26" s="389"/>
      <c r="J26" s="379"/>
    </row>
    <row r="27" spans="1:14" x14ac:dyDescent="0.2">
      <c r="B27" s="383"/>
      <c r="C27" s="372"/>
      <c r="D27" s="383"/>
      <c r="E27" s="383"/>
      <c r="F27" s="372"/>
      <c r="G27" s="372"/>
      <c r="H27" s="378"/>
      <c r="I27" s="389"/>
      <c r="J27" s="379"/>
    </row>
    <row r="28" spans="1:14" x14ac:dyDescent="0.2">
      <c r="B28" s="383"/>
      <c r="C28" s="372"/>
      <c r="D28" s="384"/>
      <c r="E28" s="384"/>
      <c r="F28" s="372"/>
      <c r="G28" s="372"/>
      <c r="H28" s="380"/>
      <c r="I28" s="433"/>
      <c r="J28" s="381"/>
    </row>
    <row r="29" spans="1:14" ht="15" customHeight="1" x14ac:dyDescent="0.2">
      <c r="B29" s="36" t="s">
        <v>171</v>
      </c>
      <c r="C29" s="78"/>
      <c r="D29" s="78"/>
      <c r="E29" s="78"/>
      <c r="F29" s="78"/>
      <c r="G29" s="79"/>
      <c r="H29" s="504"/>
      <c r="I29" s="505"/>
      <c r="J29" s="506"/>
    </row>
    <row r="30" spans="1:14" s="4" customFormat="1" x14ac:dyDescent="0.2">
      <c r="B30" s="234"/>
      <c r="C30" s="66"/>
      <c r="D30" s="199"/>
      <c r="E30" s="150"/>
      <c r="F30" s="66"/>
      <c r="G30" s="66"/>
      <c r="H30" s="501"/>
      <c r="I30" s="502"/>
      <c r="J30" s="503"/>
    </row>
    <row r="31" spans="1:14" s="4" customFormat="1" x14ac:dyDescent="0.2">
      <c r="B31" s="234"/>
      <c r="C31" s="66"/>
      <c r="D31" s="199"/>
      <c r="E31" s="150"/>
      <c r="F31" s="66"/>
      <c r="G31" s="66"/>
      <c r="H31" s="501"/>
      <c r="I31" s="502"/>
      <c r="J31" s="503"/>
    </row>
    <row r="32" spans="1:14" s="4" customFormat="1" x14ac:dyDescent="0.2">
      <c r="B32" s="234"/>
      <c r="C32" s="66"/>
      <c r="D32" s="199"/>
      <c r="E32" s="150"/>
      <c r="F32" s="66"/>
      <c r="G32" s="66"/>
      <c r="H32" s="501"/>
      <c r="I32" s="502"/>
      <c r="J32" s="503"/>
    </row>
    <row r="33" spans="2:10" s="4" customFormat="1" x14ac:dyDescent="0.2">
      <c r="B33" s="234"/>
      <c r="C33" s="66"/>
      <c r="D33" s="199"/>
      <c r="E33" s="150"/>
      <c r="F33" s="66"/>
      <c r="G33" s="66"/>
      <c r="H33" s="501"/>
      <c r="I33" s="502"/>
      <c r="J33" s="503"/>
    </row>
    <row r="34" spans="2:10" s="4" customFormat="1" x14ac:dyDescent="0.2">
      <c r="B34" s="234"/>
      <c r="C34" s="66"/>
      <c r="D34" s="199"/>
      <c r="E34" s="150"/>
      <c r="F34" s="66"/>
      <c r="G34" s="66"/>
      <c r="H34" s="501"/>
      <c r="I34" s="502"/>
      <c r="J34" s="503"/>
    </row>
    <row r="35" spans="2:10" x14ac:dyDescent="0.2">
      <c r="B35" s="36" t="s">
        <v>173</v>
      </c>
      <c r="C35" s="78"/>
      <c r="D35" s="218"/>
      <c r="E35" s="79"/>
      <c r="F35" s="78"/>
      <c r="G35" s="79"/>
      <c r="H35" s="504"/>
      <c r="I35" s="505"/>
      <c r="J35" s="506"/>
    </row>
    <row r="36" spans="2:10" s="4" customFormat="1" x14ac:dyDescent="0.2">
      <c r="B36" s="229"/>
      <c r="C36" s="112"/>
      <c r="D36" s="203"/>
      <c r="E36" s="112"/>
      <c r="F36" s="112"/>
      <c r="G36" s="112"/>
      <c r="H36" s="498"/>
      <c r="I36" s="499"/>
      <c r="J36" s="500"/>
    </row>
    <row r="37" spans="2:10" s="4" customFormat="1" x14ac:dyDescent="0.2">
      <c r="B37" s="229"/>
      <c r="C37" s="112"/>
      <c r="D37" s="203"/>
      <c r="E37" s="112"/>
      <c r="F37" s="112"/>
      <c r="G37" s="112"/>
      <c r="H37" s="498"/>
      <c r="I37" s="499"/>
      <c r="J37" s="500"/>
    </row>
    <row r="38" spans="2:10" s="4" customFormat="1" x14ac:dyDescent="0.2">
      <c r="B38" s="229"/>
      <c r="C38" s="112"/>
      <c r="D38" s="203"/>
      <c r="E38" s="112"/>
      <c r="F38" s="112"/>
      <c r="G38" s="112"/>
      <c r="H38" s="498"/>
      <c r="I38" s="499"/>
      <c r="J38" s="500"/>
    </row>
    <row r="39" spans="2:10" s="4" customFormat="1" x14ac:dyDescent="0.2">
      <c r="B39" s="229"/>
      <c r="C39" s="112"/>
      <c r="D39" s="203"/>
      <c r="E39" s="112"/>
      <c r="F39" s="112"/>
      <c r="G39" s="112"/>
      <c r="H39" s="498"/>
      <c r="I39" s="499"/>
      <c r="J39" s="500"/>
    </row>
    <row r="40" spans="2:10" s="4" customFormat="1" x14ac:dyDescent="0.2">
      <c r="B40" s="229"/>
      <c r="C40" s="112"/>
      <c r="D40" s="203"/>
      <c r="E40" s="112"/>
      <c r="F40" s="112"/>
      <c r="G40" s="112"/>
      <c r="H40" s="498"/>
      <c r="I40" s="499"/>
      <c r="J40" s="500"/>
    </row>
    <row r="43" spans="2:10" ht="15.75" x14ac:dyDescent="0.2">
      <c r="B43" s="341" t="s">
        <v>188</v>
      </c>
      <c r="C43" s="342"/>
      <c r="D43" s="342"/>
      <c r="E43" s="342"/>
      <c r="F43" s="342"/>
      <c r="G43" s="343"/>
    </row>
    <row r="44" spans="2:10" x14ac:dyDescent="0.2">
      <c r="B44" s="65" t="s">
        <v>171</v>
      </c>
      <c r="C44" s="244"/>
      <c r="D44" s="244"/>
      <c r="E44" s="244"/>
      <c r="F44" s="244"/>
      <c r="G44" s="245"/>
    </row>
    <row r="45" spans="2:10" x14ac:dyDescent="0.2">
      <c r="B45" s="31" t="s">
        <v>65</v>
      </c>
      <c r="C45" s="31" t="s">
        <v>189</v>
      </c>
      <c r="D45" s="226" t="s">
        <v>190</v>
      </c>
      <c r="E45" s="224" t="s">
        <v>191</v>
      </c>
      <c r="F45" s="337" t="s">
        <v>99</v>
      </c>
      <c r="G45" s="338"/>
    </row>
    <row r="46" spans="2:10" s="4" customFormat="1" x14ac:dyDescent="0.2">
      <c r="B46" s="128"/>
      <c r="C46" s="142"/>
      <c r="D46" s="142"/>
      <c r="E46" s="148">
        <f>C46+D46</f>
        <v>0</v>
      </c>
      <c r="F46" s="353"/>
      <c r="G46" s="354"/>
    </row>
    <row r="47" spans="2:10" s="4" customFormat="1" x14ac:dyDescent="0.2">
      <c r="B47" s="128"/>
      <c r="C47" s="142"/>
      <c r="D47" s="142"/>
      <c r="E47" s="148">
        <f t="shared" ref="E47:E52" si="0">C47+D47</f>
        <v>0</v>
      </c>
      <c r="F47" s="353"/>
      <c r="G47" s="354"/>
    </row>
    <row r="48" spans="2:10" s="4" customFormat="1" x14ac:dyDescent="0.2">
      <c r="B48" s="128"/>
      <c r="C48" s="142"/>
      <c r="D48" s="142"/>
      <c r="E48" s="148">
        <f t="shared" si="0"/>
        <v>0</v>
      </c>
      <c r="F48" s="353"/>
      <c r="G48" s="354"/>
    </row>
    <row r="49" spans="2:16" s="4" customFormat="1" x14ac:dyDescent="0.2">
      <c r="B49" s="128"/>
      <c r="C49" s="142"/>
      <c r="D49" s="142"/>
      <c r="E49" s="148">
        <f t="shared" si="0"/>
        <v>0</v>
      </c>
      <c r="F49" s="353"/>
      <c r="G49" s="354"/>
    </row>
    <row r="50" spans="2:16" s="4" customFormat="1" x14ac:dyDescent="0.2">
      <c r="B50" s="128"/>
      <c r="C50" s="142"/>
      <c r="D50" s="142"/>
      <c r="E50" s="148">
        <f t="shared" si="0"/>
        <v>0</v>
      </c>
      <c r="F50" s="353"/>
      <c r="G50" s="354"/>
    </row>
    <row r="51" spans="2:16" s="4" customFormat="1" x14ac:dyDescent="0.2">
      <c r="B51" s="128"/>
      <c r="C51" s="142"/>
      <c r="D51" s="142"/>
      <c r="E51" s="148">
        <f t="shared" si="0"/>
        <v>0</v>
      </c>
      <c r="F51" s="353"/>
      <c r="G51" s="354"/>
    </row>
    <row r="52" spans="2:16" s="4" customFormat="1" x14ac:dyDescent="0.2">
      <c r="B52" s="128"/>
      <c r="C52" s="142"/>
      <c r="D52" s="142"/>
      <c r="E52" s="148">
        <f t="shared" si="0"/>
        <v>0</v>
      </c>
      <c r="F52" s="353"/>
      <c r="G52" s="354"/>
    </row>
    <row r="54" spans="2:16" ht="15.75" x14ac:dyDescent="0.2">
      <c r="B54" s="510" t="s">
        <v>193</v>
      </c>
      <c r="C54" s="511"/>
      <c r="D54" s="511"/>
      <c r="E54" s="511"/>
      <c r="F54" s="511"/>
      <c r="G54" s="511"/>
      <c r="H54" s="511"/>
      <c r="I54" s="511"/>
      <c r="J54" s="511"/>
      <c r="K54" s="511"/>
      <c r="L54" s="511"/>
      <c r="M54" s="511"/>
      <c r="N54" s="511"/>
      <c r="O54" s="511"/>
      <c r="P54" s="512"/>
    </row>
    <row r="55" spans="2:16" ht="15" x14ac:dyDescent="0.25">
      <c r="B55" s="513" t="s">
        <v>8</v>
      </c>
      <c r="C55" s="514"/>
      <c r="D55" s="514"/>
      <c r="E55" s="514"/>
      <c r="F55" s="514"/>
      <c r="G55" s="514"/>
      <c r="H55" s="514"/>
      <c r="I55" s="514"/>
      <c r="J55" s="514"/>
      <c r="K55" s="514"/>
      <c r="L55" s="514"/>
      <c r="M55" s="514"/>
      <c r="N55" s="514"/>
      <c r="O55" s="514"/>
      <c r="P55" s="515"/>
    </row>
    <row r="56" spans="2:16" ht="14.25" customHeight="1" x14ac:dyDescent="0.2">
      <c r="B56" s="516" t="s">
        <v>424</v>
      </c>
      <c r="C56" s="517"/>
      <c r="D56" s="517"/>
      <c r="E56" s="517"/>
      <c r="F56" s="517"/>
      <c r="G56" s="517"/>
      <c r="H56" s="517"/>
      <c r="I56" s="517"/>
      <c r="J56" s="517"/>
      <c r="K56" s="517"/>
      <c r="L56" s="517"/>
      <c r="M56" s="517"/>
      <c r="N56" s="517"/>
      <c r="O56" s="517"/>
      <c r="P56" s="518"/>
    </row>
    <row r="57" spans="2:16" x14ac:dyDescent="0.2">
      <c r="B57" s="509" t="s">
        <v>692</v>
      </c>
      <c r="C57" s="364"/>
      <c r="D57" s="364"/>
      <c r="E57" s="364"/>
      <c r="F57" s="364"/>
      <c r="G57" s="364"/>
      <c r="H57" s="364"/>
      <c r="I57" s="364"/>
      <c r="J57" s="364"/>
      <c r="K57" s="364"/>
      <c r="L57" s="364"/>
      <c r="M57" s="364"/>
      <c r="N57" s="364"/>
      <c r="O57" s="364"/>
      <c r="P57" s="364"/>
    </row>
    <row r="58" spans="2:16" ht="38.25" x14ac:dyDescent="0.2">
      <c r="B58" s="228" t="s">
        <v>196</v>
      </c>
      <c r="C58" s="228" t="s">
        <v>192</v>
      </c>
      <c r="D58" s="408" t="s">
        <v>197</v>
      </c>
      <c r="E58" s="408"/>
      <c r="F58" s="408" t="s">
        <v>198</v>
      </c>
      <c r="G58" s="408"/>
      <c r="H58" s="408"/>
      <c r="I58" s="228" t="s">
        <v>199</v>
      </c>
      <c r="J58" s="228" t="s">
        <v>200</v>
      </c>
      <c r="K58" s="405" t="s">
        <v>201</v>
      </c>
      <c r="L58" s="407"/>
      <c r="M58" s="228" t="s">
        <v>202</v>
      </c>
      <c r="N58" s="405" t="s">
        <v>203</v>
      </c>
      <c r="O58" s="406"/>
      <c r="P58" s="407"/>
    </row>
    <row r="59" spans="2:16" ht="83.45" customHeight="1" x14ac:dyDescent="0.2">
      <c r="B59" s="227" t="s">
        <v>693</v>
      </c>
      <c r="C59" s="227" t="s">
        <v>694</v>
      </c>
      <c r="D59" s="409" t="s">
        <v>695</v>
      </c>
      <c r="E59" s="409"/>
      <c r="F59" s="409" t="s">
        <v>696</v>
      </c>
      <c r="G59" s="409"/>
      <c r="H59" s="409"/>
      <c r="I59" s="227" t="s">
        <v>584</v>
      </c>
      <c r="J59" s="227" t="s">
        <v>212</v>
      </c>
      <c r="K59" s="409" t="s">
        <v>697</v>
      </c>
      <c r="L59" s="409"/>
      <c r="M59" s="112"/>
      <c r="N59" s="369"/>
      <c r="O59" s="370"/>
      <c r="P59" s="371"/>
    </row>
    <row r="60" spans="2:16" ht="83.45" customHeight="1" x14ac:dyDescent="0.2">
      <c r="B60" s="227" t="s">
        <v>693</v>
      </c>
      <c r="C60" s="227" t="s">
        <v>694</v>
      </c>
      <c r="D60" s="409" t="s">
        <v>695</v>
      </c>
      <c r="E60" s="409"/>
      <c r="F60" s="409" t="s">
        <v>698</v>
      </c>
      <c r="G60" s="409"/>
      <c r="H60" s="409"/>
      <c r="I60" s="227" t="s">
        <v>584</v>
      </c>
      <c r="J60" s="227" t="s">
        <v>209</v>
      </c>
      <c r="K60" s="409" t="s">
        <v>697</v>
      </c>
      <c r="L60" s="409"/>
      <c r="M60" s="112"/>
      <c r="N60" s="369"/>
      <c r="O60" s="370"/>
      <c r="P60" s="371"/>
    </row>
    <row r="61" spans="2:16" ht="83.45" customHeight="1" x14ac:dyDescent="0.2">
      <c r="B61" s="227" t="s">
        <v>693</v>
      </c>
      <c r="C61" s="227" t="s">
        <v>694</v>
      </c>
      <c r="D61" s="409" t="s">
        <v>699</v>
      </c>
      <c r="E61" s="409"/>
      <c r="F61" s="409" t="s">
        <v>700</v>
      </c>
      <c r="G61" s="409"/>
      <c r="H61" s="409"/>
      <c r="I61" s="227" t="s">
        <v>701</v>
      </c>
      <c r="J61" s="227" t="s">
        <v>234</v>
      </c>
      <c r="K61" s="409" t="s">
        <v>702</v>
      </c>
      <c r="L61" s="409"/>
      <c r="M61" s="112"/>
      <c r="N61" s="369"/>
      <c r="O61" s="370"/>
      <c r="P61" s="371"/>
    </row>
    <row r="62" spans="2:16" ht="110.45" customHeight="1" x14ac:dyDescent="0.2">
      <c r="B62" s="227" t="s">
        <v>693</v>
      </c>
      <c r="C62" s="227" t="s">
        <v>694</v>
      </c>
      <c r="D62" s="409" t="s">
        <v>703</v>
      </c>
      <c r="E62" s="409"/>
      <c r="F62" s="409" t="s">
        <v>704</v>
      </c>
      <c r="G62" s="409"/>
      <c r="H62" s="409"/>
      <c r="I62" s="227" t="s">
        <v>701</v>
      </c>
      <c r="J62" s="227" t="s">
        <v>209</v>
      </c>
      <c r="K62" s="409" t="s">
        <v>218</v>
      </c>
      <c r="L62" s="409"/>
      <c r="M62" s="112"/>
      <c r="N62" s="369"/>
      <c r="O62" s="370"/>
      <c r="P62" s="371"/>
    </row>
    <row r="63" spans="2:16" ht="83.45" customHeight="1" x14ac:dyDescent="0.2">
      <c r="B63" s="227" t="s">
        <v>693</v>
      </c>
      <c r="C63" s="227" t="s">
        <v>694</v>
      </c>
      <c r="D63" s="409" t="s">
        <v>705</v>
      </c>
      <c r="E63" s="409"/>
      <c r="F63" s="409" t="s">
        <v>706</v>
      </c>
      <c r="G63" s="409"/>
      <c r="H63" s="409"/>
      <c r="I63" s="227" t="s">
        <v>607</v>
      </c>
      <c r="J63" s="227" t="s">
        <v>212</v>
      </c>
      <c r="K63" s="409" t="s">
        <v>707</v>
      </c>
      <c r="L63" s="409"/>
      <c r="M63" s="112"/>
      <c r="N63" s="369"/>
      <c r="O63" s="370"/>
      <c r="P63" s="371"/>
    </row>
    <row r="64" spans="2:16" ht="140.1" customHeight="1" x14ac:dyDescent="0.2">
      <c r="B64" s="227" t="s">
        <v>693</v>
      </c>
      <c r="C64" s="227" t="s">
        <v>694</v>
      </c>
      <c r="D64" s="409" t="s">
        <v>708</v>
      </c>
      <c r="E64" s="409"/>
      <c r="F64" s="409" t="s">
        <v>233</v>
      </c>
      <c r="G64" s="409"/>
      <c r="H64" s="409"/>
      <c r="I64" s="227" t="s">
        <v>701</v>
      </c>
      <c r="J64" s="227" t="s">
        <v>234</v>
      </c>
      <c r="K64" s="409" t="s">
        <v>709</v>
      </c>
      <c r="L64" s="409"/>
      <c r="M64" s="112"/>
      <c r="N64" s="369"/>
      <c r="O64" s="370"/>
      <c r="P64" s="371"/>
    </row>
    <row r="65" spans="2:16" ht="83.45" customHeight="1" x14ac:dyDescent="0.2">
      <c r="B65" s="227" t="s">
        <v>693</v>
      </c>
      <c r="C65" s="227" t="s">
        <v>710</v>
      </c>
      <c r="D65" s="409" t="s">
        <v>711</v>
      </c>
      <c r="E65" s="409"/>
      <c r="F65" s="409" t="s">
        <v>712</v>
      </c>
      <c r="G65" s="409"/>
      <c r="H65" s="409"/>
      <c r="I65" s="227" t="s">
        <v>584</v>
      </c>
      <c r="J65" s="227" t="s">
        <v>212</v>
      </c>
      <c r="K65" s="409" t="s">
        <v>713</v>
      </c>
      <c r="L65" s="409"/>
      <c r="M65" s="112"/>
      <c r="N65" s="369"/>
      <c r="O65" s="370"/>
      <c r="P65" s="371"/>
    </row>
    <row r="66" spans="2:16" ht="83.45" customHeight="1" x14ac:dyDescent="0.2">
      <c r="B66" s="227" t="s">
        <v>693</v>
      </c>
      <c r="C66" s="227" t="s">
        <v>710</v>
      </c>
      <c r="D66" s="409" t="s">
        <v>711</v>
      </c>
      <c r="E66" s="409"/>
      <c r="F66" s="409" t="s">
        <v>714</v>
      </c>
      <c r="G66" s="409"/>
      <c r="H66" s="409"/>
      <c r="I66" s="227" t="s">
        <v>584</v>
      </c>
      <c r="J66" s="227" t="s">
        <v>209</v>
      </c>
      <c r="K66" s="409" t="s">
        <v>713</v>
      </c>
      <c r="L66" s="409"/>
      <c r="M66" s="112"/>
      <c r="N66" s="369"/>
      <c r="O66" s="370"/>
      <c r="P66" s="371"/>
    </row>
    <row r="67" spans="2:16" ht="83.45" customHeight="1" x14ac:dyDescent="0.2">
      <c r="B67" s="227" t="s">
        <v>693</v>
      </c>
      <c r="C67" s="227" t="s">
        <v>710</v>
      </c>
      <c r="D67" s="409" t="s">
        <v>715</v>
      </c>
      <c r="E67" s="409"/>
      <c r="F67" s="409" t="s">
        <v>716</v>
      </c>
      <c r="G67" s="409"/>
      <c r="H67" s="409"/>
      <c r="I67" s="227" t="s">
        <v>701</v>
      </c>
      <c r="J67" s="227" t="s">
        <v>234</v>
      </c>
      <c r="K67" s="409" t="s">
        <v>717</v>
      </c>
      <c r="L67" s="409"/>
      <c r="M67" s="112"/>
      <c r="N67" s="369"/>
      <c r="O67" s="370"/>
      <c r="P67" s="371"/>
    </row>
    <row r="68" spans="2:16" ht="83.45" customHeight="1" x14ac:dyDescent="0.2">
      <c r="B68" s="227" t="s">
        <v>693</v>
      </c>
      <c r="C68" s="227" t="s">
        <v>710</v>
      </c>
      <c r="D68" s="409" t="s">
        <v>718</v>
      </c>
      <c r="E68" s="409"/>
      <c r="F68" s="409" t="s">
        <v>719</v>
      </c>
      <c r="G68" s="409"/>
      <c r="H68" s="409"/>
      <c r="I68" s="227" t="s">
        <v>701</v>
      </c>
      <c r="J68" s="227" t="s">
        <v>209</v>
      </c>
      <c r="K68" s="409" t="s">
        <v>720</v>
      </c>
      <c r="L68" s="409"/>
      <c r="M68" s="112"/>
      <c r="N68" s="369"/>
      <c r="O68" s="370"/>
      <c r="P68" s="371"/>
    </row>
    <row r="69" spans="2:16" ht="105.6" customHeight="1" x14ac:dyDescent="0.2">
      <c r="B69" s="227" t="s">
        <v>693</v>
      </c>
      <c r="C69" s="227" t="s">
        <v>710</v>
      </c>
      <c r="D69" s="409" t="s">
        <v>721</v>
      </c>
      <c r="E69" s="409"/>
      <c r="F69" s="409" t="s">
        <v>722</v>
      </c>
      <c r="G69" s="409"/>
      <c r="H69" s="409"/>
      <c r="I69" s="227" t="s">
        <v>701</v>
      </c>
      <c r="J69" s="227" t="s">
        <v>209</v>
      </c>
      <c r="K69" s="409" t="s">
        <v>218</v>
      </c>
      <c r="L69" s="409"/>
      <c r="M69" s="112"/>
      <c r="N69" s="369"/>
      <c r="O69" s="370"/>
      <c r="P69" s="371"/>
    </row>
    <row r="70" spans="2:16" ht="83.45" customHeight="1" x14ac:dyDescent="0.2">
      <c r="B70" s="227" t="s">
        <v>693</v>
      </c>
      <c r="C70" s="227" t="s">
        <v>710</v>
      </c>
      <c r="D70" s="409" t="s">
        <v>723</v>
      </c>
      <c r="E70" s="409"/>
      <c r="F70" s="409" t="s">
        <v>724</v>
      </c>
      <c r="G70" s="409"/>
      <c r="H70" s="409"/>
      <c r="I70" s="227" t="s">
        <v>607</v>
      </c>
      <c r="J70" s="227" t="s">
        <v>209</v>
      </c>
      <c r="K70" s="409" t="s">
        <v>707</v>
      </c>
      <c r="L70" s="409"/>
      <c r="M70" s="112"/>
      <c r="N70" s="369"/>
      <c r="O70" s="370"/>
      <c r="P70" s="371"/>
    </row>
    <row r="71" spans="2:16" ht="143.44999999999999" customHeight="1" x14ac:dyDescent="0.2">
      <c r="B71" s="227" t="s">
        <v>693</v>
      </c>
      <c r="C71" s="227" t="s">
        <v>710</v>
      </c>
      <c r="D71" s="409" t="s">
        <v>725</v>
      </c>
      <c r="E71" s="409"/>
      <c r="F71" s="409" t="s">
        <v>233</v>
      </c>
      <c r="G71" s="409"/>
      <c r="H71" s="409"/>
      <c r="I71" s="227" t="s">
        <v>701</v>
      </c>
      <c r="J71" s="227" t="s">
        <v>234</v>
      </c>
      <c r="K71" s="409" t="s">
        <v>726</v>
      </c>
      <c r="L71" s="409"/>
      <c r="M71" s="112"/>
      <c r="N71" s="369"/>
      <c r="O71" s="370"/>
      <c r="P71" s="371"/>
    </row>
    <row r="72" spans="2:16" ht="83.45" customHeight="1" x14ac:dyDescent="0.2">
      <c r="K72" s="519"/>
      <c r="L72" s="519"/>
    </row>
    <row r="73" spans="2:16" ht="83.45" customHeight="1" x14ac:dyDescent="0.2">
      <c r="K73" s="519"/>
      <c r="L73" s="519"/>
    </row>
    <row r="74" spans="2:16" ht="83.45" customHeight="1" x14ac:dyDescent="0.2">
      <c r="K74" s="519"/>
      <c r="L74" s="519"/>
    </row>
    <row r="75" spans="2:16" ht="83.45" customHeight="1" x14ac:dyDescent="0.2">
      <c r="K75" s="519"/>
      <c r="L75" s="519"/>
    </row>
    <row r="76" spans="2:16" x14ac:dyDescent="0.2">
      <c r="K76" s="519"/>
      <c r="L76" s="519"/>
    </row>
    <row r="77" spans="2:16" x14ac:dyDescent="0.2">
      <c r="K77" s="519"/>
      <c r="L77" s="519"/>
    </row>
    <row r="78" spans="2:16" x14ac:dyDescent="0.2">
      <c r="K78" s="519"/>
      <c r="L78" s="519"/>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1" customFormat="1" ht="15.75" x14ac:dyDescent="0.2">
      <c r="B2" s="475" t="s">
        <v>727</v>
      </c>
      <c r="C2" s="476"/>
      <c r="D2" s="476"/>
      <c r="E2" s="476"/>
      <c r="F2" s="476"/>
      <c r="G2" s="477"/>
      <c r="H2" s="3"/>
      <c r="I2" s="3"/>
      <c r="J2" s="89"/>
      <c r="K2" s="89"/>
      <c r="L2" s="89"/>
      <c r="M2" s="89"/>
      <c r="N2" s="89"/>
      <c r="O2" s="89"/>
      <c r="P2" s="7"/>
      <c r="Q2" s="7"/>
      <c r="R2" s="7"/>
      <c r="S2" s="7"/>
      <c r="T2" s="7"/>
      <c r="U2" s="7"/>
    </row>
    <row r="3" spans="1:21" ht="16.5" customHeight="1" x14ac:dyDescent="0.2">
      <c r="A3" s="4"/>
      <c r="B3" s="490" t="s">
        <v>8</v>
      </c>
      <c r="C3" s="491"/>
      <c r="D3" s="491"/>
      <c r="E3" s="491"/>
      <c r="F3" s="491"/>
      <c r="G3" s="492"/>
      <c r="O3" s="17"/>
      <c r="P3" s="10"/>
      <c r="Q3" s="17"/>
      <c r="R3" s="10"/>
      <c r="S3" s="10"/>
    </row>
    <row r="4" spans="1:21" ht="26.45" customHeight="1" x14ac:dyDescent="0.2">
      <c r="A4" s="4"/>
      <c r="B4" s="520" t="s">
        <v>728</v>
      </c>
      <c r="C4" s="521"/>
      <c r="D4" s="521"/>
      <c r="E4" s="521"/>
      <c r="F4" s="521"/>
      <c r="G4" s="522"/>
      <c r="O4" s="74"/>
      <c r="P4" s="74"/>
      <c r="Q4" s="74"/>
      <c r="R4" s="74"/>
      <c r="S4" s="74"/>
    </row>
    <row r="6" spans="1:21" ht="15.75" x14ac:dyDescent="0.25">
      <c r="B6" s="294" t="s">
        <v>729</v>
      </c>
      <c r="C6" s="294"/>
      <c r="D6" s="294"/>
      <c r="E6" s="294"/>
      <c r="F6" s="294"/>
      <c r="G6" s="294"/>
    </row>
    <row r="7" spans="1:21" ht="51" x14ac:dyDescent="0.2">
      <c r="B7" s="91" t="s">
        <v>192</v>
      </c>
      <c r="C7" s="91" t="s">
        <v>730</v>
      </c>
      <c r="D7" s="91" t="s">
        <v>731</v>
      </c>
      <c r="E7" s="91" t="s">
        <v>274</v>
      </c>
      <c r="F7" s="91" t="s">
        <v>732</v>
      </c>
      <c r="G7" s="241" t="s">
        <v>733</v>
      </c>
    </row>
    <row r="8" spans="1:21" s="24" customFormat="1" ht="35.1" customHeight="1" x14ac:dyDescent="0.2">
      <c r="B8" s="156" t="s">
        <v>734</v>
      </c>
      <c r="C8" s="38"/>
      <c r="D8" s="38"/>
      <c r="E8" s="38"/>
      <c r="F8" s="38"/>
      <c r="G8" s="38"/>
    </row>
    <row r="9" spans="1:21" s="24" customFormat="1" ht="35.1" customHeight="1" x14ac:dyDescent="0.2">
      <c r="B9" s="156" t="s">
        <v>735</v>
      </c>
      <c r="C9" s="38"/>
      <c r="D9" s="38"/>
      <c r="E9" s="38"/>
      <c r="F9" s="38"/>
      <c r="G9" s="38"/>
    </row>
    <row r="10" spans="1:21" s="24" customFormat="1" ht="35.1" customHeight="1" x14ac:dyDescent="0.2">
      <c r="B10" s="156" t="s">
        <v>736</v>
      </c>
      <c r="C10" s="38"/>
      <c r="D10" s="38"/>
      <c r="E10" s="38"/>
      <c r="F10" s="38"/>
      <c r="G10" s="38"/>
    </row>
    <row r="11" spans="1:21" s="24" customFormat="1" ht="35.1" customHeight="1" x14ac:dyDescent="0.2">
      <c r="B11" s="156" t="s">
        <v>107</v>
      </c>
      <c r="C11" s="38"/>
      <c r="D11" s="38"/>
      <c r="E11" s="38"/>
      <c r="F11" s="38"/>
      <c r="G11" s="38"/>
    </row>
    <row r="12" spans="1:21" s="24" customFormat="1" ht="35.1" customHeight="1" x14ac:dyDescent="0.2">
      <c r="B12" s="156" t="s">
        <v>737</v>
      </c>
      <c r="C12" s="38"/>
      <c r="D12" s="38"/>
      <c r="E12" s="38"/>
      <c r="F12" s="38"/>
      <c r="G12" s="38"/>
    </row>
    <row r="13" spans="1:21" s="24" customFormat="1" ht="35.1" customHeight="1" x14ac:dyDescent="0.2">
      <c r="B13" s="156" t="s">
        <v>738</v>
      </c>
      <c r="C13" s="38"/>
      <c r="D13" s="38"/>
      <c r="E13" s="38"/>
      <c r="F13" s="38"/>
      <c r="G13" s="38"/>
    </row>
    <row r="14" spans="1:21" s="24" customFormat="1" ht="35.1" customHeight="1" x14ac:dyDescent="0.2">
      <c r="B14" s="156" t="s">
        <v>739</v>
      </c>
      <c r="C14" s="38"/>
      <c r="D14" s="38"/>
      <c r="E14" s="38"/>
      <c r="F14" s="38"/>
      <c r="G14" s="38"/>
    </row>
    <row r="15" spans="1:21" s="24" customFormat="1" ht="35.1" customHeight="1" x14ac:dyDescent="0.2">
      <c r="B15" s="156" t="s">
        <v>740</v>
      </c>
      <c r="C15" s="38"/>
      <c r="D15" s="38"/>
      <c r="E15" s="38"/>
      <c r="F15" s="38"/>
      <c r="G15" s="38"/>
    </row>
    <row r="16" spans="1:21" s="24" customFormat="1" ht="35.1" customHeight="1" x14ac:dyDescent="0.2">
      <c r="B16" s="156" t="s">
        <v>741</v>
      </c>
      <c r="C16" s="38"/>
      <c r="D16" s="38"/>
      <c r="E16" s="38"/>
      <c r="F16" s="38"/>
      <c r="G16" s="38"/>
    </row>
    <row r="18" spans="2:5" ht="15.75" x14ac:dyDescent="0.2">
      <c r="B18" s="454" t="s">
        <v>150</v>
      </c>
      <c r="C18" s="454"/>
      <c r="D18" s="454"/>
      <c r="E18" s="454"/>
    </row>
    <row r="19" spans="2:5" x14ac:dyDescent="0.2">
      <c r="B19" s="31" t="s">
        <v>65</v>
      </c>
      <c r="C19" s="226" t="s">
        <v>152</v>
      </c>
      <c r="D19" s="337" t="s">
        <v>99</v>
      </c>
      <c r="E19" s="338"/>
    </row>
    <row r="20" spans="2:5" x14ac:dyDescent="0.2">
      <c r="B20" s="128"/>
      <c r="C20" s="142"/>
      <c r="D20" s="353"/>
      <c r="E20" s="354"/>
    </row>
    <row r="21" spans="2:5" x14ac:dyDescent="0.2">
      <c r="B21" s="128"/>
      <c r="C21" s="151"/>
      <c r="D21" s="353"/>
      <c r="E21" s="354"/>
    </row>
    <row r="22" spans="2:5" x14ac:dyDescent="0.2">
      <c r="B22" s="128"/>
      <c r="C22" s="151"/>
      <c r="D22" s="353"/>
      <c r="E22" s="354"/>
    </row>
    <row r="23" spans="2:5" x14ac:dyDescent="0.2">
      <c r="B23" s="128"/>
      <c r="C23" s="151"/>
      <c r="D23" s="353"/>
      <c r="E23" s="354"/>
    </row>
    <row r="24" spans="2:5" x14ac:dyDescent="0.2">
      <c r="B24" s="128"/>
      <c r="C24" s="151"/>
      <c r="D24" s="353"/>
      <c r="E24" s="354"/>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9"/>
  <sheetViews>
    <sheetView showGridLines="0" zoomScaleNormal="100" workbookViewId="0"/>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527" t="s">
        <v>742</v>
      </c>
      <c r="C2" s="527"/>
      <c r="D2" s="527"/>
      <c r="E2" s="527"/>
      <c r="F2" s="527"/>
      <c r="G2" s="527"/>
      <c r="H2" s="525"/>
      <c r="I2" s="16"/>
      <c r="J2" s="16"/>
      <c r="K2" s="16"/>
      <c r="L2" s="2"/>
    </row>
    <row r="3" spans="1:12" ht="15" x14ac:dyDescent="0.2">
      <c r="A3" s="4"/>
      <c r="B3" s="524" t="s">
        <v>8</v>
      </c>
      <c r="C3" s="525"/>
      <c r="D3" s="525"/>
      <c r="E3" s="525"/>
      <c r="F3" s="525"/>
      <c r="G3" s="525"/>
      <c r="H3" s="525"/>
    </row>
    <row r="4" spans="1:12" x14ac:dyDescent="0.2">
      <c r="B4" s="508" t="s">
        <v>154</v>
      </c>
      <c r="C4" s="508"/>
      <c r="D4" s="508"/>
      <c r="E4" s="508"/>
      <c r="F4" s="508"/>
      <c r="G4" s="508"/>
      <c r="H4" s="508"/>
    </row>
    <row r="6" spans="1:12" s="1" customFormat="1" ht="15.75" x14ac:dyDescent="0.2">
      <c r="A6" s="2"/>
      <c r="B6" s="341" t="s">
        <v>743</v>
      </c>
      <c r="C6" s="342"/>
      <c r="D6" s="342"/>
      <c r="E6" s="342"/>
      <c r="F6" s="342"/>
      <c r="G6" s="342"/>
      <c r="H6" s="343"/>
      <c r="I6" s="3"/>
      <c r="J6" s="2"/>
      <c r="K6" s="2"/>
      <c r="L6" s="2"/>
    </row>
    <row r="7" spans="1:12" x14ac:dyDescent="0.2">
      <c r="B7" s="382" t="s">
        <v>156</v>
      </c>
      <c r="C7" s="231" t="s">
        <v>157</v>
      </c>
      <c r="D7" s="372" t="s">
        <v>744</v>
      </c>
      <c r="E7" s="372" t="s">
        <v>745</v>
      </c>
      <c r="F7" s="372" t="s">
        <v>746</v>
      </c>
      <c r="G7" s="372" t="s">
        <v>747</v>
      </c>
      <c r="H7" s="372" t="s">
        <v>99</v>
      </c>
    </row>
    <row r="8" spans="1:12" x14ac:dyDescent="0.2">
      <c r="B8" s="383"/>
      <c r="C8" s="372" t="s">
        <v>164</v>
      </c>
      <c r="D8" s="372"/>
      <c r="E8" s="372"/>
      <c r="F8" s="372"/>
      <c r="G8" s="372"/>
      <c r="H8" s="372"/>
    </row>
    <row r="9" spans="1:12" x14ac:dyDescent="0.2">
      <c r="B9" s="383"/>
      <c r="C9" s="372"/>
      <c r="D9" s="372"/>
      <c r="E9" s="372"/>
      <c r="F9" s="372"/>
      <c r="G9" s="372"/>
      <c r="H9" s="372"/>
    </row>
    <row r="10" spans="1:12" x14ac:dyDescent="0.2">
      <c r="B10" s="383"/>
      <c r="C10" s="372"/>
      <c r="D10" s="372"/>
      <c r="E10" s="372"/>
      <c r="F10" s="372"/>
      <c r="G10" s="372"/>
      <c r="H10" s="372"/>
    </row>
    <row r="11" spans="1:12" x14ac:dyDescent="0.2">
      <c r="B11" s="526" t="s">
        <v>171</v>
      </c>
      <c r="C11" s="526"/>
      <c r="D11" s="526"/>
      <c r="E11" s="526"/>
      <c r="F11" s="526"/>
      <c r="G11" s="526"/>
      <c r="H11" s="526"/>
    </row>
    <row r="12" spans="1:12" s="24" customFormat="1" ht="12" x14ac:dyDescent="0.2">
      <c r="B12" s="81"/>
      <c r="C12" s="66"/>
      <c r="D12" s="66"/>
      <c r="E12" s="66"/>
      <c r="F12" s="66"/>
      <c r="G12" s="66"/>
      <c r="H12" s="66"/>
    </row>
    <row r="13" spans="1:12" s="24" customFormat="1" ht="12" x14ac:dyDescent="0.2">
      <c r="B13" s="66"/>
      <c r="C13" s="66"/>
      <c r="D13" s="66"/>
      <c r="E13" s="66"/>
      <c r="F13" s="66"/>
      <c r="G13" s="66"/>
      <c r="H13" s="66"/>
    </row>
    <row r="14" spans="1:12" s="24" customFormat="1" ht="12" x14ac:dyDescent="0.2">
      <c r="B14" s="66"/>
      <c r="C14" s="66"/>
      <c r="D14" s="66"/>
      <c r="E14" s="66"/>
      <c r="F14" s="66"/>
      <c r="G14" s="66"/>
      <c r="H14" s="66"/>
    </row>
    <row r="15" spans="1:12" s="24" customFormat="1" ht="12" x14ac:dyDescent="0.2">
      <c r="B15" s="66"/>
      <c r="C15" s="66"/>
      <c r="D15" s="66"/>
      <c r="E15" s="66"/>
      <c r="F15" s="66"/>
      <c r="G15" s="66"/>
      <c r="H15" s="66"/>
    </row>
    <row r="16" spans="1:12" s="24" customFormat="1" ht="12" x14ac:dyDescent="0.2">
      <c r="B16" s="66"/>
      <c r="C16" s="66"/>
      <c r="D16" s="66"/>
      <c r="E16" s="66"/>
      <c r="F16" s="66"/>
      <c r="G16" s="66"/>
      <c r="H16" s="66"/>
    </row>
    <row r="17" spans="2:8" x14ac:dyDescent="0.2">
      <c r="B17" s="526" t="s">
        <v>173</v>
      </c>
      <c r="C17" s="526"/>
      <c r="D17" s="526"/>
      <c r="E17" s="526"/>
      <c r="F17" s="526"/>
      <c r="G17" s="526"/>
      <c r="H17" s="526"/>
    </row>
    <row r="18" spans="2:8" s="4" customFormat="1" x14ac:dyDescent="0.2">
      <c r="B18" s="111"/>
      <c r="C18" s="112"/>
      <c r="D18" s="112"/>
      <c r="E18" s="112"/>
      <c r="F18" s="112"/>
      <c r="G18" s="112"/>
      <c r="H18" s="112"/>
    </row>
    <row r="19" spans="2:8" s="4" customFormat="1" x14ac:dyDescent="0.2">
      <c r="B19" s="112"/>
      <c r="C19" s="112"/>
      <c r="D19" s="112"/>
      <c r="E19" s="112"/>
      <c r="F19" s="112"/>
      <c r="G19" s="112"/>
      <c r="H19" s="112"/>
    </row>
    <row r="20" spans="2:8" s="4" customFormat="1" x14ac:dyDescent="0.2">
      <c r="B20" s="112"/>
      <c r="C20" s="112"/>
      <c r="D20" s="112"/>
      <c r="E20" s="112"/>
      <c r="F20" s="112"/>
      <c r="G20" s="112"/>
      <c r="H20" s="112"/>
    </row>
    <row r="21" spans="2:8" s="4" customFormat="1" x14ac:dyDescent="0.2">
      <c r="B21" s="112"/>
      <c r="C21" s="112"/>
      <c r="D21" s="112"/>
      <c r="E21" s="112"/>
      <c r="F21" s="112"/>
      <c r="G21" s="112"/>
      <c r="H21" s="112"/>
    </row>
    <row r="22" spans="2:8" s="4" customFormat="1" x14ac:dyDescent="0.2">
      <c r="B22" s="112"/>
      <c r="C22" s="112"/>
      <c r="D22" s="112"/>
      <c r="E22" s="112"/>
      <c r="F22" s="112"/>
      <c r="G22" s="112"/>
      <c r="H22" s="112"/>
    </row>
    <row r="24" spans="2:8" ht="15.75" x14ac:dyDescent="0.2">
      <c r="B24" s="341" t="s">
        <v>188</v>
      </c>
      <c r="C24" s="342"/>
      <c r="D24" s="342"/>
      <c r="E24" s="342"/>
      <c r="F24" s="342"/>
      <c r="G24" s="343"/>
    </row>
    <row r="25" spans="2:8" x14ac:dyDescent="0.2">
      <c r="B25" s="65" t="s">
        <v>171</v>
      </c>
      <c r="C25" s="244"/>
      <c r="D25" s="244"/>
      <c r="E25" s="244"/>
      <c r="F25" s="244"/>
      <c r="G25" s="245"/>
    </row>
    <row r="26" spans="2:8" x14ac:dyDescent="0.2">
      <c r="B26" s="31" t="s">
        <v>65</v>
      </c>
      <c r="C26" s="31" t="s">
        <v>189</v>
      </c>
      <c r="D26" s="226" t="s">
        <v>190</v>
      </c>
      <c r="E26" s="224" t="s">
        <v>191</v>
      </c>
      <c r="F26" s="337" t="s">
        <v>99</v>
      </c>
      <c r="G26" s="338"/>
    </row>
    <row r="27" spans="2:8" s="4" customFormat="1" x14ac:dyDescent="0.2">
      <c r="B27" s="128"/>
      <c r="C27" s="142"/>
      <c r="D27" s="142"/>
      <c r="E27" s="148">
        <f>C27+D27</f>
        <v>0</v>
      </c>
      <c r="F27" s="353"/>
      <c r="G27" s="354"/>
    </row>
    <row r="28" spans="2:8" s="4" customFormat="1" x14ac:dyDescent="0.2">
      <c r="B28" s="128"/>
      <c r="C28" s="142"/>
      <c r="D28" s="142"/>
      <c r="E28" s="148">
        <f t="shared" ref="E28:E33" si="0">C28+D28</f>
        <v>0</v>
      </c>
      <c r="F28" s="353"/>
      <c r="G28" s="354"/>
    </row>
    <row r="29" spans="2:8" s="4" customFormat="1" x14ac:dyDescent="0.2">
      <c r="B29" s="128"/>
      <c r="C29" s="142"/>
      <c r="D29" s="142"/>
      <c r="E29" s="148">
        <f t="shared" si="0"/>
        <v>0</v>
      </c>
      <c r="F29" s="353"/>
      <c r="G29" s="354"/>
    </row>
    <row r="30" spans="2:8" s="4" customFormat="1" x14ac:dyDescent="0.2">
      <c r="B30" s="128"/>
      <c r="C30" s="142"/>
      <c r="D30" s="142"/>
      <c r="E30" s="148">
        <f t="shared" si="0"/>
        <v>0</v>
      </c>
      <c r="F30" s="353"/>
      <c r="G30" s="354"/>
    </row>
    <row r="31" spans="2:8" s="4" customFormat="1" x14ac:dyDescent="0.2">
      <c r="B31" s="128"/>
      <c r="C31" s="142"/>
      <c r="D31" s="142"/>
      <c r="E31" s="148">
        <f t="shared" si="0"/>
        <v>0</v>
      </c>
      <c r="F31" s="353"/>
      <c r="G31" s="354"/>
    </row>
    <row r="32" spans="2:8" s="4" customFormat="1" x14ac:dyDescent="0.2">
      <c r="B32" s="128"/>
      <c r="C32" s="142"/>
      <c r="D32" s="142"/>
      <c r="E32" s="148">
        <f t="shared" si="0"/>
        <v>0</v>
      </c>
      <c r="F32" s="353"/>
      <c r="G32" s="354"/>
    </row>
    <row r="33" spans="1:14" s="4" customFormat="1" x14ac:dyDescent="0.2">
      <c r="B33" s="128"/>
      <c r="C33" s="142"/>
      <c r="D33" s="142"/>
      <c r="E33" s="148">
        <f t="shared" si="0"/>
        <v>0</v>
      </c>
      <c r="F33" s="353"/>
      <c r="G33" s="354"/>
    </row>
    <row r="35" spans="1:14" ht="15.75" x14ac:dyDescent="0.2">
      <c r="B35" s="365" t="s">
        <v>193</v>
      </c>
      <c r="C35" s="365"/>
      <c r="D35" s="365"/>
      <c r="E35" s="365"/>
      <c r="F35" s="365"/>
      <c r="G35" s="365"/>
      <c r="H35" s="365"/>
      <c r="I35" s="365"/>
      <c r="J35" s="365"/>
      <c r="K35" s="365"/>
      <c r="L35" s="365"/>
      <c r="M35" s="365"/>
      <c r="N35" s="365"/>
    </row>
    <row r="36" spans="1:14" ht="15" x14ac:dyDescent="0.25">
      <c r="B36" s="366" t="s">
        <v>8</v>
      </c>
      <c r="C36" s="366"/>
      <c r="D36" s="366"/>
      <c r="E36" s="366"/>
      <c r="F36" s="366"/>
      <c r="G36" s="366"/>
      <c r="H36" s="366"/>
      <c r="I36" s="366"/>
      <c r="J36" s="366"/>
      <c r="K36" s="366"/>
      <c r="L36" s="366"/>
      <c r="M36" s="366"/>
      <c r="N36" s="366"/>
    </row>
    <row r="37" spans="1:14" x14ac:dyDescent="0.2">
      <c r="B37" s="367" t="s">
        <v>424</v>
      </c>
      <c r="C37" s="367"/>
      <c r="D37" s="367"/>
      <c r="E37" s="367"/>
      <c r="F37" s="367"/>
      <c r="G37" s="367"/>
      <c r="H37" s="367"/>
      <c r="I37" s="367"/>
      <c r="J37" s="367"/>
      <c r="K37" s="367"/>
      <c r="L37" s="367"/>
      <c r="M37" s="367"/>
      <c r="N37" s="367"/>
    </row>
    <row r="38" spans="1:14" x14ac:dyDescent="0.2">
      <c r="B38" s="453" t="s">
        <v>743</v>
      </c>
      <c r="C38" s="453"/>
      <c r="D38" s="453"/>
      <c r="E38" s="453"/>
      <c r="F38" s="453"/>
      <c r="G38" s="453"/>
      <c r="H38" s="453"/>
      <c r="I38" s="453"/>
      <c r="J38" s="453"/>
      <c r="K38" s="453"/>
      <c r="L38" s="453"/>
      <c r="M38" s="453"/>
      <c r="N38" s="453"/>
    </row>
    <row r="39" spans="1:14" ht="25.5" x14ac:dyDescent="0.2">
      <c r="B39" s="228" t="s">
        <v>196</v>
      </c>
      <c r="C39" s="228" t="s">
        <v>192</v>
      </c>
      <c r="D39" s="228" t="s">
        <v>197</v>
      </c>
      <c r="E39" s="408" t="s">
        <v>198</v>
      </c>
      <c r="F39" s="408"/>
      <c r="G39" s="228" t="s">
        <v>199</v>
      </c>
      <c r="H39" s="228" t="s">
        <v>200</v>
      </c>
      <c r="I39" s="408" t="s">
        <v>201</v>
      </c>
      <c r="J39" s="408"/>
      <c r="K39" s="228" t="s">
        <v>202</v>
      </c>
      <c r="L39" s="408" t="s">
        <v>203</v>
      </c>
      <c r="M39" s="408"/>
      <c r="N39" s="408"/>
    </row>
    <row r="40" spans="1:14" ht="246" customHeight="1" x14ac:dyDescent="0.2">
      <c r="A40" s="221"/>
      <c r="B40" s="227" t="s">
        <v>748</v>
      </c>
      <c r="C40" s="227" t="s">
        <v>743</v>
      </c>
      <c r="D40" s="227" t="s">
        <v>749</v>
      </c>
      <c r="E40" s="409" t="s">
        <v>750</v>
      </c>
      <c r="F40" s="409"/>
      <c r="G40" s="227" t="s">
        <v>429</v>
      </c>
      <c r="H40" s="227" t="s">
        <v>214</v>
      </c>
      <c r="I40" s="409" t="s">
        <v>751</v>
      </c>
      <c r="J40" s="409"/>
      <c r="K40" s="248"/>
      <c r="L40" s="523"/>
      <c r="M40" s="523"/>
      <c r="N40" s="523"/>
    </row>
    <row r="41" spans="1:14" ht="246" customHeight="1" x14ac:dyDescent="0.2">
      <c r="A41" s="221"/>
      <c r="B41" s="227" t="s">
        <v>748</v>
      </c>
      <c r="C41" s="227" t="s">
        <v>743</v>
      </c>
      <c r="D41" s="227" t="s">
        <v>749</v>
      </c>
      <c r="E41" s="409" t="s">
        <v>752</v>
      </c>
      <c r="F41" s="409"/>
      <c r="G41" s="227" t="s">
        <v>429</v>
      </c>
      <c r="H41" s="227" t="s">
        <v>212</v>
      </c>
      <c r="I41" s="409" t="s">
        <v>751</v>
      </c>
      <c r="J41" s="409"/>
      <c r="K41" s="248"/>
      <c r="L41" s="523"/>
      <c r="M41" s="523"/>
      <c r="N41" s="523"/>
    </row>
    <row r="42" spans="1:14" ht="246" customHeight="1" x14ac:dyDescent="0.2">
      <c r="A42" s="221"/>
      <c r="B42" s="227" t="s">
        <v>748</v>
      </c>
      <c r="C42" s="227" t="s">
        <v>743</v>
      </c>
      <c r="D42" s="227" t="s">
        <v>749</v>
      </c>
      <c r="E42" s="409" t="s">
        <v>753</v>
      </c>
      <c r="F42" s="409"/>
      <c r="G42" s="227" t="s">
        <v>429</v>
      </c>
      <c r="H42" s="227" t="s">
        <v>209</v>
      </c>
      <c r="I42" s="409" t="s">
        <v>751</v>
      </c>
      <c r="J42" s="409"/>
      <c r="K42" s="248"/>
      <c r="L42" s="523"/>
      <c r="M42" s="523"/>
      <c r="N42" s="523"/>
    </row>
    <row r="43" spans="1:14" ht="117" customHeight="1" x14ac:dyDescent="0.2">
      <c r="A43" s="221"/>
      <c r="B43" s="227" t="s">
        <v>748</v>
      </c>
      <c r="C43" s="227" t="s">
        <v>743</v>
      </c>
      <c r="D43" s="227" t="s">
        <v>754</v>
      </c>
      <c r="E43" s="409" t="s">
        <v>755</v>
      </c>
      <c r="F43" s="409"/>
      <c r="G43" s="227" t="s">
        <v>429</v>
      </c>
      <c r="H43" s="227" t="s">
        <v>209</v>
      </c>
      <c r="I43" s="409" t="s">
        <v>756</v>
      </c>
      <c r="J43" s="409"/>
      <c r="K43" s="248"/>
      <c r="L43" s="523"/>
      <c r="M43" s="523"/>
      <c r="N43" s="523"/>
    </row>
    <row r="44" spans="1:14" ht="117" customHeight="1" x14ac:dyDescent="0.2">
      <c r="A44" s="221"/>
      <c r="B44" s="227" t="s">
        <v>748</v>
      </c>
      <c r="C44" s="227" t="s">
        <v>743</v>
      </c>
      <c r="D44" s="227" t="s">
        <v>757</v>
      </c>
      <c r="E44" s="409" t="s">
        <v>758</v>
      </c>
      <c r="F44" s="409"/>
      <c r="G44" s="227" t="s">
        <v>429</v>
      </c>
      <c r="H44" s="227" t="s">
        <v>209</v>
      </c>
      <c r="I44" s="409" t="s">
        <v>759</v>
      </c>
      <c r="J44" s="409"/>
      <c r="K44" s="248"/>
      <c r="L44" s="523"/>
      <c r="M44" s="523"/>
      <c r="N44" s="523"/>
    </row>
    <row r="45" spans="1:14" ht="117" customHeight="1" x14ac:dyDescent="0.2">
      <c r="A45" s="221"/>
      <c r="B45" s="227" t="s">
        <v>748</v>
      </c>
      <c r="C45" s="227" t="s">
        <v>743</v>
      </c>
      <c r="D45" s="227" t="s">
        <v>760</v>
      </c>
      <c r="E45" s="409" t="s">
        <v>761</v>
      </c>
      <c r="F45" s="409"/>
      <c r="G45" s="227" t="s">
        <v>429</v>
      </c>
      <c r="H45" s="227" t="s">
        <v>209</v>
      </c>
      <c r="I45" s="409" t="s">
        <v>762</v>
      </c>
      <c r="J45" s="409"/>
      <c r="K45" s="248"/>
      <c r="L45" s="523"/>
      <c r="M45" s="523"/>
      <c r="N45" s="523"/>
    </row>
    <row r="46" spans="1:14" ht="117" customHeight="1" x14ac:dyDescent="0.2">
      <c r="A46" s="221"/>
      <c r="B46" s="227" t="s">
        <v>748</v>
      </c>
      <c r="C46" s="227" t="s">
        <v>743</v>
      </c>
      <c r="D46" s="227" t="s">
        <v>763</v>
      </c>
      <c r="E46" s="409" t="s">
        <v>764</v>
      </c>
      <c r="F46" s="409"/>
      <c r="G46" s="227" t="s">
        <v>429</v>
      </c>
      <c r="H46" s="227" t="s">
        <v>209</v>
      </c>
      <c r="I46" s="409" t="s">
        <v>765</v>
      </c>
      <c r="J46" s="409"/>
      <c r="K46" s="248"/>
      <c r="L46" s="523"/>
      <c r="M46" s="523"/>
      <c r="N46" s="523"/>
    </row>
    <row r="47" spans="1:14" ht="117" customHeight="1" x14ac:dyDescent="0.2">
      <c r="A47" s="221"/>
      <c r="B47" s="227" t="s">
        <v>748</v>
      </c>
      <c r="C47" s="227" t="s">
        <v>743</v>
      </c>
      <c r="D47" s="227" t="s">
        <v>766</v>
      </c>
      <c r="E47" s="409" t="s">
        <v>233</v>
      </c>
      <c r="F47" s="409"/>
      <c r="G47" s="227" t="s">
        <v>429</v>
      </c>
      <c r="H47" s="227" t="s">
        <v>234</v>
      </c>
      <c r="I47" s="409" t="s">
        <v>767</v>
      </c>
      <c r="J47" s="409"/>
      <c r="K47" s="248"/>
      <c r="L47" s="523"/>
      <c r="M47" s="523"/>
      <c r="N47" s="523"/>
    </row>
    <row r="48" spans="1:14" ht="117" customHeight="1" x14ac:dyDescent="0.2">
      <c r="A48" s="221"/>
      <c r="B48" s="227" t="s">
        <v>748</v>
      </c>
      <c r="C48" s="227" t="s">
        <v>743</v>
      </c>
      <c r="D48" s="227" t="s">
        <v>768</v>
      </c>
      <c r="E48" s="409" t="s">
        <v>446</v>
      </c>
      <c r="F48" s="409"/>
      <c r="G48" s="227" t="s">
        <v>447</v>
      </c>
      <c r="H48" s="227" t="s">
        <v>209</v>
      </c>
      <c r="I48" s="409" t="s">
        <v>218</v>
      </c>
      <c r="J48" s="409"/>
      <c r="K48" s="248"/>
      <c r="L48" s="523"/>
      <c r="M48" s="523"/>
      <c r="N48" s="523"/>
    </row>
    <row r="49" spans="2:14" ht="45" x14ac:dyDescent="0.2">
      <c r="B49" s="227" t="s">
        <v>748</v>
      </c>
      <c r="C49" s="227" t="s">
        <v>743</v>
      </c>
      <c r="D49" s="227" t="s">
        <v>769</v>
      </c>
      <c r="E49" s="409" t="s">
        <v>770</v>
      </c>
      <c r="F49" s="409"/>
      <c r="G49" s="227" t="s">
        <v>429</v>
      </c>
      <c r="H49" s="227" t="s">
        <v>209</v>
      </c>
      <c r="I49" s="409" t="s">
        <v>771</v>
      </c>
      <c r="J49" s="409"/>
      <c r="K49" s="248"/>
      <c r="L49" s="523"/>
      <c r="M49" s="523"/>
      <c r="N49" s="523"/>
    </row>
  </sheetData>
  <sheetProtection algorithmName="SHA-512" hashValue="Vc1hoG8lE4+zua0pXywufb0NV7F6n+J3OtUTqQk0YJhY7b+TaHW2m9WkaDl3Q7OiqusYyGBisdLJ+e2TmtbYPw==" saltValue="GlvIjCJklIfA3j1wEKDr8g==" spinCount="100000" sheet="1" formatColumns="0" formatRows="0" insertRows="0"/>
  <mergeCells count="59">
    <mergeCell ref="E47:F47"/>
    <mergeCell ref="I47:J47"/>
    <mergeCell ref="L47:N47"/>
    <mergeCell ref="E48:F48"/>
    <mergeCell ref="I48:J48"/>
    <mergeCell ref="L48:N48"/>
    <mergeCell ref="E46:F46"/>
    <mergeCell ref="E39:F39"/>
    <mergeCell ref="E40:F40"/>
    <mergeCell ref="E41:F41"/>
    <mergeCell ref="E42:F42"/>
    <mergeCell ref="E43:F43"/>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F27:G27"/>
    <mergeCell ref="F28:G28"/>
    <mergeCell ref="F29:G29"/>
    <mergeCell ref="L44:N44"/>
    <mergeCell ref="L45:N45"/>
    <mergeCell ref="E44:F44"/>
    <mergeCell ref="E45:F45"/>
    <mergeCell ref="B2:H2"/>
    <mergeCell ref="B7:B10"/>
    <mergeCell ref="D7:D10"/>
    <mergeCell ref="E7:E10"/>
    <mergeCell ref="F7:F10"/>
    <mergeCell ref="G7:G10"/>
    <mergeCell ref="H7:H10"/>
    <mergeCell ref="C8:C10"/>
    <mergeCell ref="B6:H6"/>
    <mergeCell ref="B4:H4"/>
    <mergeCell ref="E49:F49"/>
    <mergeCell ref="I49:J49"/>
    <mergeCell ref="L49:N49"/>
    <mergeCell ref="B3:H3"/>
    <mergeCell ref="B11:H11"/>
    <mergeCell ref="B35:N35"/>
    <mergeCell ref="B36:N36"/>
    <mergeCell ref="B37:N37"/>
    <mergeCell ref="B38:N38"/>
    <mergeCell ref="B17:H17"/>
    <mergeCell ref="F30:G30"/>
    <mergeCell ref="F31:G31"/>
    <mergeCell ref="F32:G32"/>
    <mergeCell ref="F33:G33"/>
    <mergeCell ref="B24:G24"/>
    <mergeCell ref="F26:G26"/>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allowBlank="1" showInputMessage="1" sqref="C12:C16 C18:C22" xr:uid="{1B494D9A-1577-4AD4-B535-08D4B853385A}"/>
    <dataValidation type="list" allowBlank="1" showInputMessage="1" showErrorMessage="1" sqref="K40:K49" xr:uid="{DBE22E4D-2480-41B0-834C-767A16C14FF3}">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1" customFormat="1" ht="15.75" x14ac:dyDescent="0.2">
      <c r="B2" s="475" t="s">
        <v>772</v>
      </c>
      <c r="C2" s="476"/>
      <c r="D2" s="476"/>
      <c r="E2" s="476"/>
      <c r="F2" s="476"/>
      <c r="G2" s="477"/>
      <c r="H2" s="3"/>
      <c r="I2" s="3"/>
      <c r="J2" s="89"/>
      <c r="K2" s="89"/>
      <c r="L2" s="89"/>
      <c r="M2" s="89"/>
      <c r="N2" s="89"/>
      <c r="O2" s="89"/>
      <c r="P2" s="7"/>
      <c r="Q2" s="7"/>
      <c r="R2" s="7"/>
      <c r="S2" s="7"/>
      <c r="T2" s="7"/>
      <c r="U2" s="7"/>
    </row>
    <row r="3" spans="1:21" ht="16.5" customHeight="1" x14ac:dyDescent="0.2">
      <c r="A3" s="4"/>
      <c r="B3" s="490" t="s">
        <v>8</v>
      </c>
      <c r="C3" s="491"/>
      <c r="D3" s="491"/>
      <c r="E3" s="491"/>
      <c r="F3" s="491"/>
      <c r="G3" s="492"/>
      <c r="O3" s="17"/>
      <c r="P3" s="10"/>
      <c r="Q3" s="17"/>
      <c r="R3" s="10"/>
      <c r="S3" s="10"/>
    </row>
    <row r="4" spans="1:21" ht="38.450000000000003" customHeight="1" x14ac:dyDescent="0.2">
      <c r="A4" s="4"/>
      <c r="B4" s="520" t="s">
        <v>773</v>
      </c>
      <c r="C4" s="521"/>
      <c r="D4" s="521"/>
      <c r="E4" s="521"/>
      <c r="F4" s="521"/>
      <c r="G4" s="522"/>
      <c r="O4" s="74"/>
      <c r="P4" s="74"/>
      <c r="Q4" s="74"/>
      <c r="R4" s="74"/>
      <c r="S4" s="74"/>
    </row>
    <row r="5" spans="1:21" ht="15" x14ac:dyDescent="0.2">
      <c r="A5" s="4"/>
      <c r="C5" s="247"/>
      <c r="D5" s="247"/>
      <c r="E5" s="247"/>
      <c r="F5" s="247"/>
      <c r="O5" s="74"/>
      <c r="P5" s="74"/>
      <c r="Q5" s="74"/>
      <c r="R5" s="74"/>
      <c r="S5" s="74"/>
    </row>
    <row r="6" spans="1:21" ht="15.75" x14ac:dyDescent="0.25">
      <c r="B6" s="497" t="s">
        <v>774</v>
      </c>
      <c r="C6" s="497"/>
      <c r="D6" s="497"/>
      <c r="E6" s="497"/>
      <c r="F6" s="497"/>
      <c r="G6" s="497"/>
    </row>
    <row r="7" spans="1:21" ht="38.25" x14ac:dyDescent="0.2">
      <c r="B7" s="91" t="s">
        <v>192</v>
      </c>
      <c r="C7" s="91" t="s">
        <v>730</v>
      </c>
      <c r="D7" s="91" t="s">
        <v>731</v>
      </c>
      <c r="E7" s="91" t="s">
        <v>274</v>
      </c>
      <c r="F7" s="91" t="s">
        <v>732</v>
      </c>
      <c r="G7" s="241" t="s">
        <v>733</v>
      </c>
    </row>
    <row r="8" spans="1:21" ht="35.1" customHeight="1" x14ac:dyDescent="0.2">
      <c r="B8" s="155" t="s">
        <v>775</v>
      </c>
      <c r="C8" s="38"/>
      <c r="D8" s="38"/>
      <c r="E8" s="38"/>
      <c r="F8" s="38"/>
      <c r="G8" s="38"/>
    </row>
    <row r="9" spans="1:21" ht="35.1" customHeight="1" x14ac:dyDescent="0.2">
      <c r="B9" s="155" t="s">
        <v>776</v>
      </c>
      <c r="C9" s="38"/>
      <c r="D9" s="38"/>
      <c r="E9" s="38"/>
      <c r="F9" s="38"/>
      <c r="G9" s="38"/>
    </row>
    <row r="10" spans="1:21" ht="35.1" customHeight="1" x14ac:dyDescent="0.2">
      <c r="B10" s="155" t="s">
        <v>777</v>
      </c>
      <c r="C10" s="38"/>
      <c r="D10" s="38"/>
      <c r="E10" s="38"/>
      <c r="F10" s="38"/>
      <c r="G10" s="38"/>
    </row>
    <row r="11" spans="1:21" ht="35.1" customHeight="1" x14ac:dyDescent="0.2">
      <c r="B11" s="155" t="s">
        <v>778</v>
      </c>
      <c r="C11" s="38"/>
      <c r="D11" s="38"/>
      <c r="E11" s="38"/>
      <c r="F11" s="38"/>
      <c r="G11" s="38"/>
    </row>
    <row r="12" spans="1:21" ht="35.1" customHeight="1" x14ac:dyDescent="0.2">
      <c r="B12" s="155" t="s">
        <v>779</v>
      </c>
      <c r="C12" s="38"/>
      <c r="D12" s="38"/>
      <c r="E12" s="38"/>
      <c r="F12" s="38"/>
      <c r="G12" s="38"/>
    </row>
    <row r="13" spans="1:21" ht="35.1" customHeight="1" x14ac:dyDescent="0.2">
      <c r="B13" s="155" t="s">
        <v>780</v>
      </c>
      <c r="C13" s="38"/>
      <c r="D13" s="38"/>
      <c r="E13" s="38"/>
      <c r="F13" s="38"/>
      <c r="G13" s="38"/>
    </row>
    <row r="14" spans="1:21" ht="35.1" customHeight="1" x14ac:dyDescent="0.2">
      <c r="B14" s="155" t="s">
        <v>781</v>
      </c>
      <c r="C14" s="38"/>
      <c r="D14" s="38"/>
      <c r="E14" s="38"/>
      <c r="F14" s="38"/>
      <c r="G14" s="38"/>
    </row>
    <row r="16" spans="1:21" ht="15.75" x14ac:dyDescent="0.2">
      <c r="B16" s="528" t="s">
        <v>150</v>
      </c>
      <c r="C16" s="529"/>
    </row>
    <row r="17" spans="2:3" x14ac:dyDescent="0.2">
      <c r="B17" s="31" t="s">
        <v>65</v>
      </c>
      <c r="C17" s="226" t="s">
        <v>152</v>
      </c>
    </row>
    <row r="18" spans="2:3" x14ac:dyDescent="0.2">
      <c r="B18" s="128"/>
      <c r="C18" s="142"/>
    </row>
    <row r="19" spans="2:3" x14ac:dyDescent="0.2">
      <c r="B19" s="128"/>
      <c r="C19" s="142"/>
    </row>
    <row r="20" spans="2:3" x14ac:dyDescent="0.2">
      <c r="B20" s="128"/>
      <c r="C20" s="142"/>
    </row>
    <row r="21" spans="2:3" x14ac:dyDescent="0.2">
      <c r="B21" s="128"/>
      <c r="C21" s="142"/>
    </row>
    <row r="22" spans="2:3" x14ac:dyDescent="0.2">
      <c r="B22" s="128"/>
      <c r="C22" s="142"/>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93"/>
      <c r="D1" s="93"/>
      <c r="E1" s="93"/>
      <c r="F1" s="93"/>
      <c r="G1" s="93"/>
      <c r="H1" s="93"/>
      <c r="I1" s="93"/>
      <c r="J1" s="93"/>
      <c r="K1" s="93"/>
      <c r="L1" s="2"/>
    </row>
    <row r="2" spans="1:13" s="1" customFormat="1" ht="18" customHeight="1" x14ac:dyDescent="0.25">
      <c r="A2" s="2"/>
      <c r="B2" s="527" t="s">
        <v>782</v>
      </c>
      <c r="C2" s="527"/>
      <c r="D2" s="527"/>
      <c r="E2" s="527"/>
      <c r="F2" s="527"/>
      <c r="G2" s="527"/>
      <c r="H2" s="527"/>
      <c r="I2" s="527"/>
      <c r="J2" s="527"/>
      <c r="K2" s="527"/>
      <c r="L2" s="527"/>
      <c r="M2" s="527"/>
    </row>
    <row r="3" spans="1:13" ht="15" x14ac:dyDescent="0.2">
      <c r="A3" s="4"/>
      <c r="B3" s="524" t="s">
        <v>8</v>
      </c>
      <c r="C3" s="524"/>
      <c r="D3" s="524"/>
      <c r="E3" s="524"/>
      <c r="F3" s="524"/>
      <c r="G3" s="524"/>
      <c r="H3" s="524"/>
      <c r="I3" s="524"/>
      <c r="J3" s="524"/>
      <c r="K3" s="524"/>
      <c r="L3" s="524"/>
      <c r="M3" s="524"/>
    </row>
    <row r="4" spans="1:13" ht="14.45" customHeight="1" x14ac:dyDescent="0.2">
      <c r="B4" s="508" t="s">
        <v>154</v>
      </c>
      <c r="C4" s="508"/>
      <c r="D4" s="508"/>
      <c r="E4" s="508"/>
      <c r="F4" s="508"/>
      <c r="G4" s="508"/>
      <c r="H4" s="508"/>
      <c r="I4" s="508"/>
      <c r="J4" s="508"/>
      <c r="K4" s="508"/>
      <c r="L4" s="508"/>
      <c r="M4" s="508"/>
    </row>
    <row r="5" spans="1:13" x14ac:dyDescent="0.2">
      <c r="C5" s="177"/>
      <c r="D5" s="177"/>
      <c r="E5" s="177"/>
      <c r="F5" s="177"/>
      <c r="G5" s="177"/>
      <c r="H5" s="177"/>
    </row>
    <row r="6" spans="1:13" s="1" customFormat="1" ht="15.75" x14ac:dyDescent="0.25">
      <c r="A6" s="2"/>
      <c r="B6" s="339" t="s">
        <v>775</v>
      </c>
      <c r="C6" s="339"/>
      <c r="D6" s="339"/>
      <c r="E6" s="339"/>
      <c r="F6" s="339"/>
      <c r="G6" s="339"/>
      <c r="H6" s="339"/>
      <c r="I6" s="339"/>
      <c r="J6" s="339"/>
      <c r="K6" s="339"/>
      <c r="L6" s="339"/>
      <c r="M6" s="339"/>
    </row>
    <row r="7" spans="1:13" ht="14.45" customHeight="1" x14ac:dyDescent="0.2">
      <c r="B7" s="382" t="s">
        <v>156</v>
      </c>
      <c r="C7" s="231" t="s">
        <v>157</v>
      </c>
      <c r="D7" s="530" t="s">
        <v>783</v>
      </c>
      <c r="E7" s="531"/>
      <c r="F7" s="530" t="s">
        <v>784</v>
      </c>
      <c r="G7" s="532"/>
      <c r="H7" s="532"/>
      <c r="I7" s="532"/>
      <c r="J7" s="531"/>
      <c r="K7" s="376" t="s">
        <v>99</v>
      </c>
      <c r="L7" s="388"/>
      <c r="M7" s="377"/>
    </row>
    <row r="8" spans="1:13" x14ac:dyDescent="0.2">
      <c r="B8" s="383"/>
      <c r="C8" s="372" t="s">
        <v>164</v>
      </c>
      <c r="D8" s="382" t="s">
        <v>785</v>
      </c>
      <c r="E8" s="382" t="s">
        <v>786</v>
      </c>
      <c r="F8" s="382" t="s">
        <v>297</v>
      </c>
      <c r="G8" s="382" t="s">
        <v>298</v>
      </c>
      <c r="H8" s="530" t="s">
        <v>787</v>
      </c>
      <c r="I8" s="532"/>
      <c r="J8" s="531"/>
      <c r="K8" s="378"/>
      <c r="L8" s="389"/>
      <c r="M8" s="379"/>
    </row>
    <row r="9" spans="1:13" x14ac:dyDescent="0.2">
      <c r="B9" s="383"/>
      <c r="C9" s="372"/>
      <c r="D9" s="383"/>
      <c r="E9" s="383"/>
      <c r="F9" s="383"/>
      <c r="G9" s="383"/>
      <c r="H9" s="372" t="s">
        <v>788</v>
      </c>
      <c r="I9" s="372" t="s">
        <v>789</v>
      </c>
      <c r="J9" s="372" t="s">
        <v>790</v>
      </c>
      <c r="K9" s="378"/>
      <c r="L9" s="389"/>
      <c r="M9" s="379"/>
    </row>
    <row r="10" spans="1:13" x14ac:dyDescent="0.2">
      <c r="B10" s="383"/>
      <c r="C10" s="382"/>
      <c r="D10" s="383"/>
      <c r="E10" s="383"/>
      <c r="F10" s="383"/>
      <c r="G10" s="383"/>
      <c r="H10" s="382"/>
      <c r="I10" s="382"/>
      <c r="J10" s="382"/>
      <c r="K10" s="380"/>
      <c r="L10" s="433"/>
      <c r="M10" s="381"/>
    </row>
    <row r="11" spans="1:13" x14ac:dyDescent="0.2">
      <c r="B11" s="92" t="s">
        <v>171</v>
      </c>
      <c r="C11" s="92"/>
      <c r="D11" s="244"/>
      <c r="E11" s="244"/>
      <c r="F11" s="244"/>
      <c r="G11" s="244"/>
      <c r="H11" s="244"/>
      <c r="I11" s="244"/>
      <c r="J11" s="245"/>
      <c r="K11" s="244"/>
      <c r="L11" s="244"/>
      <c r="M11" s="245"/>
    </row>
    <row r="12" spans="1:13" s="4" customFormat="1" x14ac:dyDescent="0.2">
      <c r="B12" s="67"/>
      <c r="C12" s="67"/>
      <c r="D12" s="67"/>
      <c r="E12" s="67"/>
      <c r="F12" s="67"/>
      <c r="G12" s="67"/>
      <c r="H12" s="67"/>
      <c r="I12" s="67"/>
      <c r="J12" s="67"/>
      <c r="K12" s="390"/>
      <c r="L12" s="390"/>
      <c r="M12" s="390"/>
    </row>
    <row r="13" spans="1:13" s="4" customFormat="1" x14ac:dyDescent="0.2">
      <c r="B13" s="66"/>
      <c r="C13" s="66"/>
      <c r="D13" s="66"/>
      <c r="E13" s="66"/>
      <c r="F13" s="66"/>
      <c r="G13" s="66"/>
      <c r="H13" s="66"/>
      <c r="I13" s="66"/>
      <c r="J13" s="66"/>
      <c r="K13" s="390"/>
      <c r="L13" s="390"/>
      <c r="M13" s="390"/>
    </row>
    <row r="14" spans="1:13" s="4" customFormat="1" x14ac:dyDescent="0.2">
      <c r="B14" s="66"/>
      <c r="C14" s="66"/>
      <c r="D14" s="66"/>
      <c r="E14" s="66"/>
      <c r="F14" s="66"/>
      <c r="G14" s="66"/>
      <c r="H14" s="66"/>
      <c r="I14" s="66"/>
      <c r="J14" s="66"/>
      <c r="K14" s="390"/>
      <c r="L14" s="390"/>
      <c r="M14" s="390"/>
    </row>
    <row r="15" spans="1:13" s="4" customFormat="1" x14ac:dyDescent="0.2">
      <c r="B15" s="66"/>
      <c r="C15" s="66"/>
      <c r="D15" s="66"/>
      <c r="E15" s="66"/>
      <c r="F15" s="66"/>
      <c r="G15" s="66"/>
      <c r="H15" s="66"/>
      <c r="I15" s="66"/>
      <c r="J15" s="66"/>
      <c r="K15" s="390"/>
      <c r="L15" s="390"/>
      <c r="M15" s="390"/>
    </row>
    <row r="16" spans="1:13" s="4" customFormat="1" x14ac:dyDescent="0.2">
      <c r="B16" s="66"/>
      <c r="C16" s="66"/>
      <c r="D16" s="66"/>
      <c r="E16" s="66"/>
      <c r="F16" s="66"/>
      <c r="G16" s="66"/>
      <c r="H16" s="66"/>
      <c r="I16" s="66"/>
      <c r="J16" s="66"/>
      <c r="K16" s="390"/>
      <c r="L16" s="390"/>
      <c r="M16" s="390"/>
    </row>
    <row r="17" spans="2:13" x14ac:dyDescent="0.2">
      <c r="B17" s="36" t="s">
        <v>173</v>
      </c>
      <c r="C17" s="92"/>
      <c r="D17" s="244"/>
      <c r="E17" s="244"/>
      <c r="F17" s="244"/>
      <c r="G17" s="244"/>
      <c r="H17" s="244"/>
      <c r="I17" s="244"/>
      <c r="J17" s="245"/>
      <c r="K17" s="244"/>
      <c r="L17" s="244"/>
      <c r="M17" s="245"/>
    </row>
    <row r="18" spans="2:13" s="4" customFormat="1" x14ac:dyDescent="0.2">
      <c r="B18" s="113"/>
      <c r="C18" s="113"/>
      <c r="D18" s="113"/>
      <c r="E18" s="113"/>
      <c r="F18" s="113"/>
      <c r="G18" s="113"/>
      <c r="H18" s="113"/>
      <c r="I18" s="113"/>
      <c r="J18" s="113"/>
      <c r="K18" s="400"/>
      <c r="L18" s="400"/>
      <c r="M18" s="400"/>
    </row>
    <row r="19" spans="2:13" s="4" customFormat="1" x14ac:dyDescent="0.2">
      <c r="B19" s="112"/>
      <c r="C19" s="112"/>
      <c r="D19" s="112"/>
      <c r="E19" s="112"/>
      <c r="F19" s="112"/>
      <c r="G19" s="112"/>
      <c r="H19" s="112"/>
      <c r="I19" s="112"/>
      <c r="J19" s="112"/>
      <c r="K19" s="400"/>
      <c r="L19" s="400"/>
      <c r="M19" s="400"/>
    </row>
    <row r="20" spans="2:13" s="4" customFormat="1" x14ac:dyDescent="0.2">
      <c r="B20" s="112"/>
      <c r="C20" s="112"/>
      <c r="D20" s="112"/>
      <c r="E20" s="112"/>
      <c r="F20" s="112"/>
      <c r="G20" s="112"/>
      <c r="H20" s="112"/>
      <c r="I20" s="112"/>
      <c r="J20" s="112"/>
      <c r="K20" s="400"/>
      <c r="L20" s="400"/>
      <c r="M20" s="400"/>
    </row>
    <row r="21" spans="2:13" s="4" customFormat="1" x14ac:dyDescent="0.2">
      <c r="B21" s="112"/>
      <c r="C21" s="112"/>
      <c r="D21" s="112"/>
      <c r="E21" s="112"/>
      <c r="F21" s="112"/>
      <c r="G21" s="112"/>
      <c r="H21" s="112"/>
      <c r="I21" s="112"/>
      <c r="J21" s="112"/>
      <c r="K21" s="400"/>
      <c r="L21" s="400"/>
      <c r="M21" s="400"/>
    </row>
    <row r="22" spans="2:13" s="4" customFormat="1" x14ac:dyDescent="0.2">
      <c r="B22" s="112"/>
      <c r="C22" s="112"/>
      <c r="D22" s="112"/>
      <c r="E22" s="112"/>
      <c r="F22" s="112"/>
      <c r="G22" s="112"/>
      <c r="H22" s="112"/>
      <c r="I22" s="112"/>
      <c r="J22" s="112"/>
      <c r="K22" s="400"/>
      <c r="L22" s="400"/>
      <c r="M22" s="400"/>
    </row>
    <row r="23" spans="2:13" x14ac:dyDescent="0.2">
      <c r="C23" s="3"/>
      <c r="L23" s="4"/>
    </row>
    <row r="24" spans="2:13" ht="15.75" x14ac:dyDescent="0.2">
      <c r="B24" s="341" t="s">
        <v>791</v>
      </c>
      <c r="C24" s="342"/>
      <c r="D24" s="342"/>
      <c r="E24" s="342"/>
      <c r="F24" s="342"/>
      <c r="G24" s="342"/>
      <c r="H24" s="342"/>
      <c r="I24" s="342"/>
      <c r="J24" s="342"/>
      <c r="K24" s="342"/>
      <c r="L24" s="343"/>
    </row>
    <row r="25" spans="2:13" x14ac:dyDescent="0.2">
      <c r="B25" s="382" t="s">
        <v>156</v>
      </c>
      <c r="C25" s="231" t="s">
        <v>157</v>
      </c>
      <c r="D25" s="358" t="s">
        <v>792</v>
      </c>
      <c r="E25" s="358"/>
      <c r="F25" s="358"/>
      <c r="G25" s="358" t="s">
        <v>793</v>
      </c>
      <c r="H25" s="358"/>
      <c r="I25" s="358"/>
      <c r="J25" s="358" t="s">
        <v>99</v>
      </c>
      <c r="K25" s="358"/>
      <c r="L25" s="358"/>
    </row>
    <row r="26" spans="2:13" ht="25.5" x14ac:dyDescent="0.2">
      <c r="B26" s="383"/>
      <c r="C26" s="226" t="s">
        <v>164</v>
      </c>
      <c r="D26" s="90" t="s">
        <v>794</v>
      </c>
      <c r="E26" s="90" t="s">
        <v>795</v>
      </c>
      <c r="F26" s="90" t="s">
        <v>796</v>
      </c>
      <c r="G26" s="90" t="s">
        <v>794</v>
      </c>
      <c r="H26" s="90" t="s">
        <v>795</v>
      </c>
      <c r="I26" s="90" t="s">
        <v>796</v>
      </c>
      <c r="J26" s="90" t="s">
        <v>794</v>
      </c>
      <c r="K26" s="90" t="s">
        <v>795</v>
      </c>
      <c r="L26" s="90" t="s">
        <v>796</v>
      </c>
    </row>
    <row r="27" spans="2:13" x14ac:dyDescent="0.2">
      <c r="B27" s="92" t="s">
        <v>171</v>
      </c>
      <c r="C27" s="244"/>
      <c r="D27" s="244"/>
      <c r="E27" s="244"/>
      <c r="F27" s="244"/>
      <c r="G27" s="244"/>
      <c r="H27" s="244"/>
      <c r="I27" s="244"/>
      <c r="J27" s="244"/>
      <c r="K27" s="94"/>
      <c r="L27" s="95"/>
    </row>
    <row r="28" spans="2:13" s="4" customFormat="1" x14ac:dyDescent="0.2">
      <c r="B28" s="67"/>
      <c r="C28" s="67"/>
      <c r="D28" s="150"/>
      <c r="E28" s="150"/>
      <c r="F28" s="150"/>
      <c r="G28" s="150"/>
      <c r="H28" s="150"/>
      <c r="I28" s="150"/>
      <c r="J28" s="150"/>
      <c r="K28" s="150"/>
      <c r="L28" s="150"/>
    </row>
    <row r="29" spans="2:13" s="4" customFormat="1" x14ac:dyDescent="0.2">
      <c r="B29" s="150"/>
      <c r="C29" s="150"/>
      <c r="D29" s="150"/>
      <c r="E29" s="150"/>
      <c r="F29" s="150"/>
      <c r="G29" s="150"/>
      <c r="H29" s="150"/>
      <c r="I29" s="150"/>
      <c r="J29" s="150"/>
      <c r="K29" s="150"/>
      <c r="L29" s="150"/>
    </row>
    <row r="30" spans="2:13" s="4" customFormat="1" x14ac:dyDescent="0.2">
      <c r="B30" s="150"/>
      <c r="C30" s="150"/>
      <c r="D30" s="150"/>
      <c r="E30" s="150"/>
      <c r="F30" s="150"/>
      <c r="G30" s="150"/>
      <c r="H30" s="150"/>
      <c r="I30" s="150"/>
      <c r="J30" s="150"/>
      <c r="K30" s="150"/>
      <c r="L30" s="150"/>
    </row>
    <row r="31" spans="2:13" s="4" customFormat="1" x14ac:dyDescent="0.2">
      <c r="B31" s="150"/>
      <c r="C31" s="150"/>
      <c r="D31" s="150"/>
      <c r="E31" s="150"/>
      <c r="F31" s="150"/>
      <c r="G31" s="150"/>
      <c r="H31" s="150"/>
      <c r="I31" s="150"/>
      <c r="J31" s="150"/>
      <c r="K31" s="150"/>
      <c r="L31" s="150"/>
    </row>
    <row r="32" spans="2:13" s="4" customFormat="1" x14ac:dyDescent="0.2">
      <c r="B32" s="150"/>
      <c r="C32" s="150"/>
      <c r="D32" s="150"/>
      <c r="E32" s="150"/>
      <c r="F32" s="150"/>
      <c r="G32" s="150"/>
      <c r="H32" s="150"/>
      <c r="I32" s="150"/>
      <c r="J32" s="150"/>
      <c r="K32" s="150"/>
      <c r="L32" s="150"/>
    </row>
    <row r="33" spans="2:15" x14ac:dyDescent="0.2">
      <c r="B33" s="36" t="s">
        <v>173</v>
      </c>
      <c r="C33" s="244"/>
      <c r="D33" s="244"/>
      <c r="E33" s="244"/>
      <c r="F33" s="244"/>
      <c r="G33" s="244"/>
      <c r="H33" s="244"/>
      <c r="I33" s="244"/>
      <c r="J33" s="244"/>
      <c r="K33" s="94"/>
      <c r="L33" s="95"/>
    </row>
    <row r="34" spans="2:15" s="4" customFormat="1" x14ac:dyDescent="0.2">
      <c r="B34" s="153"/>
      <c r="C34" s="153"/>
      <c r="D34" s="153"/>
      <c r="E34" s="153"/>
      <c r="F34" s="153"/>
      <c r="G34" s="153"/>
      <c r="H34" s="153"/>
      <c r="I34" s="153"/>
      <c r="J34" s="153"/>
      <c r="K34" s="153"/>
      <c r="L34" s="153"/>
    </row>
    <row r="35" spans="2:15" s="4" customFormat="1" x14ac:dyDescent="0.2">
      <c r="B35" s="153"/>
      <c r="C35" s="153"/>
      <c r="D35" s="153"/>
      <c r="E35" s="153"/>
      <c r="F35" s="153"/>
      <c r="G35" s="153"/>
      <c r="H35" s="153"/>
      <c r="I35" s="153"/>
      <c r="J35" s="153"/>
      <c r="K35" s="153"/>
      <c r="L35" s="153"/>
    </row>
    <row r="36" spans="2:15" s="4" customFormat="1" x14ac:dyDescent="0.2">
      <c r="B36" s="153"/>
      <c r="C36" s="153"/>
      <c r="D36" s="153"/>
      <c r="E36" s="153"/>
      <c r="F36" s="153"/>
      <c r="G36" s="153"/>
      <c r="H36" s="153"/>
      <c r="I36" s="153"/>
      <c r="J36" s="153"/>
      <c r="K36" s="153"/>
      <c r="L36" s="153"/>
    </row>
    <row r="37" spans="2:15" s="4" customFormat="1" x14ac:dyDescent="0.2">
      <c r="B37" s="153"/>
      <c r="C37" s="153"/>
      <c r="D37" s="153"/>
      <c r="E37" s="153"/>
      <c r="F37" s="153"/>
      <c r="G37" s="153"/>
      <c r="H37" s="153"/>
      <c r="I37" s="153"/>
      <c r="J37" s="153"/>
      <c r="K37" s="153"/>
      <c r="L37" s="153"/>
    </row>
    <row r="38" spans="2:15" s="4" customFormat="1" x14ac:dyDescent="0.2">
      <c r="B38" s="153"/>
      <c r="C38" s="153"/>
      <c r="D38" s="153"/>
      <c r="E38" s="153"/>
      <c r="F38" s="153"/>
      <c r="G38" s="153"/>
      <c r="H38" s="153"/>
      <c r="I38" s="153"/>
      <c r="J38" s="153"/>
      <c r="K38" s="153"/>
      <c r="L38" s="153"/>
    </row>
    <row r="39" spans="2:15" x14ac:dyDescent="0.2">
      <c r="C39" s="3"/>
      <c r="L39" s="4"/>
    </row>
    <row r="40" spans="2:15" ht="15.75" x14ac:dyDescent="0.2">
      <c r="B40" s="339" t="s">
        <v>797</v>
      </c>
      <c r="C40" s="339"/>
      <c r="D40" s="339"/>
      <c r="E40" s="339"/>
      <c r="F40" s="339"/>
      <c r="G40" s="339"/>
      <c r="H40" s="339"/>
      <c r="I40" s="339"/>
      <c r="J40" s="339"/>
      <c r="K40" s="339"/>
      <c r="L40" s="339"/>
      <c r="M40" s="339"/>
      <c r="N40" s="339"/>
      <c r="O40" s="339"/>
    </row>
    <row r="41" spans="2:15" x14ac:dyDescent="0.2">
      <c r="B41" s="382" t="s">
        <v>156</v>
      </c>
      <c r="C41" s="231" t="s">
        <v>157</v>
      </c>
      <c r="D41" s="358" t="s">
        <v>798</v>
      </c>
      <c r="E41" s="358"/>
      <c r="F41" s="358"/>
      <c r="G41" s="358" t="s">
        <v>799</v>
      </c>
      <c r="H41" s="358"/>
      <c r="I41" s="358"/>
      <c r="J41" s="358" t="s">
        <v>800</v>
      </c>
      <c r="K41" s="358"/>
      <c r="L41" s="358"/>
      <c r="M41" s="358" t="s">
        <v>99</v>
      </c>
      <c r="N41" s="358"/>
      <c r="O41" s="358"/>
    </row>
    <row r="42" spans="2:15" ht="25.5" x14ac:dyDescent="0.2">
      <c r="B42" s="383"/>
      <c r="C42" s="226" t="s">
        <v>164</v>
      </c>
      <c r="D42" s="90" t="s">
        <v>794</v>
      </c>
      <c r="E42" s="90" t="s">
        <v>795</v>
      </c>
      <c r="F42" s="90" t="s">
        <v>796</v>
      </c>
      <c r="G42" s="90" t="s">
        <v>794</v>
      </c>
      <c r="H42" s="90" t="s">
        <v>795</v>
      </c>
      <c r="I42" s="90" t="s">
        <v>796</v>
      </c>
      <c r="J42" s="90" t="s">
        <v>794</v>
      </c>
      <c r="K42" s="90" t="s">
        <v>795</v>
      </c>
      <c r="L42" s="90" t="s">
        <v>796</v>
      </c>
      <c r="M42" s="96" t="s">
        <v>794</v>
      </c>
      <c r="N42" s="96" t="s">
        <v>795</v>
      </c>
      <c r="O42" s="96" t="s">
        <v>796</v>
      </c>
    </row>
    <row r="43" spans="2:15" x14ac:dyDescent="0.2">
      <c r="B43" s="92" t="s">
        <v>171</v>
      </c>
      <c r="C43" s="244"/>
      <c r="D43" s="244"/>
      <c r="E43" s="244"/>
      <c r="F43" s="244"/>
      <c r="G43" s="244"/>
      <c r="H43" s="244"/>
      <c r="I43" s="244"/>
      <c r="J43" s="244"/>
      <c r="K43" s="94"/>
      <c r="L43" s="95"/>
      <c r="M43" s="244"/>
      <c r="N43" s="244"/>
      <c r="O43" s="245"/>
    </row>
    <row r="44" spans="2:15" s="4" customFormat="1" x14ac:dyDescent="0.2">
      <c r="B44" s="67"/>
      <c r="C44" s="67"/>
      <c r="D44" s="150"/>
      <c r="E44" s="150"/>
      <c r="F44" s="150"/>
      <c r="G44" s="150"/>
      <c r="H44" s="150"/>
      <c r="I44" s="150"/>
      <c r="J44" s="150"/>
      <c r="K44" s="150"/>
      <c r="L44" s="150"/>
      <c r="M44" s="150"/>
      <c r="N44" s="150"/>
      <c r="O44" s="150"/>
    </row>
    <row r="45" spans="2:15" s="4" customFormat="1" x14ac:dyDescent="0.2">
      <c r="B45" s="150"/>
      <c r="C45" s="150"/>
      <c r="D45" s="150"/>
      <c r="E45" s="150"/>
      <c r="F45" s="150"/>
      <c r="G45" s="150"/>
      <c r="H45" s="150"/>
      <c r="I45" s="150"/>
      <c r="J45" s="150"/>
      <c r="K45" s="150"/>
      <c r="L45" s="150"/>
      <c r="M45" s="150"/>
      <c r="N45" s="150"/>
      <c r="O45" s="150"/>
    </row>
    <row r="46" spans="2:15" s="4" customFormat="1" x14ac:dyDescent="0.2">
      <c r="B46" s="150"/>
      <c r="C46" s="150"/>
      <c r="D46" s="150"/>
      <c r="E46" s="150"/>
      <c r="F46" s="150"/>
      <c r="G46" s="150"/>
      <c r="H46" s="150"/>
      <c r="I46" s="150"/>
      <c r="J46" s="150"/>
      <c r="K46" s="150"/>
      <c r="L46" s="150"/>
      <c r="M46" s="150"/>
      <c r="N46" s="150"/>
      <c r="O46" s="150"/>
    </row>
    <row r="47" spans="2:15" s="4" customFormat="1" x14ac:dyDescent="0.2">
      <c r="B47" s="150"/>
      <c r="C47" s="150"/>
      <c r="D47" s="150"/>
      <c r="E47" s="150"/>
      <c r="F47" s="150"/>
      <c r="G47" s="150"/>
      <c r="H47" s="150"/>
      <c r="I47" s="150"/>
      <c r="J47" s="150"/>
      <c r="K47" s="150"/>
      <c r="L47" s="150"/>
      <c r="M47" s="150"/>
      <c r="N47" s="150"/>
      <c r="O47" s="150"/>
    </row>
    <row r="48" spans="2:15" s="4" customFormat="1" x14ac:dyDescent="0.2">
      <c r="B48" s="150"/>
      <c r="C48" s="150"/>
      <c r="D48" s="150"/>
      <c r="E48" s="150"/>
      <c r="F48" s="150"/>
      <c r="G48" s="150"/>
      <c r="H48" s="150"/>
      <c r="I48" s="150"/>
      <c r="J48" s="150"/>
      <c r="K48" s="150"/>
      <c r="L48" s="150"/>
      <c r="M48" s="150"/>
      <c r="N48" s="150"/>
      <c r="O48" s="150"/>
    </row>
    <row r="49" spans="2:15" x14ac:dyDescent="0.2">
      <c r="B49" s="36" t="s">
        <v>173</v>
      </c>
      <c r="C49" s="244"/>
      <c r="D49" s="244"/>
      <c r="E49" s="244"/>
      <c r="F49" s="244"/>
      <c r="G49" s="244"/>
      <c r="H49" s="244"/>
      <c r="I49" s="244"/>
      <c r="J49" s="244"/>
      <c r="K49" s="94"/>
      <c r="L49" s="95"/>
      <c r="M49" s="244"/>
      <c r="N49" s="244"/>
      <c r="O49" s="245"/>
    </row>
    <row r="50" spans="2:15" s="4" customFormat="1" x14ac:dyDescent="0.2">
      <c r="B50" s="153"/>
      <c r="C50" s="153"/>
      <c r="D50" s="153"/>
      <c r="E50" s="153"/>
      <c r="F50" s="153"/>
      <c r="G50" s="153"/>
      <c r="H50" s="153"/>
      <c r="I50" s="153"/>
      <c r="J50" s="153"/>
      <c r="K50" s="153"/>
      <c r="L50" s="153"/>
      <c r="M50" s="154"/>
      <c r="N50" s="154"/>
      <c r="O50" s="154"/>
    </row>
    <row r="51" spans="2:15" s="4" customFormat="1" x14ac:dyDescent="0.2">
      <c r="B51" s="153"/>
      <c r="C51" s="153"/>
      <c r="D51" s="153"/>
      <c r="E51" s="153"/>
      <c r="F51" s="153"/>
      <c r="G51" s="153"/>
      <c r="H51" s="153"/>
      <c r="I51" s="153"/>
      <c r="J51" s="153"/>
      <c r="K51" s="153"/>
      <c r="L51" s="153"/>
      <c r="M51" s="153"/>
      <c r="N51" s="153"/>
      <c r="O51" s="153"/>
    </row>
    <row r="52" spans="2:15" s="4" customFormat="1" x14ac:dyDescent="0.2">
      <c r="B52" s="153"/>
      <c r="C52" s="153"/>
      <c r="D52" s="153"/>
      <c r="E52" s="153"/>
      <c r="F52" s="153"/>
      <c r="G52" s="153"/>
      <c r="H52" s="153"/>
      <c r="I52" s="153"/>
      <c r="J52" s="153"/>
      <c r="K52" s="153"/>
      <c r="L52" s="153"/>
      <c r="M52" s="153"/>
      <c r="N52" s="153"/>
      <c r="O52" s="153"/>
    </row>
    <row r="53" spans="2:15" s="4" customFormat="1" x14ac:dyDescent="0.2">
      <c r="B53" s="153"/>
      <c r="C53" s="153"/>
      <c r="D53" s="153"/>
      <c r="E53" s="153"/>
      <c r="F53" s="153"/>
      <c r="G53" s="153"/>
      <c r="H53" s="153"/>
      <c r="I53" s="153"/>
      <c r="J53" s="153"/>
      <c r="K53" s="153"/>
      <c r="L53" s="153"/>
      <c r="M53" s="153"/>
      <c r="N53" s="153"/>
      <c r="O53" s="153"/>
    </row>
    <row r="54" spans="2:15" s="4" customFormat="1" x14ac:dyDescent="0.2">
      <c r="B54" s="153"/>
      <c r="C54" s="153"/>
      <c r="D54" s="153"/>
      <c r="E54" s="153"/>
      <c r="F54" s="153"/>
      <c r="G54" s="153"/>
      <c r="H54" s="153"/>
      <c r="I54" s="153"/>
      <c r="J54" s="153"/>
      <c r="K54" s="153"/>
      <c r="L54" s="153"/>
      <c r="M54" s="153"/>
      <c r="N54" s="153"/>
      <c r="O54" s="153"/>
    </row>
    <row r="55" spans="2:15" x14ac:dyDescent="0.2">
      <c r="C55" s="3"/>
      <c r="L55" s="4"/>
    </row>
    <row r="56" spans="2:15" ht="15.75" x14ac:dyDescent="0.2">
      <c r="B56" s="341" t="s">
        <v>801</v>
      </c>
      <c r="C56" s="342"/>
      <c r="D56" s="342"/>
      <c r="E56" s="342"/>
      <c r="F56" s="342"/>
      <c r="G56" s="342"/>
      <c r="H56" s="342"/>
      <c r="I56" s="343"/>
      <c r="L56" s="4"/>
    </row>
    <row r="57" spans="2:15" x14ac:dyDescent="0.2">
      <c r="B57" s="382" t="s">
        <v>156</v>
      </c>
      <c r="C57" s="231" t="s">
        <v>157</v>
      </c>
      <c r="D57" s="358" t="s">
        <v>802</v>
      </c>
      <c r="E57" s="358"/>
      <c r="F57" s="358"/>
      <c r="G57" s="358" t="s">
        <v>99</v>
      </c>
      <c r="H57" s="358"/>
      <c r="I57" s="358"/>
      <c r="L57" s="4"/>
    </row>
    <row r="58" spans="2:15" ht="25.5" x14ac:dyDescent="0.2">
      <c r="B58" s="383"/>
      <c r="C58" s="97" t="s">
        <v>164</v>
      </c>
      <c r="D58" s="96" t="s">
        <v>794</v>
      </c>
      <c r="E58" s="96" t="s">
        <v>795</v>
      </c>
      <c r="F58" s="96" t="s">
        <v>796</v>
      </c>
      <c r="G58" s="96" t="s">
        <v>794</v>
      </c>
      <c r="H58" s="96" t="s">
        <v>795</v>
      </c>
      <c r="I58" s="96" t="s">
        <v>796</v>
      </c>
      <c r="L58" s="4"/>
    </row>
    <row r="59" spans="2:15" x14ac:dyDescent="0.2">
      <c r="B59" s="92" t="s">
        <v>171</v>
      </c>
      <c r="C59" s="244"/>
      <c r="D59" s="244"/>
      <c r="E59" s="244"/>
      <c r="F59" s="244"/>
      <c r="G59" s="244"/>
      <c r="H59" s="244"/>
      <c r="I59" s="245"/>
      <c r="L59" s="4"/>
    </row>
    <row r="60" spans="2:15" s="4" customFormat="1" x14ac:dyDescent="0.2">
      <c r="B60" s="67"/>
      <c r="C60" s="67"/>
      <c r="D60" s="150"/>
      <c r="E60" s="150"/>
      <c r="F60" s="150"/>
      <c r="G60" s="150"/>
      <c r="H60" s="150"/>
      <c r="I60" s="150"/>
    </row>
    <row r="61" spans="2:15" s="4" customFormat="1" x14ac:dyDescent="0.2">
      <c r="B61" s="150"/>
      <c r="C61" s="150"/>
      <c r="D61" s="150"/>
      <c r="E61" s="150"/>
      <c r="F61" s="150"/>
      <c r="G61" s="150"/>
      <c r="H61" s="150"/>
      <c r="I61" s="150"/>
    </row>
    <row r="62" spans="2:15" s="4" customFormat="1" x14ac:dyDescent="0.2">
      <c r="B62" s="150"/>
      <c r="C62" s="150"/>
      <c r="D62" s="150"/>
      <c r="E62" s="150"/>
      <c r="F62" s="150"/>
      <c r="G62" s="150"/>
      <c r="H62" s="150"/>
      <c r="I62" s="150"/>
    </row>
    <row r="63" spans="2:15" s="4" customFormat="1" x14ac:dyDescent="0.2">
      <c r="B63" s="150"/>
      <c r="C63" s="150"/>
      <c r="D63" s="150"/>
      <c r="E63" s="150"/>
      <c r="F63" s="150"/>
      <c r="G63" s="150"/>
      <c r="H63" s="150"/>
      <c r="I63" s="150"/>
    </row>
    <row r="64" spans="2:15" s="4" customFormat="1" x14ac:dyDescent="0.2">
      <c r="B64" s="150"/>
      <c r="C64" s="150"/>
      <c r="D64" s="150"/>
      <c r="E64" s="150"/>
      <c r="F64" s="150"/>
      <c r="G64" s="150"/>
      <c r="H64" s="150"/>
      <c r="I64" s="150"/>
    </row>
    <row r="65" spans="2:12" x14ac:dyDescent="0.2">
      <c r="B65" s="36" t="s">
        <v>173</v>
      </c>
      <c r="C65" s="244"/>
      <c r="D65" s="244"/>
      <c r="E65" s="244"/>
      <c r="F65" s="244"/>
      <c r="G65" s="244"/>
      <c r="H65" s="244"/>
      <c r="I65" s="245"/>
      <c r="L65" s="4"/>
    </row>
    <row r="66" spans="2:12" s="4" customFormat="1" x14ac:dyDescent="0.2">
      <c r="B66" s="153"/>
      <c r="C66" s="154"/>
      <c r="D66" s="154"/>
      <c r="E66" s="154"/>
      <c r="F66" s="154"/>
      <c r="G66" s="154"/>
      <c r="H66" s="154"/>
      <c r="I66" s="154"/>
    </row>
    <row r="67" spans="2:12" s="4" customFormat="1" x14ac:dyDescent="0.2">
      <c r="B67" s="153"/>
      <c r="C67" s="153"/>
      <c r="D67" s="153"/>
      <c r="E67" s="153"/>
      <c r="F67" s="153"/>
      <c r="G67" s="153"/>
      <c r="H67" s="153"/>
      <c r="I67" s="153"/>
    </row>
    <row r="68" spans="2:12" s="4" customFormat="1" x14ac:dyDescent="0.2">
      <c r="B68" s="153"/>
      <c r="C68" s="153"/>
      <c r="D68" s="153"/>
      <c r="E68" s="153"/>
      <c r="F68" s="153"/>
      <c r="G68" s="153"/>
      <c r="H68" s="153"/>
      <c r="I68" s="153"/>
    </row>
    <row r="69" spans="2:12" s="4" customFormat="1" x14ac:dyDescent="0.2">
      <c r="B69" s="153"/>
      <c r="C69" s="153"/>
      <c r="D69" s="153"/>
      <c r="E69" s="153"/>
      <c r="F69" s="153"/>
      <c r="G69" s="153"/>
      <c r="H69" s="153"/>
      <c r="I69" s="153"/>
    </row>
    <row r="70" spans="2:12" s="4" customFormat="1" x14ac:dyDescent="0.2">
      <c r="B70" s="153"/>
      <c r="C70" s="153"/>
      <c r="D70" s="153"/>
      <c r="E70" s="153"/>
      <c r="F70" s="153"/>
      <c r="G70" s="153"/>
      <c r="H70" s="153"/>
      <c r="I70" s="153"/>
    </row>
    <row r="72" spans="2:12" ht="15.75" x14ac:dyDescent="0.2">
      <c r="B72" s="341" t="s">
        <v>188</v>
      </c>
      <c r="C72" s="342"/>
      <c r="D72" s="342"/>
      <c r="E72" s="342"/>
      <c r="F72" s="342"/>
      <c r="G72" s="343"/>
    </row>
    <row r="73" spans="2:12" x14ac:dyDescent="0.2">
      <c r="B73" s="65" t="s">
        <v>171</v>
      </c>
      <c r="C73" s="244"/>
      <c r="D73" s="244"/>
      <c r="E73" s="244"/>
      <c r="F73" s="244"/>
      <c r="G73" s="245"/>
    </row>
    <row r="74" spans="2:12" x14ac:dyDescent="0.2">
      <c r="B74" s="31" t="s">
        <v>65</v>
      </c>
      <c r="C74" s="31" t="s">
        <v>189</v>
      </c>
      <c r="D74" s="226" t="s">
        <v>190</v>
      </c>
      <c r="E74" s="224" t="s">
        <v>191</v>
      </c>
      <c r="F74" s="337" t="s">
        <v>99</v>
      </c>
      <c r="G74" s="338"/>
    </row>
    <row r="75" spans="2:12" s="4" customFormat="1" x14ac:dyDescent="0.2">
      <c r="B75" s="128"/>
      <c r="C75" s="142"/>
      <c r="D75" s="142"/>
      <c r="E75" s="148">
        <f>C75+D75</f>
        <v>0</v>
      </c>
      <c r="F75" s="353"/>
      <c r="G75" s="354"/>
    </row>
    <row r="76" spans="2:12" s="4" customFormat="1" x14ac:dyDescent="0.2">
      <c r="B76" s="128"/>
      <c r="C76" s="142"/>
      <c r="D76" s="142"/>
      <c r="E76" s="148">
        <f t="shared" ref="E76:E81" si="0">C76+D76</f>
        <v>0</v>
      </c>
      <c r="F76" s="353"/>
      <c r="G76" s="354"/>
    </row>
    <row r="77" spans="2:12" s="4" customFormat="1" x14ac:dyDescent="0.2">
      <c r="B77" s="128"/>
      <c r="C77" s="142"/>
      <c r="D77" s="142"/>
      <c r="E77" s="148">
        <f t="shared" si="0"/>
        <v>0</v>
      </c>
      <c r="F77" s="353"/>
      <c r="G77" s="354"/>
    </row>
    <row r="78" spans="2:12" s="4" customFormat="1" x14ac:dyDescent="0.2">
      <c r="B78" s="128"/>
      <c r="C78" s="142"/>
      <c r="D78" s="142"/>
      <c r="E78" s="148">
        <f t="shared" si="0"/>
        <v>0</v>
      </c>
      <c r="F78" s="353"/>
      <c r="G78" s="354"/>
    </row>
    <row r="79" spans="2:12" s="4" customFormat="1" x14ac:dyDescent="0.2">
      <c r="B79" s="128"/>
      <c r="C79" s="142"/>
      <c r="D79" s="142"/>
      <c r="E79" s="148">
        <f t="shared" si="0"/>
        <v>0</v>
      </c>
      <c r="F79" s="353"/>
      <c r="G79" s="354"/>
    </row>
    <row r="80" spans="2:12" s="4" customFormat="1" x14ac:dyDescent="0.2">
      <c r="B80" s="128"/>
      <c r="C80" s="142"/>
      <c r="D80" s="142"/>
      <c r="E80" s="148">
        <f t="shared" si="0"/>
        <v>0</v>
      </c>
      <c r="F80" s="353"/>
      <c r="G80" s="354"/>
    </row>
    <row r="81" spans="1:14" s="4" customFormat="1" x14ac:dyDescent="0.2">
      <c r="B81" s="128"/>
      <c r="C81" s="142"/>
      <c r="D81" s="142"/>
      <c r="E81" s="148">
        <f t="shared" si="0"/>
        <v>0</v>
      </c>
      <c r="F81" s="353"/>
      <c r="G81" s="354"/>
    </row>
    <row r="83" spans="1:14" ht="15.75" x14ac:dyDescent="0.2">
      <c r="B83" s="365" t="s">
        <v>193</v>
      </c>
      <c r="C83" s="365"/>
      <c r="D83" s="365"/>
      <c r="E83" s="365"/>
      <c r="F83" s="365"/>
      <c r="G83" s="365"/>
      <c r="H83" s="365"/>
      <c r="I83" s="365"/>
      <c r="J83" s="365"/>
      <c r="K83" s="365"/>
      <c r="L83" s="365"/>
      <c r="M83" s="365"/>
      <c r="N83" s="365"/>
    </row>
    <row r="84" spans="1:14" ht="15" x14ac:dyDescent="0.25">
      <c r="A84" s="4"/>
      <c r="B84" s="366" t="s">
        <v>8</v>
      </c>
      <c r="C84" s="366"/>
      <c r="D84" s="366"/>
      <c r="E84" s="366"/>
      <c r="F84" s="366"/>
      <c r="G84" s="366"/>
      <c r="H84" s="366"/>
      <c r="I84" s="366"/>
      <c r="J84" s="366"/>
      <c r="K84" s="366"/>
      <c r="L84" s="366"/>
      <c r="M84" s="366"/>
      <c r="N84" s="366"/>
    </row>
    <row r="85" spans="1:14" x14ac:dyDescent="0.2">
      <c r="B85" s="367" t="s">
        <v>803</v>
      </c>
      <c r="C85" s="367"/>
      <c r="D85" s="367"/>
      <c r="E85" s="367"/>
      <c r="F85" s="367"/>
      <c r="G85" s="367"/>
      <c r="H85" s="367"/>
      <c r="I85" s="367"/>
      <c r="J85" s="367"/>
      <c r="K85" s="367"/>
      <c r="L85" s="367"/>
      <c r="M85" s="367"/>
      <c r="N85" s="367"/>
    </row>
    <row r="86" spans="1:14" x14ac:dyDescent="0.2">
      <c r="B86" s="453" t="s">
        <v>748</v>
      </c>
      <c r="C86" s="453"/>
      <c r="D86" s="453"/>
      <c r="E86" s="453"/>
      <c r="F86" s="453"/>
      <c r="G86" s="453"/>
      <c r="H86" s="453"/>
      <c r="I86" s="453"/>
      <c r="J86" s="453"/>
      <c r="K86" s="453"/>
      <c r="L86" s="453"/>
      <c r="M86" s="453"/>
      <c r="N86" s="453"/>
    </row>
    <row r="87" spans="1:14" ht="25.5" x14ac:dyDescent="0.2">
      <c r="B87" s="228" t="s">
        <v>192</v>
      </c>
      <c r="C87" s="408" t="s">
        <v>197</v>
      </c>
      <c r="D87" s="408"/>
      <c r="E87" s="408"/>
      <c r="F87" s="408" t="s">
        <v>804</v>
      </c>
      <c r="G87" s="408"/>
      <c r="H87" s="408"/>
      <c r="I87" s="228" t="s">
        <v>805</v>
      </c>
      <c r="J87" s="228" t="s">
        <v>200</v>
      </c>
      <c r="K87" s="228" t="s">
        <v>202</v>
      </c>
      <c r="L87" s="408" t="s">
        <v>203</v>
      </c>
      <c r="M87" s="408"/>
      <c r="N87" s="408"/>
    </row>
    <row r="88" spans="1:14" ht="89.25" x14ac:dyDescent="0.2">
      <c r="B88" s="249" t="s">
        <v>806</v>
      </c>
      <c r="C88" s="533" t="s">
        <v>807</v>
      </c>
      <c r="D88" s="534"/>
      <c r="E88" s="535"/>
      <c r="F88" s="533" t="s">
        <v>808</v>
      </c>
      <c r="G88" s="534"/>
      <c r="H88" s="535"/>
      <c r="I88" s="190" t="s">
        <v>809</v>
      </c>
      <c r="J88" s="190" t="s">
        <v>212</v>
      </c>
      <c r="K88" s="112"/>
      <c r="L88" s="369"/>
      <c r="M88" s="370"/>
      <c r="N88" s="371"/>
    </row>
    <row r="89" spans="1:14" ht="89.25" x14ac:dyDescent="0.2">
      <c r="B89" s="536" t="s">
        <v>810</v>
      </c>
      <c r="C89" s="533" t="s">
        <v>811</v>
      </c>
      <c r="D89" s="534"/>
      <c r="E89" s="535"/>
      <c r="F89" s="533" t="s">
        <v>812</v>
      </c>
      <c r="G89" s="534"/>
      <c r="H89" s="535"/>
      <c r="I89" s="190" t="s">
        <v>813</v>
      </c>
      <c r="J89" s="190" t="s">
        <v>209</v>
      </c>
      <c r="K89" s="112"/>
      <c r="L89" s="369"/>
      <c r="M89" s="370"/>
      <c r="N89" s="371"/>
    </row>
    <row r="90" spans="1:14" ht="89.25" x14ac:dyDescent="0.2">
      <c r="B90" s="537"/>
      <c r="C90" s="533" t="s">
        <v>814</v>
      </c>
      <c r="D90" s="534"/>
      <c r="E90" s="535"/>
      <c r="F90" s="533" t="s">
        <v>815</v>
      </c>
      <c r="G90" s="534"/>
      <c r="H90" s="535"/>
      <c r="I90" s="190" t="s">
        <v>813</v>
      </c>
      <c r="J90" s="190" t="s">
        <v>212</v>
      </c>
      <c r="K90" s="112"/>
      <c r="L90" s="369"/>
      <c r="M90" s="370"/>
      <c r="N90" s="371"/>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27"/>
    </row>
    <row r="2" spans="1:19" ht="15.75" x14ac:dyDescent="0.2">
      <c r="B2" s="336" t="s">
        <v>816</v>
      </c>
      <c r="C2" s="336"/>
      <c r="D2" s="336"/>
      <c r="E2" s="336"/>
      <c r="F2" s="336"/>
      <c r="G2" s="336"/>
      <c r="H2" s="336"/>
      <c r="I2" s="336"/>
      <c r="J2" s="336"/>
      <c r="K2" s="336"/>
      <c r="L2" s="336"/>
      <c r="M2" s="336"/>
      <c r="N2" s="336"/>
      <c r="O2" s="336"/>
      <c r="P2" s="336"/>
      <c r="Q2" s="336"/>
      <c r="R2" s="336"/>
      <c r="S2" s="336"/>
    </row>
    <row r="3" spans="1:19" ht="15" x14ac:dyDescent="0.25">
      <c r="A3" s="4"/>
      <c r="B3" s="411" t="s">
        <v>8</v>
      </c>
      <c r="C3" s="411"/>
      <c r="D3" s="411"/>
      <c r="E3" s="411"/>
      <c r="F3" s="411"/>
      <c r="G3" s="411"/>
      <c r="H3" s="411"/>
      <c r="I3" s="411"/>
      <c r="J3" s="411"/>
      <c r="K3" s="411"/>
      <c r="L3" s="411"/>
      <c r="M3" s="411"/>
      <c r="N3" s="411"/>
      <c r="O3" s="411"/>
      <c r="P3" s="411"/>
      <c r="Q3" s="411"/>
      <c r="R3" s="411"/>
      <c r="S3" s="411"/>
    </row>
    <row r="4" spans="1:19" ht="15" x14ac:dyDescent="0.25">
      <c r="A4" s="4"/>
      <c r="B4" s="432" t="s">
        <v>817</v>
      </c>
      <c r="C4" s="432"/>
      <c r="D4" s="432"/>
      <c r="E4" s="432"/>
      <c r="F4" s="432"/>
      <c r="G4" s="432"/>
      <c r="H4" s="432"/>
      <c r="I4" s="432"/>
      <c r="J4" s="432"/>
      <c r="K4" s="432"/>
      <c r="L4" s="538"/>
      <c r="M4" s="538"/>
      <c r="N4" s="538"/>
      <c r="O4" s="538"/>
      <c r="P4" s="538"/>
      <c r="Q4" s="538"/>
      <c r="R4" s="538"/>
      <c r="S4" s="538"/>
    </row>
    <row r="6" spans="1:19" ht="15.75" x14ac:dyDescent="0.2">
      <c r="B6" s="339" t="s">
        <v>271</v>
      </c>
      <c r="C6" s="339"/>
      <c r="D6" s="339"/>
      <c r="E6" s="339"/>
      <c r="F6" s="339"/>
      <c r="G6" s="339"/>
      <c r="H6" s="339"/>
      <c r="I6" s="339"/>
      <c r="J6" s="339"/>
      <c r="K6" s="339"/>
      <c r="L6" s="339"/>
      <c r="M6" s="339"/>
      <c r="N6" s="339"/>
      <c r="O6" s="339"/>
      <c r="P6" s="339"/>
      <c r="Q6" s="339"/>
      <c r="R6" s="339"/>
      <c r="S6" s="339"/>
    </row>
    <row r="7" spans="1:19" ht="36" customHeight="1" x14ac:dyDescent="0.2">
      <c r="B7" s="32" t="s">
        <v>272</v>
      </c>
      <c r="C7" s="420" t="s">
        <v>65</v>
      </c>
      <c r="D7" s="422"/>
      <c r="E7" s="241" t="s">
        <v>273</v>
      </c>
      <c r="F7" s="241" t="s">
        <v>274</v>
      </c>
      <c r="G7" s="420" t="s">
        <v>275</v>
      </c>
      <c r="H7" s="422"/>
      <c r="I7" s="241" t="s">
        <v>276</v>
      </c>
      <c r="J7" s="241" t="s">
        <v>277</v>
      </c>
      <c r="K7" s="241" t="s">
        <v>818</v>
      </c>
      <c r="L7" s="241" t="s">
        <v>819</v>
      </c>
      <c r="M7" s="241" t="s">
        <v>820</v>
      </c>
      <c r="N7" s="241" t="s">
        <v>279</v>
      </c>
      <c r="O7" s="241" t="s">
        <v>280</v>
      </c>
      <c r="P7" s="420" t="s">
        <v>99</v>
      </c>
      <c r="Q7" s="421"/>
      <c r="R7" s="421"/>
      <c r="S7" s="422"/>
    </row>
    <row r="8" spans="1:19" x14ac:dyDescent="0.2">
      <c r="B8" s="33" t="s">
        <v>281</v>
      </c>
      <c r="C8" s="34"/>
      <c r="D8" s="34"/>
      <c r="E8" s="34"/>
      <c r="F8" s="34"/>
      <c r="G8" s="34"/>
      <c r="H8" s="34"/>
      <c r="I8" s="34"/>
      <c r="J8" s="34"/>
      <c r="K8" s="34"/>
      <c r="L8" s="34"/>
      <c r="M8" s="34"/>
      <c r="N8" s="34"/>
      <c r="O8" s="34"/>
      <c r="P8" s="34"/>
      <c r="Q8" s="34"/>
      <c r="R8" s="34"/>
      <c r="S8" s="35"/>
    </row>
    <row r="9" spans="1:19" s="23" customFormat="1" ht="12" customHeight="1" x14ac:dyDescent="0.2">
      <c r="B9" s="86" t="s">
        <v>282</v>
      </c>
      <c r="C9" s="413" t="str">
        <f>IF('Code Vent Pre-const'!$F$6="Yes",'Code Vent Pre-const'!C11,"")</f>
        <v/>
      </c>
      <c r="D9" s="414"/>
      <c r="E9" s="242" t="str">
        <f>IF('Code Vent Pre-const'!$F$6="Yes",'Code Vent Pre-const'!E11,"")</f>
        <v/>
      </c>
      <c r="F9" s="242" t="str">
        <f>IF('Code Vent Pre-const'!$F$6="Yes",'Code Vent Pre-const'!F11,"")</f>
        <v/>
      </c>
      <c r="G9" s="413" t="str">
        <f>IF('Code Vent Pre-const'!$F$6="Yes",'Code Vent Pre-const'!G11,"")</f>
        <v/>
      </c>
      <c r="H9" s="414"/>
      <c r="I9" s="206" t="str">
        <f>IF('Code Vent Pre-const'!$F$6="Yes",'Code Vent Pre-const'!I11,"")</f>
        <v/>
      </c>
      <c r="J9" s="242" t="str">
        <f>IF('Code Vent Pre-const'!$F$6="Yes",'Code Vent Pre-const'!J11,"")</f>
        <v/>
      </c>
      <c r="K9" s="242"/>
      <c r="L9" s="242"/>
      <c r="M9" s="242"/>
      <c r="N9" s="206" t="str">
        <f>IF('Code Vent Pre-const'!$F$6="Yes",'Code Vent Pre-const'!M11,"")</f>
        <v/>
      </c>
      <c r="O9" s="242" t="str">
        <f>IF('Code Vent Pre-const'!$F$6="Yes",'Code Vent Pre-const'!N11,"")</f>
        <v/>
      </c>
      <c r="P9" s="417" t="str">
        <f>IF('Code Vent Pre-const'!$F$6="Yes",'Code Vent Pre-const'!O11,"")</f>
        <v/>
      </c>
      <c r="Q9" s="418"/>
      <c r="R9" s="418"/>
      <c r="S9" s="419"/>
    </row>
    <row r="10" spans="1:19" s="23" customFormat="1" ht="12" customHeight="1" x14ac:dyDescent="0.2">
      <c r="B10" s="86" t="s">
        <v>283</v>
      </c>
      <c r="C10" s="413" t="str">
        <f>IF('Code Vent Pre-const'!$F$6="Yes",'Code Vent Pre-const'!C12,"")</f>
        <v/>
      </c>
      <c r="D10" s="414"/>
      <c r="E10" s="242" t="str">
        <f>IF('Code Vent Pre-const'!$F$6="Yes",'Code Vent Pre-const'!E12,"")</f>
        <v/>
      </c>
      <c r="F10" s="242" t="str">
        <f>IF('Code Vent Pre-const'!$F$6="Yes",'Code Vent Pre-const'!F12,"")</f>
        <v/>
      </c>
      <c r="G10" s="413" t="str">
        <f>IF('Code Vent Pre-const'!$F$6="Yes",'Code Vent Pre-const'!G12,"")</f>
        <v/>
      </c>
      <c r="H10" s="414"/>
      <c r="I10" s="206" t="str">
        <f>IF('Code Vent Pre-const'!$F$6="Yes",'Code Vent Pre-const'!I12,"")</f>
        <v/>
      </c>
      <c r="J10" s="242" t="str">
        <f>IF('Code Vent Pre-const'!$F$6="Yes",'Code Vent Pre-const'!J12,"")</f>
        <v/>
      </c>
      <c r="K10" s="242"/>
      <c r="L10" s="242"/>
      <c r="M10" s="242"/>
      <c r="N10" s="206" t="str">
        <f>IF('Code Vent Pre-const'!$F$6="Yes",'Code Vent Pre-const'!M12,"")</f>
        <v/>
      </c>
      <c r="O10" s="242" t="str">
        <f>IF('Code Vent Pre-const'!$F$6="Yes",'Code Vent Pre-const'!N12,"")</f>
        <v/>
      </c>
      <c r="P10" s="417" t="str">
        <f>IF('Code Vent Pre-const'!$F$6="Yes",'Code Vent Pre-const'!O12,"")</f>
        <v/>
      </c>
      <c r="Q10" s="418"/>
      <c r="R10" s="418"/>
      <c r="S10" s="419"/>
    </row>
    <row r="11" spans="1:19" s="23" customFormat="1" ht="12" x14ac:dyDescent="0.2">
      <c r="B11" s="86" t="s">
        <v>284</v>
      </c>
      <c r="C11" s="413" t="str">
        <f>IF('Code Vent Pre-const'!$F$6="Yes",'Code Vent Pre-const'!C13,"")</f>
        <v/>
      </c>
      <c r="D11" s="414"/>
      <c r="E11" s="242" t="str">
        <f>IF('Code Vent Pre-const'!$F$6="Yes",'Code Vent Pre-const'!E13,"")</f>
        <v/>
      </c>
      <c r="F11" s="242" t="str">
        <f>IF('Code Vent Pre-const'!$F$6="Yes",'Code Vent Pre-const'!F13,"")</f>
        <v/>
      </c>
      <c r="G11" s="413" t="str">
        <f>IF('Code Vent Pre-const'!$F$6="Yes",'Code Vent Pre-const'!G13,"")</f>
        <v/>
      </c>
      <c r="H11" s="414"/>
      <c r="I11" s="206" t="str">
        <f>IF('Code Vent Pre-const'!$F$6="Yes",'Code Vent Pre-const'!I13,"")</f>
        <v/>
      </c>
      <c r="J11" s="242" t="str">
        <f>IF('Code Vent Pre-const'!$F$6="Yes",'Code Vent Pre-const'!J13,"")</f>
        <v/>
      </c>
      <c r="K11" s="242"/>
      <c r="L11" s="242"/>
      <c r="M11" s="242"/>
      <c r="N11" s="206" t="str">
        <f>IF('Code Vent Pre-const'!$F$6="Yes",'Code Vent Pre-const'!M13,"")</f>
        <v/>
      </c>
      <c r="O11" s="242" t="str">
        <f>IF('Code Vent Pre-const'!$F$6="Yes",'Code Vent Pre-const'!N13,"")</f>
        <v/>
      </c>
      <c r="P11" s="417" t="str">
        <f>IF('Code Vent Pre-const'!$F$6="Yes",'Code Vent Pre-const'!O13,"")</f>
        <v/>
      </c>
      <c r="Q11" s="418"/>
      <c r="R11" s="418"/>
      <c r="S11" s="419"/>
    </row>
    <row r="12" spans="1:19" s="23" customFormat="1" ht="12" x14ac:dyDescent="0.2">
      <c r="B12" s="87" t="str">
        <f>IF('Code Vent Pre-const'!$F$6="Yes",'Code Vent Pre-const'!C14,"[other]")</f>
        <v>[other]</v>
      </c>
      <c r="C12" s="413" t="str">
        <f>IF('Code Vent Pre-const'!$F$6="Yes",'Code Vent Pre-const'!C14,"")</f>
        <v/>
      </c>
      <c r="D12" s="414"/>
      <c r="E12" s="242" t="str">
        <f>IF('Code Vent Pre-const'!$F$6="Yes",'Code Vent Pre-const'!E14,"")</f>
        <v/>
      </c>
      <c r="F12" s="242" t="str">
        <f>IF('Code Vent Pre-const'!$F$6="Yes",'Code Vent Pre-const'!F14,"")</f>
        <v/>
      </c>
      <c r="G12" s="413" t="str">
        <f>IF('Code Vent Pre-const'!$F$6="Yes",'Code Vent Pre-const'!G14,"")</f>
        <v/>
      </c>
      <c r="H12" s="414"/>
      <c r="I12" s="206" t="str">
        <f>IF('Code Vent Pre-const'!$F$6="Yes",'Code Vent Pre-const'!I14,"")</f>
        <v/>
      </c>
      <c r="J12" s="242" t="str">
        <f>IF('Code Vent Pre-const'!$F$6="Yes",'Code Vent Pre-const'!J14,"")</f>
        <v/>
      </c>
      <c r="K12" s="242"/>
      <c r="L12" s="242"/>
      <c r="M12" s="242"/>
      <c r="N12" s="206" t="str">
        <f>IF('Code Vent Pre-const'!$F$6="Yes",'Code Vent Pre-const'!M14,"")</f>
        <v/>
      </c>
      <c r="O12" s="242" t="str">
        <f>IF('Code Vent Pre-const'!$F$6="Yes",'Code Vent Pre-const'!N14,"")</f>
        <v/>
      </c>
      <c r="P12" s="417" t="str">
        <f>IF('Code Vent Pre-const'!$F$6="Yes",'Code Vent Pre-const'!O14,"")</f>
        <v/>
      </c>
      <c r="Q12" s="418"/>
      <c r="R12" s="418"/>
      <c r="S12" s="419"/>
    </row>
    <row r="13" spans="1:19" x14ac:dyDescent="0.2">
      <c r="B13" s="33" t="s">
        <v>286</v>
      </c>
      <c r="C13" s="34"/>
      <c r="D13" s="34"/>
      <c r="E13" s="34"/>
      <c r="F13" s="34"/>
      <c r="G13" s="34"/>
      <c r="H13" s="34"/>
      <c r="I13" s="205"/>
      <c r="J13" s="34"/>
      <c r="K13" s="34"/>
      <c r="L13" s="34"/>
      <c r="M13" s="34"/>
      <c r="N13" s="205"/>
      <c r="O13" s="34"/>
      <c r="P13" s="34"/>
      <c r="Q13" s="34"/>
      <c r="R13" s="34"/>
      <c r="S13" s="35"/>
    </row>
    <row r="14" spans="1:19" s="23" customFormat="1" ht="12" x14ac:dyDescent="0.2">
      <c r="B14" s="86" t="s">
        <v>282</v>
      </c>
      <c r="C14" s="413" t="str">
        <f>IF('Code Vent Pre-const'!$F$6="Yes",'Code Vent Pre-const'!C16,"")</f>
        <v/>
      </c>
      <c r="D14" s="414"/>
      <c r="E14" s="242" t="str">
        <f>IF('Code Vent Pre-const'!$F$6="Yes",'Code Vent Pre-const'!E16,"")</f>
        <v/>
      </c>
      <c r="F14" s="242" t="str">
        <f>IF('Code Vent Pre-const'!$F$6="Yes",'Code Vent Pre-const'!F16,"")</f>
        <v/>
      </c>
      <c r="G14" s="413" t="str">
        <f>IF('Code Vent Pre-const'!$F$6="Yes",'Code Vent Pre-const'!G16,"")</f>
        <v/>
      </c>
      <c r="H14" s="414"/>
      <c r="I14" s="206" t="str">
        <f>IF('Code Vent Pre-const'!$F$6="Yes",'Code Vent Pre-const'!I16,"")</f>
        <v/>
      </c>
      <c r="J14" s="242" t="str">
        <f>IF('Code Vent Pre-const'!$F$6="Yes",'Code Vent Pre-const'!J16,"")</f>
        <v/>
      </c>
      <c r="K14" s="19"/>
      <c r="L14" s="5"/>
      <c r="M14" s="5"/>
      <c r="N14" s="206" t="str">
        <f>IF('Code Vent Pre-const'!$F$6="Yes",'Code Vent Pre-const'!M16,"")</f>
        <v/>
      </c>
      <c r="O14" s="242" t="str">
        <f>IF('Code Vent Pre-const'!$F$6="Yes",'Code Vent Pre-const'!N16,"")</f>
        <v/>
      </c>
      <c r="P14" s="417" t="str">
        <f>IF('Code Vent Pre-const'!$F$6="Yes",'Code Vent Pre-const'!O16,"")</f>
        <v/>
      </c>
      <c r="Q14" s="418"/>
      <c r="R14" s="418"/>
      <c r="S14" s="419"/>
    </row>
    <row r="15" spans="1:19" s="23" customFormat="1" ht="12" x14ac:dyDescent="0.2">
      <c r="B15" s="86" t="s">
        <v>287</v>
      </c>
      <c r="C15" s="413" t="str">
        <f>IF('Code Vent Pre-const'!$F$6="Yes",'Code Vent Pre-const'!C17,"")</f>
        <v/>
      </c>
      <c r="D15" s="414"/>
      <c r="E15" s="242" t="str">
        <f>IF('Code Vent Pre-const'!$F$6="Yes",'Code Vent Pre-const'!E17,"")</f>
        <v/>
      </c>
      <c r="F15" s="242" t="str">
        <f>IF('Code Vent Pre-const'!$F$6="Yes",'Code Vent Pre-const'!F17,"")</f>
        <v/>
      </c>
      <c r="G15" s="413" t="str">
        <f>IF('Code Vent Pre-const'!$F$6="Yes",'Code Vent Pre-const'!G17,"")</f>
        <v/>
      </c>
      <c r="H15" s="414"/>
      <c r="I15" s="206" t="str">
        <f>IF('Code Vent Pre-const'!$F$6="Yes",'Code Vent Pre-const'!I17,"")</f>
        <v/>
      </c>
      <c r="J15" s="242" t="str">
        <f>IF('Code Vent Pre-const'!$F$6="Yes",'Code Vent Pre-const'!J17,"")</f>
        <v/>
      </c>
      <c r="K15" s="19"/>
      <c r="L15" s="5"/>
      <c r="M15" s="5"/>
      <c r="N15" s="206" t="str">
        <f>IF('Code Vent Pre-const'!$F$6="Yes",'Code Vent Pre-const'!M17,"")</f>
        <v/>
      </c>
      <c r="O15" s="242" t="str">
        <f>IF('Code Vent Pre-const'!$F$6="Yes",'Code Vent Pre-const'!N17,"")</f>
        <v/>
      </c>
      <c r="P15" s="417" t="str">
        <f>IF('Code Vent Pre-const'!$F$6="Yes",'Code Vent Pre-const'!O17,"")</f>
        <v/>
      </c>
      <c r="Q15" s="418"/>
      <c r="R15" s="418"/>
      <c r="S15" s="419"/>
    </row>
    <row r="16" spans="1:19" s="23" customFormat="1" ht="12" x14ac:dyDescent="0.2">
      <c r="B16" s="86" t="s">
        <v>288</v>
      </c>
      <c r="C16" s="413" t="str">
        <f>IF('Code Vent Pre-const'!$F$6="Yes",'Code Vent Pre-const'!C18,"")</f>
        <v/>
      </c>
      <c r="D16" s="414"/>
      <c r="E16" s="242" t="str">
        <f>IF('Code Vent Pre-const'!$F$6="Yes",'Code Vent Pre-const'!E18,"")</f>
        <v/>
      </c>
      <c r="F16" s="242" t="str">
        <f>IF('Code Vent Pre-const'!$F$6="Yes",'Code Vent Pre-const'!F18,"")</f>
        <v/>
      </c>
      <c r="G16" s="413" t="str">
        <f>IF('Code Vent Pre-const'!$F$6="Yes",'Code Vent Pre-const'!G18,"")</f>
        <v/>
      </c>
      <c r="H16" s="414"/>
      <c r="I16" s="206" t="str">
        <f>IF('Code Vent Pre-const'!$F$6="Yes",'Code Vent Pre-const'!I18,"")</f>
        <v/>
      </c>
      <c r="J16" s="242" t="str">
        <f>IF('Code Vent Pre-const'!$F$6="Yes",'Code Vent Pre-const'!J18,"")</f>
        <v/>
      </c>
      <c r="K16" s="19"/>
      <c r="L16" s="5"/>
      <c r="M16" s="5"/>
      <c r="N16" s="206" t="str">
        <f>IF('Code Vent Pre-const'!$F$6="Yes",'Code Vent Pre-const'!M18,"")</f>
        <v/>
      </c>
      <c r="O16" s="242" t="str">
        <f>IF('Code Vent Pre-const'!$F$6="Yes",'Code Vent Pre-const'!N18,"")</f>
        <v/>
      </c>
      <c r="P16" s="417" t="str">
        <f>IF('Code Vent Pre-const'!$F$6="Yes",'Code Vent Pre-const'!O18,"")</f>
        <v/>
      </c>
      <c r="Q16" s="418"/>
      <c r="R16" s="418"/>
      <c r="S16" s="419"/>
    </row>
    <row r="17" spans="2:19" s="23" customFormat="1" ht="12" x14ac:dyDescent="0.2">
      <c r="B17" s="86" t="s">
        <v>289</v>
      </c>
      <c r="C17" s="413" t="str">
        <f>IF('Code Vent Pre-const'!$F$6="Yes",'Code Vent Pre-const'!C19,"")</f>
        <v/>
      </c>
      <c r="D17" s="414"/>
      <c r="E17" s="242" t="str">
        <f>IF('Code Vent Pre-const'!$F$6="Yes",'Code Vent Pre-const'!E19,"")</f>
        <v/>
      </c>
      <c r="F17" s="242" t="str">
        <f>IF('Code Vent Pre-const'!$F$6="Yes",'Code Vent Pre-const'!F19,"")</f>
        <v/>
      </c>
      <c r="G17" s="413" t="str">
        <f>IF('Code Vent Pre-const'!$F$6="Yes",'Code Vent Pre-const'!G19,"")</f>
        <v/>
      </c>
      <c r="H17" s="414"/>
      <c r="I17" s="206" t="str">
        <f>IF('Code Vent Pre-const'!$F$6="Yes",'Code Vent Pre-const'!I19,"")</f>
        <v/>
      </c>
      <c r="J17" s="242" t="str">
        <f>IF('Code Vent Pre-const'!$F$6="Yes",'Code Vent Pre-const'!J19,"")</f>
        <v/>
      </c>
      <c r="K17" s="19"/>
      <c r="L17" s="5"/>
      <c r="M17" s="5"/>
      <c r="N17" s="206" t="str">
        <f>IF('Code Vent Pre-const'!$F$6="Yes",'Code Vent Pre-const'!M19,"")</f>
        <v/>
      </c>
      <c r="O17" s="242" t="str">
        <f>IF('Code Vent Pre-const'!$F$6="Yes",'Code Vent Pre-const'!N19,"")</f>
        <v/>
      </c>
      <c r="P17" s="417" t="str">
        <f>IF('Code Vent Pre-const'!$F$6="Yes",'Code Vent Pre-const'!O19,"")</f>
        <v/>
      </c>
      <c r="Q17" s="418"/>
      <c r="R17" s="418"/>
      <c r="S17" s="419"/>
    </row>
    <row r="18" spans="2:19" s="23" customFormat="1" ht="24" x14ac:dyDescent="0.2">
      <c r="B18" s="86" t="s">
        <v>821</v>
      </c>
      <c r="C18" s="413" t="str">
        <f>IF('Code Vent Pre-const'!$F$6="Yes",'Code Vent Pre-const'!C20,"")</f>
        <v/>
      </c>
      <c r="D18" s="414"/>
      <c r="E18" s="242" t="str">
        <f>IF('Code Vent Pre-const'!$F$6="Yes",'Code Vent Pre-const'!E20,"")</f>
        <v/>
      </c>
      <c r="F18" s="242" t="str">
        <f>IF('Code Vent Pre-const'!$F$6="Yes",'Code Vent Pre-const'!F20,"")</f>
        <v/>
      </c>
      <c r="G18" s="413" t="str">
        <f>IF('Code Vent Pre-const'!$F$6="Yes",'Code Vent Pre-const'!G20,"")</f>
        <v/>
      </c>
      <c r="H18" s="414"/>
      <c r="I18" s="206" t="str">
        <f>IF('Code Vent Pre-const'!$F$6="Yes",'Code Vent Pre-const'!I20,"")</f>
        <v/>
      </c>
      <c r="J18" s="242" t="str">
        <f>IF('Code Vent Pre-const'!$F$6="Yes",'Code Vent Pre-const'!J20,"")</f>
        <v/>
      </c>
      <c r="K18" s="19"/>
      <c r="L18" s="5"/>
      <c r="M18" s="5"/>
      <c r="N18" s="206" t="str">
        <f>IF('Code Vent Pre-const'!$F$6="Yes",'Code Vent Pre-const'!M20,"")</f>
        <v/>
      </c>
      <c r="O18" s="242" t="str">
        <f>IF('Code Vent Pre-const'!$F$6="Yes",'Code Vent Pre-const'!N20,"")</f>
        <v/>
      </c>
      <c r="P18" s="417" t="str">
        <f>IF('Code Vent Pre-const'!$F$6="Yes",'Code Vent Pre-const'!O20,"")</f>
        <v/>
      </c>
      <c r="Q18" s="418"/>
      <c r="R18" s="418"/>
      <c r="S18" s="419"/>
    </row>
    <row r="19" spans="2:19" s="23" customFormat="1" ht="12" x14ac:dyDescent="0.2">
      <c r="B19" s="86" t="s">
        <v>291</v>
      </c>
      <c r="C19" s="413" t="str">
        <f>IF('Code Vent Pre-const'!$F$6="Yes",'Code Vent Pre-const'!C21,"")</f>
        <v/>
      </c>
      <c r="D19" s="414"/>
      <c r="E19" s="242" t="str">
        <f>IF('Code Vent Pre-const'!$F$6="Yes",'Code Vent Pre-const'!E21,"")</f>
        <v/>
      </c>
      <c r="F19" s="242" t="str">
        <f>IF('Code Vent Pre-const'!$F$6="Yes",'Code Vent Pre-const'!F21,"")</f>
        <v/>
      </c>
      <c r="G19" s="413" t="str">
        <f>IF('Code Vent Pre-const'!$F$6="Yes",'Code Vent Pre-const'!G21,"")</f>
        <v/>
      </c>
      <c r="H19" s="414"/>
      <c r="I19" s="206" t="str">
        <f>IF('Code Vent Pre-const'!$F$6="Yes",'Code Vent Pre-const'!I21,"")</f>
        <v/>
      </c>
      <c r="J19" s="242" t="str">
        <f>IF('Code Vent Pre-const'!$F$6="Yes",'Code Vent Pre-const'!J21,"")</f>
        <v/>
      </c>
      <c r="K19" s="19"/>
      <c r="L19" s="5"/>
      <c r="M19" s="5"/>
      <c r="N19" s="206" t="str">
        <f>IF('Code Vent Pre-const'!$F$6="Yes",'Code Vent Pre-const'!M21,"")</f>
        <v/>
      </c>
      <c r="O19" s="242" t="str">
        <f>IF('Code Vent Pre-const'!$F$6="Yes",'Code Vent Pre-const'!N21,"")</f>
        <v/>
      </c>
      <c r="P19" s="417" t="str">
        <f>IF('Code Vent Pre-const'!$F$6="Yes",'Code Vent Pre-const'!O21,"")</f>
        <v/>
      </c>
      <c r="Q19" s="418"/>
      <c r="R19" s="418"/>
      <c r="S19" s="419"/>
    </row>
    <row r="20" spans="2:19" s="23" customFormat="1" ht="12" x14ac:dyDescent="0.2">
      <c r="B20" s="86" t="s">
        <v>292</v>
      </c>
      <c r="C20" s="413" t="str">
        <f>IF('Code Vent Pre-const'!$F$6="Yes",'Code Vent Pre-const'!C22,"")</f>
        <v/>
      </c>
      <c r="D20" s="414"/>
      <c r="E20" s="242" t="str">
        <f>IF('Code Vent Pre-const'!$F$6="Yes",'Code Vent Pre-const'!E22,"")</f>
        <v/>
      </c>
      <c r="F20" s="242" t="str">
        <f>IF('Code Vent Pre-const'!$F$6="Yes",'Code Vent Pre-const'!F22,"")</f>
        <v/>
      </c>
      <c r="G20" s="413" t="str">
        <f>IF('Code Vent Pre-const'!$F$6="Yes",'Code Vent Pre-const'!G22,"")</f>
        <v/>
      </c>
      <c r="H20" s="414"/>
      <c r="I20" s="206" t="str">
        <f>IF('Code Vent Pre-const'!$F$6="Yes",'Code Vent Pre-const'!I22,"")</f>
        <v/>
      </c>
      <c r="J20" s="242" t="str">
        <f>IF('Code Vent Pre-const'!$F$6="Yes",'Code Vent Pre-const'!J22,"")</f>
        <v/>
      </c>
      <c r="K20" s="19"/>
      <c r="L20" s="5"/>
      <c r="M20" s="5"/>
      <c r="N20" s="206" t="str">
        <f>IF('Code Vent Pre-const'!$F$6="Yes",'Code Vent Pre-const'!M22,"")</f>
        <v/>
      </c>
      <c r="O20" s="242" t="str">
        <f>IF('Code Vent Pre-const'!$F$6="Yes",'Code Vent Pre-const'!N22,"")</f>
        <v/>
      </c>
      <c r="P20" s="417" t="str">
        <f>IF('Code Vent Pre-const'!$F$6="Yes",'Code Vent Pre-const'!O22,"")</f>
        <v/>
      </c>
      <c r="Q20" s="418"/>
      <c r="R20" s="418"/>
      <c r="S20" s="419"/>
    </row>
    <row r="21" spans="2:19" s="23" customFormat="1" ht="12" x14ac:dyDescent="0.2">
      <c r="B21" s="87" t="str">
        <f>IF('Code Vent Pre-const'!$F$6="Yes",'Code Vent Pre-const'!C23,"[other]")</f>
        <v>[other]</v>
      </c>
      <c r="C21" s="413" t="str">
        <f>IF('Code Vent Pre-const'!$F$6="Yes",'Code Vent Pre-const'!C23,"")</f>
        <v/>
      </c>
      <c r="D21" s="414"/>
      <c r="E21" s="242" t="str">
        <f>IF('Code Vent Pre-const'!$F$6="Yes",'Code Vent Pre-const'!E23,"")</f>
        <v/>
      </c>
      <c r="F21" s="242" t="str">
        <f>IF('Code Vent Pre-const'!$F$6="Yes",'Code Vent Pre-const'!F23,"")</f>
        <v/>
      </c>
      <c r="G21" s="413" t="str">
        <f>IF('Code Vent Pre-const'!$F$6="Yes",'Code Vent Pre-const'!G23,"")</f>
        <v/>
      </c>
      <c r="H21" s="414"/>
      <c r="I21" s="206" t="str">
        <f>IF('Code Vent Pre-const'!$F$6="Yes",'Code Vent Pre-const'!I23,"")</f>
        <v/>
      </c>
      <c r="J21" s="242" t="str">
        <f>IF('Code Vent Pre-const'!$F$6="Yes",'Code Vent Pre-const'!J23,"")</f>
        <v/>
      </c>
      <c r="K21" s="19"/>
      <c r="L21" s="5"/>
      <c r="M21" s="5"/>
      <c r="N21" s="206" t="str">
        <f>IF('Code Vent Pre-const'!$F$6="Yes",'Code Vent Pre-const'!M23,"")</f>
        <v/>
      </c>
      <c r="O21" s="242" t="str">
        <f>IF('Code Vent Pre-const'!$F$6="Yes",'Code Vent Pre-const'!N23,"")</f>
        <v/>
      </c>
      <c r="P21" s="417" t="str">
        <f>IF('Code Vent Pre-const'!$F$6="Yes",'Code Vent Pre-const'!O23,"")</f>
        <v/>
      </c>
      <c r="Q21" s="418"/>
      <c r="R21" s="418"/>
      <c r="S21" s="419"/>
    </row>
    <row r="23" spans="2:19" ht="15.75" x14ac:dyDescent="0.2">
      <c r="B23" s="339" t="s">
        <v>296</v>
      </c>
      <c r="C23" s="339"/>
      <c r="D23" s="339"/>
      <c r="E23" s="339"/>
      <c r="F23" s="339"/>
      <c r="G23" s="339"/>
      <c r="H23" s="339"/>
      <c r="I23" s="339"/>
      <c r="J23" s="339"/>
      <c r="K23" s="339"/>
      <c r="L23" s="339"/>
      <c r="M23" s="339"/>
      <c r="N23" s="339"/>
      <c r="O23" s="339"/>
      <c r="P23" s="339"/>
      <c r="Q23" s="339"/>
      <c r="R23" s="339"/>
    </row>
    <row r="24" spans="2:19" ht="38.25" x14ac:dyDescent="0.2">
      <c r="B24" s="32" t="s">
        <v>272</v>
      </c>
      <c r="C24" s="420" t="s">
        <v>65</v>
      </c>
      <c r="D24" s="422"/>
      <c r="E24" s="241" t="s">
        <v>273</v>
      </c>
      <c r="F24" s="241" t="s">
        <v>297</v>
      </c>
      <c r="G24" s="241" t="s">
        <v>298</v>
      </c>
      <c r="H24" s="241" t="s">
        <v>274</v>
      </c>
      <c r="I24" s="420" t="s">
        <v>275</v>
      </c>
      <c r="J24" s="422"/>
      <c r="K24" s="241" t="s">
        <v>822</v>
      </c>
      <c r="L24" s="241" t="s">
        <v>300</v>
      </c>
      <c r="M24" s="237" t="s">
        <v>823</v>
      </c>
      <c r="N24" s="420" t="s">
        <v>99</v>
      </c>
      <c r="O24" s="421"/>
      <c r="P24" s="421"/>
      <c r="Q24" s="421"/>
      <c r="R24" s="422"/>
    </row>
    <row r="25" spans="2:19" x14ac:dyDescent="0.2">
      <c r="B25" s="33" t="s">
        <v>281</v>
      </c>
      <c r="C25" s="34"/>
      <c r="D25" s="34"/>
      <c r="E25" s="34"/>
      <c r="F25" s="34"/>
      <c r="G25" s="34"/>
      <c r="H25" s="34"/>
      <c r="I25" s="34"/>
      <c r="J25" s="34"/>
      <c r="K25" s="34"/>
      <c r="L25" s="34"/>
      <c r="M25" s="34"/>
      <c r="N25" s="34"/>
      <c r="O25" s="34"/>
      <c r="P25" s="34"/>
      <c r="Q25" s="34"/>
      <c r="R25" s="35"/>
    </row>
    <row r="26" spans="2:19" s="23" customFormat="1" ht="12" x14ac:dyDescent="0.2">
      <c r="B26" s="86" t="s">
        <v>282</v>
      </c>
      <c r="C26" s="413" t="str">
        <f>IF('Code Vent Pre-const'!$F$6="Yes",'Code Vent Pre-const'!C32,"")</f>
        <v/>
      </c>
      <c r="D26" s="414"/>
      <c r="E26" s="242" t="str">
        <f>IF('Code Vent Pre-const'!$F$6="Yes",'Code Vent Pre-const'!E32,"")</f>
        <v/>
      </c>
      <c r="F26" s="242" t="str">
        <f>IF('Code Vent Pre-const'!$F$6="Yes",'Code Vent Pre-const'!G32,"")</f>
        <v/>
      </c>
      <c r="G26" s="242" t="str">
        <f>IF('Code Vent Pre-const'!$F$6="Yes",'Code Vent Pre-const'!H32,"")</f>
        <v/>
      </c>
      <c r="H26" s="19" t="str">
        <f>IF('Code Vent Pre-const'!$F$6="Yes",'Code Vent Pre-const'!F32,"")</f>
        <v/>
      </c>
      <c r="I26" s="413" t="str">
        <f>IF('Code Vent Pre-const'!$F$6="Yes",'Code Vent Pre-const'!I32,"")</f>
        <v/>
      </c>
      <c r="J26" s="414"/>
      <c r="K26" s="19" t="str">
        <f>IF('Code Vent Pre-const'!$F$6="Yes",'Code Vent Pre-const'!L32,"")</f>
        <v/>
      </c>
      <c r="L26" s="19" t="str">
        <f>IF('Code Vent Pre-const'!$F$6="Yes",'Code Vent Pre-const'!M32,"")</f>
        <v/>
      </c>
      <c r="M26" s="206" t="str">
        <f>IF('Code Vent Pre-const'!$F$6="Yes",'Code Vent Pre-const'!N32,"")</f>
        <v/>
      </c>
      <c r="N26" s="417" t="str">
        <f>IF('Code Vent Pre-const'!$F$6="Yes",'Code Vent Pre-const'!O32,"")</f>
        <v/>
      </c>
      <c r="O26" s="418"/>
      <c r="P26" s="418"/>
      <c r="Q26" s="418"/>
      <c r="R26" s="419"/>
    </row>
    <row r="27" spans="2:19" s="23" customFormat="1" ht="12" x14ac:dyDescent="0.2">
      <c r="B27" s="86" t="s">
        <v>283</v>
      </c>
      <c r="C27" s="413" t="str">
        <f>IF('Code Vent Pre-const'!$F$6="Yes",'Code Vent Pre-const'!C33,"")</f>
        <v/>
      </c>
      <c r="D27" s="414"/>
      <c r="E27" s="242" t="str">
        <f>IF('Code Vent Pre-const'!$F$6="Yes",'Code Vent Pre-const'!E33,"")</f>
        <v/>
      </c>
      <c r="F27" s="242" t="str">
        <f>IF('Code Vent Pre-const'!$F$6="Yes",'Code Vent Pre-const'!G33,"")</f>
        <v/>
      </c>
      <c r="G27" s="242" t="str">
        <f>IF('Code Vent Pre-const'!$F$6="Yes",'Code Vent Pre-const'!H33,"")</f>
        <v/>
      </c>
      <c r="H27" s="19" t="str">
        <f>IF('Code Vent Pre-const'!$F$6="Yes",'Code Vent Pre-const'!F33,"")</f>
        <v/>
      </c>
      <c r="I27" s="413" t="str">
        <f>IF('Code Vent Pre-const'!$F$6="Yes",'Code Vent Pre-const'!I33,"")</f>
        <v/>
      </c>
      <c r="J27" s="414"/>
      <c r="K27" s="19" t="str">
        <f>IF('Code Vent Pre-const'!$F$6="Yes",'Code Vent Pre-const'!L33,"")</f>
        <v/>
      </c>
      <c r="L27" s="19" t="str">
        <f>IF('Code Vent Pre-const'!$F$6="Yes",'Code Vent Pre-const'!M33,"")</f>
        <v/>
      </c>
      <c r="M27" s="206" t="str">
        <f>IF('Code Vent Pre-const'!$F$6="Yes",'Code Vent Pre-const'!N33,"")</f>
        <v/>
      </c>
      <c r="N27" s="417" t="str">
        <f>IF('Code Vent Pre-const'!$F$6="Yes",'Code Vent Pre-const'!O33,"")</f>
        <v/>
      </c>
      <c r="O27" s="418"/>
      <c r="P27" s="418"/>
      <c r="Q27" s="418"/>
      <c r="R27" s="419"/>
    </row>
    <row r="28" spans="2:19" s="23" customFormat="1" ht="12" x14ac:dyDescent="0.2">
      <c r="B28" s="86" t="s">
        <v>284</v>
      </c>
      <c r="C28" s="413" t="str">
        <f>IF('Code Vent Pre-const'!$F$6="Yes",'Code Vent Pre-const'!C34,"")</f>
        <v/>
      </c>
      <c r="D28" s="414"/>
      <c r="E28" s="242" t="str">
        <f>IF('Code Vent Pre-const'!$F$6="Yes",'Code Vent Pre-const'!E34,"")</f>
        <v/>
      </c>
      <c r="F28" s="242" t="str">
        <f>IF('Code Vent Pre-const'!$F$6="Yes",'Code Vent Pre-const'!G34,"")</f>
        <v/>
      </c>
      <c r="G28" s="242" t="str">
        <f>IF('Code Vent Pre-const'!$F$6="Yes",'Code Vent Pre-const'!H34,"")</f>
        <v/>
      </c>
      <c r="H28" s="19" t="str">
        <f>IF('Code Vent Pre-const'!$F$6="Yes",'Code Vent Pre-const'!F34,"")</f>
        <v/>
      </c>
      <c r="I28" s="413" t="str">
        <f>IF('Code Vent Pre-const'!$F$6="Yes",'Code Vent Pre-const'!I34,"")</f>
        <v/>
      </c>
      <c r="J28" s="414"/>
      <c r="K28" s="19" t="str">
        <f>IF('Code Vent Pre-const'!$F$6="Yes",'Code Vent Pre-const'!L34,"")</f>
        <v/>
      </c>
      <c r="L28" s="19" t="str">
        <f>IF('Code Vent Pre-const'!$F$6="Yes",'Code Vent Pre-const'!M34,"")</f>
        <v/>
      </c>
      <c r="M28" s="206" t="str">
        <f>IF('Code Vent Pre-const'!$F$6="Yes",'Code Vent Pre-const'!N34,"")</f>
        <v/>
      </c>
      <c r="N28" s="417" t="str">
        <f>IF('Code Vent Pre-const'!$F$6="Yes",'Code Vent Pre-const'!O34,"")</f>
        <v/>
      </c>
      <c r="O28" s="418"/>
      <c r="P28" s="418"/>
      <c r="Q28" s="418"/>
      <c r="R28" s="419"/>
    </row>
    <row r="29" spans="2:19" s="23" customFormat="1" ht="12" x14ac:dyDescent="0.2">
      <c r="B29" s="87" t="str">
        <f>IF('Code Vent Pre-const'!$F$6="Yes",'Code Vent Pre-const'!C35,"[other]")</f>
        <v>[other]</v>
      </c>
      <c r="C29" s="413" t="str">
        <f>IF('Code Vent Pre-const'!$F$6="Yes",'Code Vent Pre-const'!C35,"")</f>
        <v/>
      </c>
      <c r="D29" s="414"/>
      <c r="E29" s="242" t="str">
        <f>IF('Code Vent Pre-const'!$F$6="Yes",'Code Vent Pre-const'!E35,"")</f>
        <v/>
      </c>
      <c r="F29" s="242" t="str">
        <f>IF('Code Vent Pre-const'!$F$6="Yes",'Code Vent Pre-const'!G35,"")</f>
        <v/>
      </c>
      <c r="G29" s="242" t="str">
        <f>IF('Code Vent Pre-const'!$F$6="Yes",'Code Vent Pre-const'!H35,"")</f>
        <v/>
      </c>
      <c r="H29" s="19" t="str">
        <f>IF('Code Vent Pre-const'!$F$6="Yes",'Code Vent Pre-const'!F35,"")</f>
        <v/>
      </c>
      <c r="I29" s="413" t="str">
        <f>IF('Code Vent Pre-const'!$F$6="Yes",'Code Vent Pre-const'!I35,"")</f>
        <v/>
      </c>
      <c r="J29" s="414"/>
      <c r="K29" s="19" t="str">
        <f>IF('Code Vent Pre-const'!$F$6="Yes",'Code Vent Pre-const'!L35,"")</f>
        <v/>
      </c>
      <c r="L29" s="19" t="str">
        <f>IF('Code Vent Pre-const'!$F$6="Yes",'Code Vent Pre-const'!M35,"")</f>
        <v/>
      </c>
      <c r="M29" s="206" t="str">
        <f>IF('Code Vent Pre-const'!$F$6="Yes",'Code Vent Pre-const'!N35,"")</f>
        <v/>
      </c>
      <c r="N29" s="417" t="str">
        <f>IF('Code Vent Pre-const'!$F$6="Yes",'Code Vent Pre-const'!O35,"")</f>
        <v/>
      </c>
      <c r="O29" s="418"/>
      <c r="P29" s="418"/>
      <c r="Q29" s="418"/>
      <c r="R29" s="419"/>
    </row>
    <row r="30" spans="2:19" x14ac:dyDescent="0.2">
      <c r="B30" s="33" t="s">
        <v>286</v>
      </c>
      <c r="C30" s="34"/>
      <c r="D30" s="34"/>
      <c r="E30" s="34"/>
      <c r="F30" s="34"/>
      <c r="G30" s="34"/>
      <c r="H30" s="34"/>
      <c r="I30" s="34"/>
      <c r="J30" s="34"/>
      <c r="K30" s="34"/>
      <c r="L30" s="34"/>
      <c r="M30" s="205"/>
      <c r="N30" s="34"/>
      <c r="O30" s="34"/>
      <c r="P30" s="34"/>
      <c r="Q30" s="34"/>
      <c r="R30" s="35"/>
    </row>
    <row r="31" spans="2:19" s="23" customFormat="1" ht="12" x14ac:dyDescent="0.2">
      <c r="B31" s="86" t="s">
        <v>282</v>
      </c>
      <c r="C31" s="413" t="str">
        <f>IF('Code Vent Pre-const'!$F$6="Yes",'Code Vent Pre-const'!C37,"")</f>
        <v/>
      </c>
      <c r="D31" s="414"/>
      <c r="E31" s="242" t="str">
        <f>IF('Code Vent Pre-const'!$F$6="Yes",'Code Vent Pre-const'!E37,"")</f>
        <v/>
      </c>
      <c r="F31" s="242" t="str">
        <f>IF('Code Vent Pre-const'!$F$6="Yes",'Code Vent Pre-const'!G37,"")</f>
        <v/>
      </c>
      <c r="G31" s="242" t="str">
        <f>IF('Code Vent Pre-const'!$F$6="Yes",'Code Vent Pre-const'!H37,"")</f>
        <v/>
      </c>
      <c r="H31" s="19" t="str">
        <f>IF('Code Vent Pre-const'!$F$6="Yes",'Code Vent Pre-const'!F37,"")</f>
        <v/>
      </c>
      <c r="I31" s="413" t="str">
        <f>IF('Code Vent Pre-const'!$F$6="Yes",'Code Vent Pre-const'!I37,"")</f>
        <v/>
      </c>
      <c r="J31" s="414"/>
      <c r="K31" s="19" t="str">
        <f>IF('Code Vent Pre-const'!$F$6="Yes",'Code Vent Pre-const'!L37,"")</f>
        <v/>
      </c>
      <c r="L31" s="19" t="str">
        <f>IF('Code Vent Pre-const'!$F$6="Yes",'Code Vent Pre-const'!M37,"")</f>
        <v/>
      </c>
      <c r="M31" s="206" t="str">
        <f>IF('Code Vent Pre-const'!$F$6="Yes",'Code Vent Pre-const'!N37,"")</f>
        <v/>
      </c>
      <c r="N31" s="417" t="str">
        <f>IF('Code Vent Pre-const'!$F$6="Yes",'Code Vent Pre-const'!O37,"")</f>
        <v/>
      </c>
      <c r="O31" s="418"/>
      <c r="P31" s="418"/>
      <c r="Q31" s="418"/>
      <c r="R31" s="419"/>
    </row>
    <row r="32" spans="2:19" s="23" customFormat="1" ht="12" x14ac:dyDescent="0.2">
      <c r="B32" s="86" t="s">
        <v>287</v>
      </c>
      <c r="C32" s="413" t="str">
        <f>IF('Code Vent Pre-const'!$F$6="Yes",'Code Vent Pre-const'!C38,"")</f>
        <v/>
      </c>
      <c r="D32" s="414"/>
      <c r="E32" s="242" t="str">
        <f>IF('Code Vent Pre-const'!$F$6="Yes",'Code Vent Pre-const'!E38,"")</f>
        <v/>
      </c>
      <c r="F32" s="242" t="str">
        <f>IF('Code Vent Pre-const'!$F$6="Yes",'Code Vent Pre-const'!G38,"")</f>
        <v/>
      </c>
      <c r="G32" s="242" t="str">
        <f>IF('Code Vent Pre-const'!$F$6="Yes",'Code Vent Pre-const'!H38,"")</f>
        <v/>
      </c>
      <c r="H32" s="19" t="str">
        <f>IF('Code Vent Pre-const'!$F$6="Yes",'Code Vent Pre-const'!F38,"")</f>
        <v/>
      </c>
      <c r="I32" s="413" t="str">
        <f>IF('Code Vent Pre-const'!$F$6="Yes",'Code Vent Pre-const'!I38,"")</f>
        <v/>
      </c>
      <c r="J32" s="414"/>
      <c r="K32" s="19" t="str">
        <f>IF('Code Vent Pre-const'!$F$6="Yes",'Code Vent Pre-const'!L38,"")</f>
        <v/>
      </c>
      <c r="L32" s="19" t="str">
        <f>IF('Code Vent Pre-const'!$F$6="Yes",'Code Vent Pre-const'!M38,"")</f>
        <v/>
      </c>
      <c r="M32" s="206" t="str">
        <f>IF('Code Vent Pre-const'!$F$6="Yes",'Code Vent Pre-const'!N38,"")</f>
        <v/>
      </c>
      <c r="N32" s="417" t="str">
        <f>IF('Code Vent Pre-const'!$F$6="Yes",'Code Vent Pre-const'!O38,"")</f>
        <v/>
      </c>
      <c r="O32" s="418"/>
      <c r="P32" s="418"/>
      <c r="Q32" s="418"/>
      <c r="R32" s="419"/>
    </row>
    <row r="33" spans="2:18" s="23" customFormat="1" ht="12" x14ac:dyDescent="0.2">
      <c r="B33" s="86" t="s">
        <v>288</v>
      </c>
      <c r="C33" s="413" t="str">
        <f>IF('Code Vent Pre-const'!$F$6="Yes",'Code Vent Pre-const'!C39,"")</f>
        <v/>
      </c>
      <c r="D33" s="414"/>
      <c r="E33" s="242" t="str">
        <f>IF('Code Vent Pre-const'!$F$6="Yes",'Code Vent Pre-const'!E39,"")</f>
        <v/>
      </c>
      <c r="F33" s="242" t="str">
        <f>IF('Code Vent Pre-const'!$F$6="Yes",'Code Vent Pre-const'!G39,"")</f>
        <v/>
      </c>
      <c r="G33" s="242" t="str">
        <f>IF('Code Vent Pre-const'!$F$6="Yes",'Code Vent Pre-const'!H39,"")</f>
        <v/>
      </c>
      <c r="H33" s="19" t="str">
        <f>IF('Code Vent Pre-const'!$F$6="Yes",'Code Vent Pre-const'!F39,"")</f>
        <v/>
      </c>
      <c r="I33" s="413" t="str">
        <f>IF('Code Vent Pre-const'!$F$6="Yes",'Code Vent Pre-const'!I39,"")</f>
        <v/>
      </c>
      <c r="J33" s="414"/>
      <c r="K33" s="19" t="str">
        <f>IF('Code Vent Pre-const'!$F$6="Yes",'Code Vent Pre-const'!L39,"")</f>
        <v/>
      </c>
      <c r="L33" s="19" t="str">
        <f>IF('Code Vent Pre-const'!$F$6="Yes",'Code Vent Pre-const'!M39,"")</f>
        <v/>
      </c>
      <c r="M33" s="206" t="str">
        <f>IF('Code Vent Pre-const'!$F$6="Yes",'Code Vent Pre-const'!N39,"")</f>
        <v/>
      </c>
      <c r="N33" s="417" t="str">
        <f>IF('Code Vent Pre-const'!$F$6="Yes",'Code Vent Pre-const'!O39,"")</f>
        <v/>
      </c>
      <c r="O33" s="418"/>
      <c r="P33" s="418"/>
      <c r="Q33" s="418"/>
      <c r="R33" s="419"/>
    </row>
    <row r="34" spans="2:18" s="23" customFormat="1" ht="12" x14ac:dyDescent="0.2">
      <c r="B34" s="86" t="s">
        <v>289</v>
      </c>
      <c r="C34" s="413" t="str">
        <f>IF('Code Vent Pre-const'!$F$6="Yes",'Code Vent Pre-const'!C40,"")</f>
        <v/>
      </c>
      <c r="D34" s="414"/>
      <c r="E34" s="242" t="str">
        <f>IF('Code Vent Pre-const'!$F$6="Yes",'Code Vent Pre-const'!E40,"")</f>
        <v/>
      </c>
      <c r="F34" s="242" t="str">
        <f>IF('Code Vent Pre-const'!$F$6="Yes",'Code Vent Pre-const'!G40,"")</f>
        <v/>
      </c>
      <c r="G34" s="242" t="str">
        <f>IF('Code Vent Pre-const'!$F$6="Yes",'Code Vent Pre-const'!H40,"")</f>
        <v/>
      </c>
      <c r="H34" s="19" t="str">
        <f>IF('Code Vent Pre-const'!$F$6="Yes",'Code Vent Pre-const'!F40,"")</f>
        <v/>
      </c>
      <c r="I34" s="413" t="str">
        <f>IF('Code Vent Pre-const'!$F$6="Yes",'Code Vent Pre-const'!I40,"")</f>
        <v/>
      </c>
      <c r="J34" s="414"/>
      <c r="K34" s="19" t="str">
        <f>IF('Code Vent Pre-const'!$F$6="Yes",'Code Vent Pre-const'!L40,"")</f>
        <v/>
      </c>
      <c r="L34" s="19" t="str">
        <f>IF('Code Vent Pre-const'!$F$6="Yes",'Code Vent Pre-const'!M40,"")</f>
        <v/>
      </c>
      <c r="M34" s="206" t="str">
        <f>IF('Code Vent Pre-const'!$F$6="Yes",'Code Vent Pre-const'!N40,"")</f>
        <v/>
      </c>
      <c r="N34" s="417" t="str">
        <f>IF('Code Vent Pre-const'!$F$6="Yes",'Code Vent Pre-const'!O40,"")</f>
        <v/>
      </c>
      <c r="O34" s="418"/>
      <c r="P34" s="418"/>
      <c r="Q34" s="418"/>
      <c r="R34" s="419"/>
    </row>
    <row r="35" spans="2:18" s="23" customFormat="1" ht="14.45" customHeight="1" x14ac:dyDescent="0.2">
      <c r="B35" s="86" t="s">
        <v>821</v>
      </c>
      <c r="C35" s="413" t="str">
        <f>IF('Code Vent Pre-const'!$F$6="Yes",'Code Vent Pre-const'!C41,"")</f>
        <v/>
      </c>
      <c r="D35" s="414"/>
      <c r="E35" s="242" t="str">
        <f>IF('Code Vent Pre-const'!$F$6="Yes",'Code Vent Pre-const'!E41,"")</f>
        <v/>
      </c>
      <c r="F35" s="242" t="str">
        <f>IF('Code Vent Pre-const'!$F$6="Yes",'Code Vent Pre-const'!G41,"")</f>
        <v/>
      </c>
      <c r="G35" s="242" t="str">
        <f>IF('Code Vent Pre-const'!$F$6="Yes",'Code Vent Pre-const'!H41,"")</f>
        <v/>
      </c>
      <c r="H35" s="19" t="str">
        <f>IF('Code Vent Pre-const'!$F$6="Yes",'Code Vent Pre-const'!F41,"")</f>
        <v/>
      </c>
      <c r="I35" s="413" t="str">
        <f>IF('Code Vent Pre-const'!$F$6="Yes",'Code Vent Pre-const'!I41,"")</f>
        <v/>
      </c>
      <c r="J35" s="414"/>
      <c r="K35" s="19" t="str">
        <f>IF('Code Vent Pre-const'!$F$6="Yes",'Code Vent Pre-const'!L41,"")</f>
        <v/>
      </c>
      <c r="L35" s="19" t="str">
        <f>IF('Code Vent Pre-const'!$F$6="Yes",'Code Vent Pre-const'!M41,"")</f>
        <v/>
      </c>
      <c r="M35" s="206" t="str">
        <f>IF('Code Vent Pre-const'!$F$6="Yes",'Code Vent Pre-const'!N41,"")</f>
        <v/>
      </c>
      <c r="N35" s="417" t="str">
        <f>IF('Code Vent Pre-const'!$F$6="Yes",'Code Vent Pre-const'!O41,"")</f>
        <v/>
      </c>
      <c r="O35" s="418"/>
      <c r="P35" s="418"/>
      <c r="Q35" s="418"/>
      <c r="R35" s="419"/>
    </row>
    <row r="36" spans="2:18" s="23" customFormat="1" ht="12" x14ac:dyDescent="0.2">
      <c r="B36" s="86" t="s">
        <v>291</v>
      </c>
      <c r="C36" s="413" t="str">
        <f>IF('Code Vent Pre-const'!$F$6="Yes",'Code Vent Pre-const'!C42,"")</f>
        <v/>
      </c>
      <c r="D36" s="414"/>
      <c r="E36" s="242" t="str">
        <f>IF('Code Vent Pre-const'!$F$6="Yes",'Code Vent Pre-const'!E42,"")</f>
        <v/>
      </c>
      <c r="F36" s="242" t="str">
        <f>IF('Code Vent Pre-const'!$F$6="Yes",'Code Vent Pre-const'!G42,"")</f>
        <v/>
      </c>
      <c r="G36" s="242" t="str">
        <f>IF('Code Vent Pre-const'!$F$6="Yes",'Code Vent Pre-const'!H42,"")</f>
        <v/>
      </c>
      <c r="H36" s="19" t="str">
        <f>IF('Code Vent Pre-const'!$F$6="Yes",'Code Vent Pre-const'!F42,"")</f>
        <v/>
      </c>
      <c r="I36" s="413" t="str">
        <f>IF('Code Vent Pre-const'!$F$6="Yes",'Code Vent Pre-const'!I42,"")</f>
        <v/>
      </c>
      <c r="J36" s="414"/>
      <c r="K36" s="19" t="str">
        <f>IF('Code Vent Pre-const'!$F$6="Yes",'Code Vent Pre-const'!L42,"")</f>
        <v/>
      </c>
      <c r="L36" s="19" t="str">
        <f>IF('Code Vent Pre-const'!$F$6="Yes",'Code Vent Pre-const'!M42,"")</f>
        <v/>
      </c>
      <c r="M36" s="206" t="str">
        <f>IF('Code Vent Pre-const'!$F$6="Yes",'Code Vent Pre-const'!N42,"")</f>
        <v/>
      </c>
      <c r="N36" s="417" t="str">
        <f>IF('Code Vent Pre-const'!$F$6="Yes",'Code Vent Pre-const'!O42,"")</f>
        <v/>
      </c>
      <c r="O36" s="418"/>
      <c r="P36" s="418"/>
      <c r="Q36" s="418"/>
      <c r="R36" s="419"/>
    </row>
    <row r="37" spans="2:18" s="23" customFormat="1" ht="12" x14ac:dyDescent="0.2">
      <c r="B37" s="86" t="s">
        <v>292</v>
      </c>
      <c r="C37" s="413" t="str">
        <f>IF('Code Vent Pre-const'!$F$6="Yes",'Code Vent Pre-const'!C43,"")</f>
        <v/>
      </c>
      <c r="D37" s="414"/>
      <c r="E37" s="242" t="str">
        <f>IF('Code Vent Pre-const'!$F$6="Yes",'Code Vent Pre-const'!E43,"")</f>
        <v/>
      </c>
      <c r="F37" s="242" t="str">
        <f>IF('Code Vent Pre-const'!$F$6="Yes",'Code Vent Pre-const'!G43,"")</f>
        <v/>
      </c>
      <c r="G37" s="242" t="str">
        <f>IF('Code Vent Pre-const'!$F$6="Yes",'Code Vent Pre-const'!H43,"")</f>
        <v/>
      </c>
      <c r="H37" s="19" t="str">
        <f>IF('Code Vent Pre-const'!$F$6="Yes",'Code Vent Pre-const'!F43,"")</f>
        <v/>
      </c>
      <c r="I37" s="413" t="str">
        <f>IF('Code Vent Pre-const'!$F$6="Yes",'Code Vent Pre-const'!I43,"")</f>
        <v/>
      </c>
      <c r="J37" s="414"/>
      <c r="K37" s="19" t="str">
        <f>IF('Code Vent Pre-const'!$F$6="Yes",'Code Vent Pre-const'!L43,"")</f>
        <v/>
      </c>
      <c r="L37" s="19" t="str">
        <f>IF('Code Vent Pre-const'!$F$6="Yes",'Code Vent Pre-const'!M43,"")</f>
        <v/>
      </c>
      <c r="M37" s="206" t="str">
        <f>IF('Code Vent Pre-const'!$F$6="Yes",'Code Vent Pre-const'!N43,"")</f>
        <v/>
      </c>
      <c r="N37" s="417" t="str">
        <f>IF('Code Vent Pre-const'!$F$6="Yes",'Code Vent Pre-const'!O43,"")</f>
        <v/>
      </c>
      <c r="O37" s="418"/>
      <c r="P37" s="418"/>
      <c r="Q37" s="418"/>
      <c r="R37" s="419"/>
    </row>
    <row r="38" spans="2:18" s="23" customFormat="1" ht="12" x14ac:dyDescent="0.2">
      <c r="B38" s="87" t="str">
        <f>IF('Code Vent Pre-const'!$F$6="Yes",'Code Vent Pre-const'!C44,"[other]")</f>
        <v>[other]</v>
      </c>
      <c r="C38" s="413" t="str">
        <f>IF('Code Vent Pre-const'!$F$6="Yes",'Code Vent Pre-const'!C44,"")</f>
        <v/>
      </c>
      <c r="D38" s="414"/>
      <c r="E38" s="242" t="str">
        <f>IF('Code Vent Pre-const'!$F$6="Yes",'Code Vent Pre-const'!E44,"")</f>
        <v/>
      </c>
      <c r="F38" s="242" t="str">
        <f>IF('Code Vent Pre-const'!$F$6="Yes",'Code Vent Pre-const'!G44,"")</f>
        <v/>
      </c>
      <c r="G38" s="242" t="str">
        <f>IF('Code Vent Pre-const'!$F$6="Yes",'Code Vent Pre-const'!H44,"")</f>
        <v/>
      </c>
      <c r="H38" s="19" t="str">
        <f>IF('Code Vent Pre-const'!$F$6="Yes",'Code Vent Pre-const'!F44,"")</f>
        <v/>
      </c>
      <c r="I38" s="413" t="str">
        <f>IF('Code Vent Pre-const'!$F$6="Yes",'Code Vent Pre-const'!I44,"")</f>
        <v/>
      </c>
      <c r="J38" s="414"/>
      <c r="K38" s="19" t="str">
        <f>IF('Code Vent Pre-const'!$F$6="Yes",'Code Vent Pre-const'!L44,"")</f>
        <v/>
      </c>
      <c r="L38" s="19" t="str">
        <f>IF('Code Vent Pre-const'!$F$6="Yes",'Code Vent Pre-const'!M44,"")</f>
        <v/>
      </c>
      <c r="M38" s="206" t="str">
        <f>IF('Code Vent Pre-const'!$F$6="Yes",'Code Vent Pre-const'!N44,"")</f>
        <v/>
      </c>
      <c r="N38" s="417" t="str">
        <f>IF('Code Vent Pre-const'!$F$6="Yes",'Code Vent Pre-const'!O44,"")</f>
        <v/>
      </c>
      <c r="O38" s="418"/>
      <c r="P38" s="418"/>
      <c r="Q38" s="418"/>
      <c r="R38" s="419"/>
    </row>
    <row r="40" spans="2:18" ht="15.75" x14ac:dyDescent="0.2">
      <c r="B40" s="339" t="s">
        <v>150</v>
      </c>
      <c r="C40" s="339"/>
      <c r="D40" s="339"/>
      <c r="E40" s="339"/>
    </row>
    <row r="41" spans="2:18" ht="25.5" x14ac:dyDescent="0.2">
      <c r="B41" s="31" t="s">
        <v>65</v>
      </c>
      <c r="C41" s="226" t="s">
        <v>152</v>
      </c>
      <c r="D41" s="337" t="s">
        <v>99</v>
      </c>
      <c r="E41" s="338"/>
    </row>
    <row r="42" spans="2:18" x14ac:dyDescent="0.2">
      <c r="B42" s="128" t="str">
        <f>IF('Code Vent Pre-const'!$F$6="Yes",'Code Vent Pre-const'!B48,"")</f>
        <v/>
      </c>
      <c r="C42" s="142" t="str">
        <f>IF('Code Vent Pre-const'!$F$6="Yes",'Code Vent Pre-const'!C48,"")</f>
        <v/>
      </c>
      <c r="D42" s="353" t="str">
        <f>IF('Code Vent Pre-const'!$F$6="Yes",'Code Vent Pre-const'!D48,"")</f>
        <v/>
      </c>
      <c r="E42" s="354"/>
    </row>
    <row r="43" spans="2:18" x14ac:dyDescent="0.2">
      <c r="B43" s="128" t="str">
        <f>IF('Code Vent Pre-const'!$F$6="Yes",'Code Vent Pre-const'!B49,"")</f>
        <v/>
      </c>
      <c r="C43" s="142" t="str">
        <f>IF('Code Vent Pre-const'!$F$6="Yes",'Code Vent Pre-const'!C49,"")</f>
        <v/>
      </c>
      <c r="D43" s="353" t="str">
        <f>IF('Code Vent Pre-const'!$F$6="Yes",'Code Vent Pre-const'!D49,"")</f>
        <v/>
      </c>
      <c r="E43" s="354"/>
    </row>
    <row r="44" spans="2:18" x14ac:dyDescent="0.2">
      <c r="B44" s="128" t="str">
        <f>IF('Code Vent Pre-const'!$F$6="Yes",'Code Vent Pre-const'!B50,"")</f>
        <v/>
      </c>
      <c r="C44" s="142" t="str">
        <f>IF('Code Vent Pre-const'!$F$6="Yes",'Code Vent Pre-const'!C50,"")</f>
        <v/>
      </c>
      <c r="D44" s="353" t="str">
        <f>IF('Code Vent Pre-const'!$F$6="Yes",'Code Vent Pre-const'!D50,"")</f>
        <v/>
      </c>
      <c r="E44" s="354"/>
    </row>
    <row r="45" spans="2:18" x14ac:dyDescent="0.2">
      <c r="B45" s="128" t="str">
        <f>IF('Code Vent Pre-const'!$F$6="Yes",'Code Vent Pre-const'!B51,"")</f>
        <v/>
      </c>
      <c r="C45" s="142" t="str">
        <f>IF('Code Vent Pre-const'!$F$6="Yes",'Code Vent Pre-const'!C51,"")</f>
        <v/>
      </c>
      <c r="D45" s="353" t="str">
        <f>IF('Code Vent Pre-const'!$F$6="Yes",'Code Vent Pre-const'!D51,"")</f>
        <v/>
      </c>
      <c r="E45" s="354"/>
    </row>
    <row r="46" spans="2:18" x14ac:dyDescent="0.2">
      <c r="B46" s="128" t="str">
        <f>IF('Code Vent Pre-const'!$F$6="Yes",'Code Vent Pre-const'!B52,"")</f>
        <v/>
      </c>
      <c r="C46" s="142" t="str">
        <f>IF('Code Vent Pre-const'!$F$6="Yes",'Code Vent Pre-const'!C52,"")</f>
        <v/>
      </c>
      <c r="D46" s="353" t="str">
        <f>IF('Code Vent Pre-const'!$F$6="Yes",'Code Vent Pre-const'!D52,"")</f>
        <v/>
      </c>
      <c r="E46" s="354"/>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5"/>
  <sheetViews>
    <sheetView showGridLines="0" zoomScaleNormal="100" workbookViewId="0"/>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543" t="s">
        <v>824</v>
      </c>
      <c r="C2" s="543"/>
      <c r="D2" s="543"/>
      <c r="E2" s="543"/>
      <c r="F2" s="543"/>
      <c r="G2" s="543"/>
      <c r="H2" s="543"/>
      <c r="I2" s="543"/>
      <c r="J2" s="543"/>
      <c r="K2" s="543"/>
      <c r="L2" s="543"/>
      <c r="M2" s="543"/>
      <c r="N2" s="543"/>
      <c r="O2" s="543"/>
      <c r="P2" s="543"/>
      <c r="Q2" s="543"/>
      <c r="R2" s="543"/>
      <c r="S2" s="543"/>
      <c r="T2" s="543"/>
      <c r="U2" s="543"/>
    </row>
    <row r="3" spans="1:21" ht="15" x14ac:dyDescent="0.2">
      <c r="A3" s="4"/>
      <c r="B3" s="524" t="s">
        <v>8</v>
      </c>
      <c r="C3" s="524"/>
      <c r="D3" s="524"/>
      <c r="E3" s="524"/>
      <c r="F3" s="524"/>
      <c r="G3" s="524"/>
      <c r="H3" s="524"/>
      <c r="I3" s="524"/>
      <c r="J3" s="524"/>
      <c r="K3" s="524"/>
      <c r="L3" s="524"/>
      <c r="M3" s="524"/>
      <c r="N3" s="524"/>
      <c r="O3" s="524"/>
      <c r="P3" s="524"/>
      <c r="Q3" s="524"/>
      <c r="R3" s="524"/>
      <c r="S3" s="524"/>
      <c r="T3" s="524"/>
      <c r="U3" s="524"/>
    </row>
    <row r="4" spans="1:21" ht="14.45" customHeight="1" x14ac:dyDescent="0.2">
      <c r="B4" s="508" t="s">
        <v>154</v>
      </c>
      <c r="C4" s="508"/>
      <c r="D4" s="508"/>
      <c r="E4" s="508"/>
      <c r="F4" s="508"/>
      <c r="G4" s="508"/>
      <c r="H4" s="508"/>
      <c r="I4" s="508"/>
      <c r="J4" s="508"/>
      <c r="K4" s="508"/>
      <c r="L4" s="508"/>
      <c r="M4" s="508"/>
      <c r="N4" s="508"/>
      <c r="O4" s="508"/>
      <c r="P4" s="508"/>
      <c r="Q4" s="508"/>
      <c r="R4" s="508"/>
      <c r="S4" s="508"/>
      <c r="T4" s="508"/>
      <c r="U4" s="508"/>
    </row>
    <row r="6" spans="1:21" ht="15.95" customHeight="1" x14ac:dyDescent="0.2">
      <c r="B6" s="539" t="s">
        <v>825</v>
      </c>
      <c r="C6" s="539"/>
      <c r="D6" s="539"/>
      <c r="E6" s="539"/>
      <c r="F6" s="539"/>
      <c r="G6" s="539"/>
      <c r="H6" s="539"/>
      <c r="I6" s="539"/>
      <c r="J6" s="539"/>
      <c r="K6" s="539"/>
      <c r="L6" s="539"/>
      <c r="M6" s="539"/>
      <c r="N6" s="539"/>
      <c r="O6" s="539"/>
      <c r="P6" s="539"/>
      <c r="Q6" s="539"/>
      <c r="R6" s="539"/>
      <c r="S6" s="539"/>
      <c r="T6" s="539"/>
      <c r="U6" s="539"/>
    </row>
    <row r="7" spans="1:21" s="69" customFormat="1" ht="25.5" customHeight="1" x14ac:dyDescent="0.2">
      <c r="B7" s="372" t="s">
        <v>156</v>
      </c>
      <c r="C7" s="231" t="s">
        <v>157</v>
      </c>
      <c r="D7" s="372" t="s">
        <v>65</v>
      </c>
      <c r="E7" s="372" t="s">
        <v>297</v>
      </c>
      <c r="F7" s="372" t="s">
        <v>415</v>
      </c>
      <c r="G7" s="372" t="s">
        <v>68</v>
      </c>
      <c r="H7" s="372" t="s">
        <v>826</v>
      </c>
      <c r="I7" s="372" t="s">
        <v>827</v>
      </c>
      <c r="J7" s="372" t="s">
        <v>828</v>
      </c>
      <c r="K7" s="530" t="s">
        <v>829</v>
      </c>
      <c r="L7" s="532"/>
      <c r="M7" s="532"/>
      <c r="N7" s="531"/>
      <c r="O7" s="530" t="s">
        <v>371</v>
      </c>
      <c r="P7" s="531"/>
      <c r="Q7" s="382" t="s">
        <v>830</v>
      </c>
      <c r="R7" s="372" t="s">
        <v>831</v>
      </c>
      <c r="S7" s="376" t="s">
        <v>99</v>
      </c>
      <c r="T7" s="388"/>
      <c r="U7" s="377"/>
    </row>
    <row r="8" spans="1:21" s="69" customFormat="1" ht="12.75" x14ac:dyDescent="0.2">
      <c r="B8" s="372"/>
      <c r="C8" s="372" t="s">
        <v>164</v>
      </c>
      <c r="D8" s="372"/>
      <c r="E8" s="372"/>
      <c r="F8" s="372"/>
      <c r="G8" s="372"/>
      <c r="H8" s="372"/>
      <c r="I8" s="372"/>
      <c r="J8" s="372"/>
      <c r="K8" s="382" t="s">
        <v>832</v>
      </c>
      <c r="L8" s="382" t="s">
        <v>833</v>
      </c>
      <c r="M8" s="382" t="s">
        <v>834</v>
      </c>
      <c r="N8" s="382" t="s">
        <v>835</v>
      </c>
      <c r="O8" s="382" t="s">
        <v>836</v>
      </c>
      <c r="P8" s="382" t="s">
        <v>837</v>
      </c>
      <c r="Q8" s="383"/>
      <c r="R8" s="372"/>
      <c r="S8" s="378"/>
      <c r="T8" s="389"/>
      <c r="U8" s="379"/>
    </row>
    <row r="9" spans="1:21" s="69" customFormat="1" ht="12.75" x14ac:dyDescent="0.2">
      <c r="B9" s="372"/>
      <c r="C9" s="372"/>
      <c r="D9" s="372"/>
      <c r="E9" s="372"/>
      <c r="F9" s="372"/>
      <c r="G9" s="372"/>
      <c r="H9" s="372"/>
      <c r="I9" s="372"/>
      <c r="J9" s="372"/>
      <c r="K9" s="383"/>
      <c r="L9" s="383"/>
      <c r="M9" s="383"/>
      <c r="N9" s="383"/>
      <c r="O9" s="383"/>
      <c r="P9" s="383"/>
      <c r="Q9" s="383"/>
      <c r="R9" s="372"/>
      <c r="S9" s="378"/>
      <c r="T9" s="389"/>
      <c r="U9" s="379"/>
    </row>
    <row r="10" spans="1:21" s="69" customFormat="1" ht="12.75" x14ac:dyDescent="0.2">
      <c r="B10" s="382"/>
      <c r="C10" s="382"/>
      <c r="D10" s="382"/>
      <c r="E10" s="382"/>
      <c r="F10" s="382"/>
      <c r="G10" s="382"/>
      <c r="H10" s="382"/>
      <c r="I10" s="382"/>
      <c r="J10" s="382"/>
      <c r="K10" s="383"/>
      <c r="L10" s="383" t="s">
        <v>833</v>
      </c>
      <c r="M10" s="383" t="s">
        <v>838</v>
      </c>
      <c r="N10" s="383"/>
      <c r="O10" s="383" t="s">
        <v>836</v>
      </c>
      <c r="P10" s="383" t="s">
        <v>837</v>
      </c>
      <c r="Q10" s="383"/>
      <c r="R10" s="382"/>
      <c r="S10" s="380"/>
      <c r="T10" s="433"/>
      <c r="U10" s="381"/>
    </row>
    <row r="11" spans="1:21" s="69" customFormat="1" ht="15" customHeight="1" x14ac:dyDescent="0.2">
      <c r="B11" s="36" t="s">
        <v>165</v>
      </c>
      <c r="C11" s="70"/>
      <c r="D11" s="70"/>
      <c r="E11" s="70"/>
      <c r="F11" s="70"/>
      <c r="G11" s="70"/>
      <c r="H11" s="70"/>
      <c r="I11" s="70"/>
      <c r="J11" s="70"/>
      <c r="K11" s="70"/>
      <c r="L11" s="70"/>
      <c r="M11" s="70"/>
      <c r="N11" s="70"/>
      <c r="O11" s="70"/>
      <c r="P11" s="70"/>
      <c r="Q11" s="70"/>
      <c r="R11" s="71"/>
      <c r="S11" s="244"/>
      <c r="T11" s="244"/>
      <c r="U11" s="245"/>
    </row>
    <row r="12" spans="1:21" s="23" customFormat="1" ht="12.75" x14ac:dyDescent="0.2">
      <c r="B12" s="67"/>
      <c r="C12" s="67"/>
      <c r="D12" s="67"/>
      <c r="E12" s="67"/>
      <c r="F12" s="67"/>
      <c r="G12" s="67"/>
      <c r="H12" s="198"/>
      <c r="I12" s="198"/>
      <c r="J12" s="67"/>
      <c r="K12" s="67"/>
      <c r="L12" s="67"/>
      <c r="M12" s="67"/>
      <c r="N12" s="67"/>
      <c r="O12" s="67"/>
      <c r="P12" s="67"/>
      <c r="Q12" s="67"/>
      <c r="R12" s="169" t="str">
        <f t="shared" ref="R12:R34" si="0">IF(K12=0,"",AVERAGE(ABS(L12-K12),ABS(O12-P12))/ABS(O12-K12))</f>
        <v/>
      </c>
      <c r="S12" s="390"/>
      <c r="T12" s="390"/>
      <c r="U12" s="390"/>
    </row>
    <row r="13" spans="1:21" s="23" customFormat="1" ht="12.75" x14ac:dyDescent="0.2">
      <c r="B13" s="67"/>
      <c r="C13" s="67"/>
      <c r="D13" s="66"/>
      <c r="E13" s="67"/>
      <c r="F13" s="67"/>
      <c r="G13" s="67"/>
      <c r="H13" s="199"/>
      <c r="I13" s="199"/>
      <c r="J13" s="66"/>
      <c r="K13" s="66"/>
      <c r="L13" s="66"/>
      <c r="M13" s="66"/>
      <c r="N13" s="66"/>
      <c r="O13" s="66"/>
      <c r="P13" s="66"/>
      <c r="Q13" s="66"/>
      <c r="R13" s="169" t="str">
        <f t="shared" si="0"/>
        <v/>
      </c>
      <c r="S13" s="390"/>
      <c r="T13" s="390"/>
      <c r="U13" s="390"/>
    </row>
    <row r="14" spans="1:21" s="23" customFormat="1" ht="12.75" x14ac:dyDescent="0.2">
      <c r="B14" s="67"/>
      <c r="C14" s="67"/>
      <c r="D14" s="66"/>
      <c r="E14" s="67"/>
      <c r="F14" s="67"/>
      <c r="G14" s="67"/>
      <c r="H14" s="199"/>
      <c r="I14" s="199"/>
      <c r="J14" s="66"/>
      <c r="K14" s="66"/>
      <c r="L14" s="66"/>
      <c r="M14" s="66"/>
      <c r="N14" s="66"/>
      <c r="O14" s="66"/>
      <c r="P14" s="66"/>
      <c r="Q14" s="66"/>
      <c r="R14" s="169" t="str">
        <f t="shared" si="0"/>
        <v/>
      </c>
      <c r="S14" s="390"/>
      <c r="T14" s="390"/>
      <c r="U14" s="390"/>
    </row>
    <row r="15" spans="1:21" s="23" customFormat="1" ht="12.75" x14ac:dyDescent="0.2">
      <c r="B15" s="66"/>
      <c r="C15" s="66"/>
      <c r="D15" s="66"/>
      <c r="E15" s="66"/>
      <c r="F15" s="66"/>
      <c r="G15" s="66"/>
      <c r="H15" s="199"/>
      <c r="I15" s="199"/>
      <c r="J15" s="66"/>
      <c r="K15" s="66"/>
      <c r="L15" s="66"/>
      <c r="M15" s="66"/>
      <c r="N15" s="66"/>
      <c r="O15" s="66"/>
      <c r="P15" s="66"/>
      <c r="Q15" s="66"/>
      <c r="R15" s="169" t="str">
        <f t="shared" si="0"/>
        <v/>
      </c>
      <c r="S15" s="390"/>
      <c r="T15" s="390"/>
      <c r="U15" s="390"/>
    </row>
    <row r="16" spans="1:21" s="23" customFormat="1" ht="12.75" x14ac:dyDescent="0.2">
      <c r="B16" s="68"/>
      <c r="C16" s="68"/>
      <c r="D16" s="68"/>
      <c r="E16" s="68"/>
      <c r="F16" s="68"/>
      <c r="G16" s="68"/>
      <c r="H16" s="200"/>
      <c r="I16" s="200"/>
      <c r="J16" s="68"/>
      <c r="K16" s="68"/>
      <c r="L16" s="68"/>
      <c r="M16" s="68"/>
      <c r="N16" s="68"/>
      <c r="O16" s="68"/>
      <c r="P16" s="68"/>
      <c r="Q16" s="68"/>
      <c r="R16" s="169" t="str">
        <f t="shared" si="0"/>
        <v/>
      </c>
      <c r="S16" s="390"/>
      <c r="T16" s="390"/>
      <c r="U16" s="390"/>
    </row>
    <row r="17" spans="2:21" s="69" customFormat="1" ht="15" customHeight="1" x14ac:dyDescent="0.2">
      <c r="B17" s="36" t="s">
        <v>170</v>
      </c>
      <c r="C17" s="70"/>
      <c r="D17" s="70"/>
      <c r="E17" s="70"/>
      <c r="F17" s="70"/>
      <c r="G17" s="70"/>
      <c r="H17" s="219"/>
      <c r="I17" s="219"/>
      <c r="J17" s="70"/>
      <c r="K17" s="70"/>
      <c r="L17" s="70"/>
      <c r="M17" s="70"/>
      <c r="N17" s="70"/>
      <c r="O17" s="70"/>
      <c r="P17" s="70"/>
      <c r="Q17" s="70"/>
      <c r="R17" s="170"/>
      <c r="S17" s="244"/>
      <c r="T17" s="244"/>
      <c r="U17" s="245"/>
    </row>
    <row r="18" spans="2:21" s="23" customFormat="1" ht="12.75" x14ac:dyDescent="0.2">
      <c r="B18" s="113"/>
      <c r="C18" s="113"/>
      <c r="D18" s="113"/>
      <c r="E18" s="113"/>
      <c r="F18" s="113"/>
      <c r="G18" s="113"/>
      <c r="H18" s="202"/>
      <c r="I18" s="202"/>
      <c r="J18" s="113"/>
      <c r="K18" s="113"/>
      <c r="L18" s="113"/>
      <c r="M18" s="113"/>
      <c r="N18" s="113"/>
      <c r="O18" s="113"/>
      <c r="P18" s="113"/>
      <c r="Q18" s="113"/>
      <c r="R18" s="169" t="str">
        <f t="shared" si="0"/>
        <v/>
      </c>
      <c r="S18" s="400"/>
      <c r="T18" s="400"/>
      <c r="U18" s="400"/>
    </row>
    <row r="19" spans="2:21" s="23" customFormat="1" ht="12.75" x14ac:dyDescent="0.2">
      <c r="B19" s="112"/>
      <c r="C19" s="112"/>
      <c r="D19" s="112"/>
      <c r="E19" s="112"/>
      <c r="F19" s="112"/>
      <c r="G19" s="112"/>
      <c r="H19" s="203"/>
      <c r="I19" s="203"/>
      <c r="J19" s="112"/>
      <c r="K19" s="112"/>
      <c r="L19" s="112"/>
      <c r="M19" s="112"/>
      <c r="N19" s="112"/>
      <c r="O19" s="112"/>
      <c r="P19" s="112"/>
      <c r="Q19" s="112"/>
      <c r="R19" s="169" t="str">
        <f t="shared" si="0"/>
        <v/>
      </c>
      <c r="S19" s="400"/>
      <c r="T19" s="400"/>
      <c r="U19" s="400"/>
    </row>
    <row r="20" spans="2:21" s="23" customFormat="1" ht="12.75" x14ac:dyDescent="0.2">
      <c r="B20" s="112"/>
      <c r="C20" s="112"/>
      <c r="D20" s="112"/>
      <c r="E20" s="112"/>
      <c r="F20" s="112"/>
      <c r="G20" s="112"/>
      <c r="H20" s="203"/>
      <c r="I20" s="203"/>
      <c r="J20" s="112"/>
      <c r="K20" s="112"/>
      <c r="L20" s="112"/>
      <c r="M20" s="112"/>
      <c r="N20" s="112"/>
      <c r="O20" s="112"/>
      <c r="P20" s="112"/>
      <c r="Q20" s="112"/>
      <c r="R20" s="169" t="str">
        <f t="shared" si="0"/>
        <v/>
      </c>
      <c r="S20" s="400"/>
      <c r="T20" s="400"/>
      <c r="U20" s="400"/>
    </row>
    <row r="21" spans="2:21" s="23" customFormat="1" ht="12.75" x14ac:dyDescent="0.2">
      <c r="B21" s="112"/>
      <c r="C21" s="112"/>
      <c r="D21" s="112"/>
      <c r="E21" s="112"/>
      <c r="F21" s="112"/>
      <c r="G21" s="112"/>
      <c r="H21" s="203"/>
      <c r="I21" s="203"/>
      <c r="J21" s="112"/>
      <c r="K21" s="112"/>
      <c r="L21" s="112"/>
      <c r="M21" s="112"/>
      <c r="N21" s="112"/>
      <c r="O21" s="112"/>
      <c r="P21" s="112"/>
      <c r="Q21" s="112"/>
      <c r="R21" s="169" t="str">
        <f t="shared" si="0"/>
        <v/>
      </c>
      <c r="S21" s="400"/>
      <c r="T21" s="400"/>
      <c r="U21" s="400"/>
    </row>
    <row r="22" spans="2:21" s="23" customFormat="1" ht="12.75" x14ac:dyDescent="0.2">
      <c r="B22" s="114"/>
      <c r="C22" s="114"/>
      <c r="D22" s="114"/>
      <c r="E22" s="114"/>
      <c r="F22" s="114"/>
      <c r="G22" s="114"/>
      <c r="H22" s="216"/>
      <c r="I22" s="216"/>
      <c r="J22" s="114"/>
      <c r="K22" s="114"/>
      <c r="L22" s="114"/>
      <c r="M22" s="114"/>
      <c r="N22" s="114"/>
      <c r="O22" s="114"/>
      <c r="P22" s="114"/>
      <c r="Q22" s="114"/>
      <c r="R22" s="169" t="str">
        <f t="shared" si="0"/>
        <v/>
      </c>
      <c r="S22" s="400"/>
      <c r="T22" s="400"/>
      <c r="U22" s="400"/>
    </row>
    <row r="23" spans="2:21" s="69" customFormat="1" ht="15" customHeight="1" x14ac:dyDescent="0.2">
      <c r="B23" s="36" t="s">
        <v>171</v>
      </c>
      <c r="C23" s="70"/>
      <c r="D23" s="70"/>
      <c r="E23" s="70"/>
      <c r="F23" s="70"/>
      <c r="G23" s="70"/>
      <c r="H23" s="219"/>
      <c r="I23" s="219"/>
      <c r="J23" s="70"/>
      <c r="K23" s="70"/>
      <c r="L23" s="70"/>
      <c r="M23" s="70"/>
      <c r="N23" s="70"/>
      <c r="O23" s="70"/>
      <c r="P23" s="70"/>
      <c r="Q23" s="70"/>
      <c r="R23" s="170"/>
      <c r="S23" s="244"/>
      <c r="T23" s="244"/>
      <c r="U23" s="245"/>
    </row>
    <row r="24" spans="2:21" s="23" customFormat="1" ht="12.75" x14ac:dyDescent="0.2">
      <c r="B24" s="67"/>
      <c r="C24" s="67"/>
      <c r="D24" s="67"/>
      <c r="E24" s="67"/>
      <c r="F24" s="67"/>
      <c r="G24" s="67"/>
      <c r="H24" s="198"/>
      <c r="I24" s="198"/>
      <c r="J24" s="67"/>
      <c r="K24" s="67"/>
      <c r="L24" s="67"/>
      <c r="M24" s="235"/>
      <c r="N24" s="235"/>
      <c r="O24" s="235"/>
      <c r="P24" s="67"/>
      <c r="Q24" s="67"/>
      <c r="R24" s="169" t="str">
        <f t="shared" si="0"/>
        <v/>
      </c>
      <c r="S24" s="390"/>
      <c r="T24" s="390"/>
      <c r="U24" s="390"/>
    </row>
    <row r="25" spans="2:21" s="23" customFormat="1" ht="12.75" x14ac:dyDescent="0.2">
      <c r="B25" s="66"/>
      <c r="C25" s="66"/>
      <c r="D25" s="66"/>
      <c r="E25" s="66"/>
      <c r="F25" s="66"/>
      <c r="G25" s="66"/>
      <c r="H25" s="199"/>
      <c r="I25" s="199"/>
      <c r="J25" s="234"/>
      <c r="K25" s="234"/>
      <c r="L25" s="234"/>
      <c r="M25" s="234"/>
      <c r="N25" s="234"/>
      <c r="O25" s="234"/>
      <c r="P25" s="66"/>
      <c r="Q25" s="66"/>
      <c r="R25" s="169" t="str">
        <f t="shared" si="0"/>
        <v/>
      </c>
      <c r="S25" s="390"/>
      <c r="T25" s="390"/>
      <c r="U25" s="390"/>
    </row>
    <row r="26" spans="2:21" s="23" customFormat="1" ht="12.75" x14ac:dyDescent="0.2">
      <c r="B26" s="66"/>
      <c r="C26" s="66"/>
      <c r="D26" s="66"/>
      <c r="E26" s="66"/>
      <c r="F26" s="66"/>
      <c r="G26" s="66"/>
      <c r="H26" s="199"/>
      <c r="I26" s="199"/>
      <c r="J26" s="234"/>
      <c r="K26" s="234"/>
      <c r="L26" s="234"/>
      <c r="M26" s="234"/>
      <c r="N26" s="234"/>
      <c r="O26" s="234"/>
      <c r="P26" s="66"/>
      <c r="Q26" s="66"/>
      <c r="R26" s="169" t="str">
        <f t="shared" si="0"/>
        <v/>
      </c>
      <c r="S26" s="390"/>
      <c r="T26" s="390"/>
      <c r="U26" s="390"/>
    </row>
    <row r="27" spans="2:21" s="23" customFormat="1" ht="12.75" x14ac:dyDescent="0.2">
      <c r="B27" s="66"/>
      <c r="C27" s="66"/>
      <c r="D27" s="66"/>
      <c r="E27" s="66"/>
      <c r="F27" s="66"/>
      <c r="G27" s="66"/>
      <c r="H27" s="199"/>
      <c r="I27" s="199"/>
      <c r="J27" s="234"/>
      <c r="K27" s="234"/>
      <c r="L27" s="234"/>
      <c r="M27" s="234"/>
      <c r="N27" s="234"/>
      <c r="O27" s="234"/>
      <c r="P27" s="66"/>
      <c r="Q27" s="66"/>
      <c r="R27" s="169" t="str">
        <f t="shared" si="0"/>
        <v/>
      </c>
      <c r="S27" s="390"/>
      <c r="T27" s="390"/>
      <c r="U27" s="390"/>
    </row>
    <row r="28" spans="2:21" s="23" customFormat="1" ht="12.75" x14ac:dyDescent="0.2">
      <c r="B28" s="66"/>
      <c r="C28" s="66"/>
      <c r="D28" s="66"/>
      <c r="E28" s="66"/>
      <c r="F28" s="66"/>
      <c r="G28" s="66"/>
      <c r="H28" s="199"/>
      <c r="I28" s="199"/>
      <c r="J28" s="234"/>
      <c r="K28" s="234"/>
      <c r="L28" s="234"/>
      <c r="M28" s="234"/>
      <c r="N28" s="234"/>
      <c r="O28" s="234"/>
      <c r="P28" s="66"/>
      <c r="Q28" s="66"/>
      <c r="R28" s="169" t="str">
        <f t="shared" si="0"/>
        <v/>
      </c>
      <c r="S28" s="390"/>
      <c r="T28" s="390"/>
      <c r="U28" s="390"/>
    </row>
    <row r="29" spans="2:21" s="69" customFormat="1" ht="15" customHeight="1" x14ac:dyDescent="0.2">
      <c r="B29" s="36" t="s">
        <v>173</v>
      </c>
      <c r="C29" s="70"/>
      <c r="D29" s="70"/>
      <c r="E29" s="70"/>
      <c r="F29" s="70"/>
      <c r="G29" s="70"/>
      <c r="H29" s="219"/>
      <c r="I29" s="219"/>
      <c r="J29" s="70"/>
      <c r="K29" s="70"/>
      <c r="L29" s="70"/>
      <c r="M29" s="70"/>
      <c r="N29" s="70"/>
      <c r="O29" s="70"/>
      <c r="P29" s="70"/>
      <c r="Q29" s="70"/>
      <c r="R29" s="170"/>
      <c r="S29" s="244"/>
      <c r="T29" s="244"/>
      <c r="U29" s="245"/>
    </row>
    <row r="30" spans="2:21" s="23" customFormat="1" ht="12.75" x14ac:dyDescent="0.2">
      <c r="B30" s="113"/>
      <c r="C30" s="113"/>
      <c r="D30" s="113"/>
      <c r="E30" s="113"/>
      <c r="F30" s="113"/>
      <c r="G30" s="113"/>
      <c r="H30" s="202"/>
      <c r="I30" s="202"/>
      <c r="J30" s="116"/>
      <c r="K30" s="116"/>
      <c r="L30" s="116"/>
      <c r="M30" s="116"/>
      <c r="N30" s="116"/>
      <c r="O30" s="116"/>
      <c r="P30" s="113"/>
      <c r="Q30" s="113"/>
      <c r="R30" s="169" t="str">
        <f t="shared" si="0"/>
        <v/>
      </c>
      <c r="S30" s="400"/>
      <c r="T30" s="400"/>
      <c r="U30" s="400"/>
    </row>
    <row r="31" spans="2:21" s="23" customFormat="1" ht="12.75" x14ac:dyDescent="0.2">
      <c r="B31" s="112"/>
      <c r="C31" s="112"/>
      <c r="D31" s="112"/>
      <c r="E31" s="112"/>
      <c r="F31" s="112"/>
      <c r="G31" s="112"/>
      <c r="H31" s="203"/>
      <c r="I31" s="203"/>
      <c r="J31" s="229"/>
      <c r="K31" s="229"/>
      <c r="L31" s="229"/>
      <c r="M31" s="229"/>
      <c r="N31" s="229"/>
      <c r="O31" s="229"/>
      <c r="P31" s="112"/>
      <c r="Q31" s="112"/>
      <c r="R31" s="169" t="str">
        <f t="shared" si="0"/>
        <v/>
      </c>
      <c r="S31" s="400"/>
      <c r="T31" s="400"/>
      <c r="U31" s="400"/>
    </row>
    <row r="32" spans="2:21" s="23" customFormat="1" ht="12.75" x14ac:dyDescent="0.2">
      <c r="B32" s="112"/>
      <c r="C32" s="112"/>
      <c r="D32" s="112"/>
      <c r="E32" s="112"/>
      <c r="F32" s="112"/>
      <c r="G32" s="112"/>
      <c r="H32" s="203"/>
      <c r="I32" s="203"/>
      <c r="J32" s="229"/>
      <c r="K32" s="229"/>
      <c r="L32" s="229"/>
      <c r="M32" s="229"/>
      <c r="N32" s="229"/>
      <c r="O32" s="229"/>
      <c r="P32" s="112"/>
      <c r="Q32" s="112"/>
      <c r="R32" s="169" t="str">
        <f t="shared" si="0"/>
        <v/>
      </c>
      <c r="S32" s="400"/>
      <c r="T32" s="400"/>
      <c r="U32" s="400"/>
    </row>
    <row r="33" spans="2:21" s="23" customFormat="1" ht="12.75" x14ac:dyDescent="0.2">
      <c r="B33" s="112"/>
      <c r="C33" s="112"/>
      <c r="D33" s="112"/>
      <c r="E33" s="112"/>
      <c r="F33" s="112"/>
      <c r="G33" s="112"/>
      <c r="H33" s="203"/>
      <c r="I33" s="203"/>
      <c r="J33" s="229"/>
      <c r="K33" s="229"/>
      <c r="L33" s="229"/>
      <c r="M33" s="229"/>
      <c r="N33" s="229"/>
      <c r="O33" s="229"/>
      <c r="P33" s="112"/>
      <c r="Q33" s="112"/>
      <c r="R33" s="169" t="str">
        <f t="shared" si="0"/>
        <v/>
      </c>
      <c r="S33" s="400"/>
      <c r="T33" s="400"/>
      <c r="U33" s="400"/>
    </row>
    <row r="34" spans="2:21" s="23" customFormat="1" ht="12.75" x14ac:dyDescent="0.2">
      <c r="B34" s="112"/>
      <c r="C34" s="112"/>
      <c r="D34" s="112"/>
      <c r="E34" s="112"/>
      <c r="F34" s="112"/>
      <c r="G34" s="112"/>
      <c r="H34" s="203"/>
      <c r="I34" s="203"/>
      <c r="J34" s="229"/>
      <c r="K34" s="229"/>
      <c r="L34" s="229"/>
      <c r="M34" s="220"/>
      <c r="N34" s="229"/>
      <c r="O34" s="229"/>
      <c r="P34" s="112"/>
      <c r="Q34" s="112"/>
      <c r="R34" s="169" t="str">
        <f t="shared" si="0"/>
        <v/>
      </c>
      <c r="S34" s="400"/>
      <c r="T34" s="400"/>
      <c r="U34" s="400"/>
    </row>
    <row r="35" spans="2:21" x14ac:dyDescent="0.2">
      <c r="S35" s="23"/>
      <c r="T35" s="23"/>
      <c r="U35" s="23"/>
    </row>
    <row r="36" spans="2:21" ht="15.95" customHeight="1" x14ac:dyDescent="0.2">
      <c r="B36" s="539" t="s">
        <v>839</v>
      </c>
      <c r="C36" s="539"/>
      <c r="D36" s="539"/>
      <c r="E36" s="539"/>
      <c r="F36" s="539"/>
      <c r="G36" s="539"/>
      <c r="H36" s="539"/>
      <c r="I36" s="539"/>
      <c r="J36" s="539"/>
      <c r="K36" s="539"/>
      <c r="L36" s="539"/>
      <c r="M36" s="539"/>
      <c r="N36" s="539"/>
      <c r="O36" s="539"/>
      <c r="P36" s="539"/>
      <c r="S36" s="23"/>
      <c r="T36" s="23"/>
      <c r="U36" s="23"/>
    </row>
    <row r="37" spans="2:21" ht="15" customHeight="1" x14ac:dyDescent="0.2">
      <c r="B37" s="372" t="s">
        <v>156</v>
      </c>
      <c r="C37" s="231" t="s">
        <v>157</v>
      </c>
      <c r="D37" s="372" t="s">
        <v>498</v>
      </c>
      <c r="E37" s="372"/>
      <c r="F37" s="530" t="s">
        <v>205</v>
      </c>
      <c r="G37" s="532"/>
      <c r="H37" s="531"/>
      <c r="I37" s="530" t="s">
        <v>840</v>
      </c>
      <c r="J37" s="532"/>
      <c r="K37" s="532"/>
      <c r="L37" s="531"/>
      <c r="M37" s="372" t="s">
        <v>841</v>
      </c>
      <c r="N37" s="376" t="s">
        <v>99</v>
      </c>
      <c r="O37" s="388"/>
      <c r="P37" s="377"/>
    </row>
    <row r="38" spans="2:21" ht="14.25" customHeight="1" x14ac:dyDescent="0.2">
      <c r="B38" s="372"/>
      <c r="C38" s="372" t="s">
        <v>164</v>
      </c>
      <c r="D38" s="372" t="s">
        <v>842</v>
      </c>
      <c r="E38" s="372" t="s">
        <v>843</v>
      </c>
      <c r="F38" s="372" t="s">
        <v>844</v>
      </c>
      <c r="G38" s="372" t="s">
        <v>845</v>
      </c>
      <c r="H38" s="372" t="s">
        <v>846</v>
      </c>
      <c r="I38" s="372" t="s">
        <v>847</v>
      </c>
      <c r="J38" s="372" t="s">
        <v>848</v>
      </c>
      <c r="K38" s="372" t="s">
        <v>849</v>
      </c>
      <c r="L38" s="382" t="s">
        <v>850</v>
      </c>
      <c r="M38" s="372"/>
      <c r="N38" s="378"/>
      <c r="O38" s="389"/>
      <c r="P38" s="379"/>
    </row>
    <row r="39" spans="2:21" x14ac:dyDescent="0.2">
      <c r="B39" s="372"/>
      <c r="C39" s="372"/>
      <c r="D39" s="372"/>
      <c r="E39" s="372"/>
      <c r="F39" s="372"/>
      <c r="G39" s="372"/>
      <c r="H39" s="372"/>
      <c r="I39" s="372"/>
      <c r="J39" s="372"/>
      <c r="K39" s="372"/>
      <c r="L39" s="383"/>
      <c r="M39" s="372"/>
      <c r="N39" s="378"/>
      <c r="O39" s="389"/>
      <c r="P39" s="379"/>
    </row>
    <row r="40" spans="2:21" ht="21.95" customHeight="1" x14ac:dyDescent="0.2">
      <c r="B40" s="382"/>
      <c r="C40" s="382"/>
      <c r="D40" s="382"/>
      <c r="E40" s="382"/>
      <c r="F40" s="382"/>
      <c r="G40" s="382"/>
      <c r="H40" s="382"/>
      <c r="I40" s="382"/>
      <c r="J40" s="382"/>
      <c r="K40" s="382"/>
      <c r="L40" s="383"/>
      <c r="M40" s="372"/>
      <c r="N40" s="380"/>
      <c r="O40" s="433"/>
      <c r="P40" s="381"/>
    </row>
    <row r="41" spans="2:21" x14ac:dyDescent="0.2">
      <c r="B41" s="36" t="s">
        <v>165</v>
      </c>
      <c r="C41" s="70"/>
      <c r="D41" s="70"/>
      <c r="E41" s="70"/>
      <c r="F41" s="70"/>
      <c r="G41" s="70"/>
      <c r="H41" s="70"/>
      <c r="I41" s="70"/>
      <c r="J41" s="70"/>
      <c r="K41" s="70"/>
      <c r="L41" s="71"/>
      <c r="M41" s="71"/>
      <c r="N41" s="244"/>
      <c r="O41" s="244"/>
      <c r="P41" s="245"/>
    </row>
    <row r="42" spans="2:21" x14ac:dyDescent="0.2">
      <c r="B42" s="67"/>
      <c r="C42" s="67"/>
      <c r="D42" s="67"/>
      <c r="E42" s="67"/>
      <c r="F42" s="67"/>
      <c r="G42" s="67"/>
      <c r="H42" s="67"/>
      <c r="I42" s="67"/>
      <c r="J42" s="198"/>
      <c r="K42" s="198"/>
      <c r="L42" s="67"/>
      <c r="M42" s="67"/>
      <c r="N42" s="390"/>
      <c r="O42" s="390"/>
      <c r="P42" s="390"/>
    </row>
    <row r="43" spans="2:21" x14ac:dyDescent="0.2">
      <c r="B43" s="66"/>
      <c r="C43" s="66"/>
      <c r="D43" s="66"/>
      <c r="E43" s="66"/>
      <c r="F43" s="66"/>
      <c r="G43" s="66"/>
      <c r="H43" s="66"/>
      <c r="I43" s="66"/>
      <c r="J43" s="199"/>
      <c r="K43" s="199"/>
      <c r="L43" s="66"/>
      <c r="M43" s="66"/>
      <c r="N43" s="390"/>
      <c r="O43" s="390"/>
      <c r="P43" s="390"/>
    </row>
    <row r="44" spans="2:21" x14ac:dyDescent="0.2">
      <c r="B44" s="66"/>
      <c r="C44" s="66"/>
      <c r="D44" s="66"/>
      <c r="E44" s="66"/>
      <c r="F44" s="66"/>
      <c r="G44" s="66"/>
      <c r="H44" s="66"/>
      <c r="I44" s="66"/>
      <c r="J44" s="199"/>
      <c r="K44" s="199"/>
      <c r="L44" s="66"/>
      <c r="M44" s="66"/>
      <c r="N44" s="390"/>
      <c r="O44" s="390"/>
      <c r="P44" s="390"/>
    </row>
    <row r="45" spans="2:21" x14ac:dyDescent="0.2">
      <c r="B45" s="66"/>
      <c r="C45" s="66"/>
      <c r="D45" s="66"/>
      <c r="E45" s="66"/>
      <c r="F45" s="66"/>
      <c r="G45" s="66"/>
      <c r="H45" s="66"/>
      <c r="I45" s="66"/>
      <c r="J45" s="199"/>
      <c r="K45" s="199"/>
      <c r="L45" s="66"/>
      <c r="M45" s="66"/>
      <c r="N45" s="390"/>
      <c r="O45" s="390"/>
      <c r="P45" s="390"/>
    </row>
    <row r="46" spans="2:21" x14ac:dyDescent="0.2">
      <c r="B46" s="68"/>
      <c r="C46" s="68"/>
      <c r="D46" s="68"/>
      <c r="E46" s="68"/>
      <c r="F46" s="68"/>
      <c r="G46" s="68"/>
      <c r="H46" s="68"/>
      <c r="I46" s="68"/>
      <c r="J46" s="200"/>
      <c r="K46" s="200"/>
      <c r="L46" s="68"/>
      <c r="M46" s="68"/>
      <c r="N46" s="390"/>
      <c r="O46" s="390"/>
      <c r="P46" s="390"/>
    </row>
    <row r="47" spans="2:21" x14ac:dyDescent="0.2">
      <c r="B47" s="36" t="s">
        <v>170</v>
      </c>
      <c r="C47" s="70"/>
      <c r="D47" s="70"/>
      <c r="E47" s="70"/>
      <c r="F47" s="70"/>
      <c r="G47" s="70"/>
      <c r="H47" s="70"/>
      <c r="I47" s="70"/>
      <c r="J47" s="219"/>
      <c r="K47" s="219"/>
      <c r="L47" s="71"/>
      <c r="M47" s="71"/>
      <c r="N47" s="244"/>
      <c r="O47" s="244"/>
      <c r="P47" s="245"/>
    </row>
    <row r="48" spans="2:21" x14ac:dyDescent="0.2">
      <c r="B48" s="113"/>
      <c r="C48" s="113"/>
      <c r="D48" s="113"/>
      <c r="E48" s="113"/>
      <c r="F48" s="113"/>
      <c r="G48" s="113"/>
      <c r="H48" s="113"/>
      <c r="I48" s="113"/>
      <c r="J48" s="202"/>
      <c r="K48" s="202"/>
      <c r="L48" s="113"/>
      <c r="M48" s="113"/>
      <c r="N48" s="400"/>
      <c r="O48" s="400"/>
      <c r="P48" s="400"/>
    </row>
    <row r="49" spans="2:16" x14ac:dyDescent="0.2">
      <c r="B49" s="112"/>
      <c r="C49" s="112"/>
      <c r="D49" s="112"/>
      <c r="E49" s="112"/>
      <c r="F49" s="112"/>
      <c r="G49" s="112"/>
      <c r="H49" s="112"/>
      <c r="I49" s="112"/>
      <c r="J49" s="203"/>
      <c r="K49" s="203"/>
      <c r="L49" s="112"/>
      <c r="M49" s="112"/>
      <c r="N49" s="400"/>
      <c r="O49" s="400"/>
      <c r="P49" s="400"/>
    </row>
    <row r="50" spans="2:16" x14ac:dyDescent="0.2">
      <c r="B50" s="112"/>
      <c r="C50" s="112"/>
      <c r="D50" s="112"/>
      <c r="E50" s="112"/>
      <c r="F50" s="112"/>
      <c r="G50" s="112"/>
      <c r="H50" s="112"/>
      <c r="I50" s="112"/>
      <c r="J50" s="203"/>
      <c r="K50" s="203"/>
      <c r="L50" s="112"/>
      <c r="M50" s="112"/>
      <c r="N50" s="400"/>
      <c r="O50" s="400"/>
      <c r="P50" s="400"/>
    </row>
    <row r="51" spans="2:16" x14ac:dyDescent="0.2">
      <c r="B51" s="112"/>
      <c r="C51" s="112"/>
      <c r="D51" s="112"/>
      <c r="E51" s="112"/>
      <c r="F51" s="112"/>
      <c r="G51" s="112"/>
      <c r="H51" s="112"/>
      <c r="I51" s="112"/>
      <c r="J51" s="203"/>
      <c r="K51" s="203"/>
      <c r="L51" s="112"/>
      <c r="M51" s="112"/>
      <c r="N51" s="400"/>
      <c r="O51" s="400"/>
      <c r="P51" s="400"/>
    </row>
    <row r="52" spans="2:16" x14ac:dyDescent="0.2">
      <c r="B52" s="114"/>
      <c r="C52" s="114"/>
      <c r="D52" s="114"/>
      <c r="E52" s="114"/>
      <c r="F52" s="114"/>
      <c r="G52" s="114"/>
      <c r="H52" s="114"/>
      <c r="I52" s="114"/>
      <c r="J52" s="216"/>
      <c r="K52" s="216"/>
      <c r="L52" s="114"/>
      <c r="M52" s="114"/>
      <c r="N52" s="400"/>
      <c r="O52" s="400"/>
      <c r="P52" s="400"/>
    </row>
    <row r="53" spans="2:16" x14ac:dyDescent="0.2">
      <c r="B53" s="36" t="s">
        <v>171</v>
      </c>
      <c r="C53" s="70"/>
      <c r="D53" s="70"/>
      <c r="E53" s="70"/>
      <c r="F53" s="70"/>
      <c r="G53" s="70"/>
      <c r="H53" s="70"/>
      <c r="I53" s="70"/>
      <c r="J53" s="219"/>
      <c r="K53" s="219"/>
      <c r="L53" s="71"/>
      <c r="M53" s="71"/>
      <c r="N53" s="244"/>
      <c r="O53" s="244"/>
      <c r="P53" s="245"/>
    </row>
    <row r="54" spans="2:16" x14ac:dyDescent="0.2">
      <c r="B54" s="67"/>
      <c r="C54" s="67"/>
      <c r="D54" s="67"/>
      <c r="E54" s="67"/>
      <c r="F54" s="67"/>
      <c r="G54" s="67"/>
      <c r="H54" s="67"/>
      <c r="I54" s="67"/>
      <c r="J54" s="198"/>
      <c r="K54" s="198"/>
      <c r="L54" s="67"/>
      <c r="M54" s="67"/>
      <c r="N54" s="390"/>
      <c r="O54" s="390"/>
      <c r="P54" s="390"/>
    </row>
    <row r="55" spans="2:16" x14ac:dyDescent="0.2">
      <c r="B55" s="66"/>
      <c r="C55" s="66"/>
      <c r="D55" s="66"/>
      <c r="E55" s="66"/>
      <c r="F55" s="66"/>
      <c r="G55" s="66"/>
      <c r="H55" s="66"/>
      <c r="I55" s="66"/>
      <c r="J55" s="199"/>
      <c r="K55" s="199"/>
      <c r="L55" s="66"/>
      <c r="M55" s="66"/>
      <c r="N55" s="390"/>
      <c r="O55" s="390"/>
      <c r="P55" s="390"/>
    </row>
    <row r="56" spans="2:16" x14ac:dyDescent="0.2">
      <c r="B56" s="66"/>
      <c r="C56" s="66"/>
      <c r="D56" s="66"/>
      <c r="E56" s="66"/>
      <c r="F56" s="66"/>
      <c r="G56" s="66"/>
      <c r="H56" s="66"/>
      <c r="I56" s="66"/>
      <c r="J56" s="199"/>
      <c r="K56" s="199"/>
      <c r="L56" s="66"/>
      <c r="M56" s="66"/>
      <c r="N56" s="390"/>
      <c r="O56" s="390"/>
      <c r="P56" s="390"/>
    </row>
    <row r="57" spans="2:16" x14ac:dyDescent="0.2">
      <c r="B57" s="66"/>
      <c r="C57" s="66"/>
      <c r="D57" s="66"/>
      <c r="E57" s="66"/>
      <c r="F57" s="66"/>
      <c r="G57" s="66"/>
      <c r="H57" s="66"/>
      <c r="I57" s="66"/>
      <c r="J57" s="199"/>
      <c r="K57" s="199"/>
      <c r="L57" s="66"/>
      <c r="M57" s="66"/>
      <c r="N57" s="390"/>
      <c r="O57" s="390"/>
      <c r="P57" s="390"/>
    </row>
    <row r="58" spans="2:16" x14ac:dyDescent="0.2">
      <c r="B58" s="66"/>
      <c r="C58" s="66"/>
      <c r="D58" s="66"/>
      <c r="E58" s="66"/>
      <c r="F58" s="66"/>
      <c r="G58" s="66"/>
      <c r="H58" s="66"/>
      <c r="I58" s="66"/>
      <c r="J58" s="199"/>
      <c r="K58" s="199"/>
      <c r="L58" s="66"/>
      <c r="M58" s="66"/>
      <c r="N58" s="390"/>
      <c r="O58" s="390"/>
      <c r="P58" s="390"/>
    </row>
    <row r="59" spans="2:16" x14ac:dyDescent="0.2">
      <c r="B59" s="36" t="s">
        <v>173</v>
      </c>
      <c r="C59" s="70"/>
      <c r="D59" s="70"/>
      <c r="E59" s="70"/>
      <c r="F59" s="70"/>
      <c r="G59" s="70"/>
      <c r="H59" s="70"/>
      <c r="I59" s="70"/>
      <c r="J59" s="219"/>
      <c r="K59" s="219"/>
      <c r="L59" s="71"/>
      <c r="M59" s="71"/>
      <c r="N59" s="244"/>
      <c r="O59" s="244"/>
      <c r="P59" s="245"/>
    </row>
    <row r="60" spans="2:16" x14ac:dyDescent="0.2">
      <c r="B60" s="113"/>
      <c r="C60" s="113"/>
      <c r="D60" s="113"/>
      <c r="E60" s="113"/>
      <c r="F60" s="113"/>
      <c r="G60" s="113"/>
      <c r="H60" s="113"/>
      <c r="I60" s="113"/>
      <c r="J60" s="202"/>
      <c r="K60" s="202"/>
      <c r="L60" s="113"/>
      <c r="M60" s="113"/>
      <c r="N60" s="400"/>
      <c r="O60" s="400"/>
      <c r="P60" s="400"/>
    </row>
    <row r="61" spans="2:16" x14ac:dyDescent="0.2">
      <c r="B61" s="112"/>
      <c r="C61" s="112"/>
      <c r="D61" s="112"/>
      <c r="E61" s="112"/>
      <c r="F61" s="112"/>
      <c r="G61" s="112"/>
      <c r="H61" s="112"/>
      <c r="I61" s="112"/>
      <c r="J61" s="203"/>
      <c r="K61" s="203"/>
      <c r="L61" s="112"/>
      <c r="M61" s="112"/>
      <c r="N61" s="400"/>
      <c r="O61" s="400"/>
      <c r="P61" s="400"/>
    </row>
    <row r="62" spans="2:16" x14ac:dyDescent="0.2">
      <c r="B62" s="112"/>
      <c r="C62" s="112"/>
      <c r="D62" s="112"/>
      <c r="E62" s="112"/>
      <c r="F62" s="112"/>
      <c r="G62" s="112"/>
      <c r="H62" s="112"/>
      <c r="I62" s="112"/>
      <c r="J62" s="203"/>
      <c r="K62" s="203"/>
      <c r="L62" s="112"/>
      <c r="M62" s="112"/>
      <c r="N62" s="400"/>
      <c r="O62" s="400"/>
      <c r="P62" s="400"/>
    </row>
    <row r="63" spans="2:16" x14ac:dyDescent="0.2">
      <c r="B63" s="112"/>
      <c r="C63" s="112"/>
      <c r="D63" s="112"/>
      <c r="E63" s="112"/>
      <c r="F63" s="112"/>
      <c r="G63" s="112"/>
      <c r="H63" s="112"/>
      <c r="I63" s="112"/>
      <c r="J63" s="203"/>
      <c r="K63" s="203"/>
      <c r="L63" s="112"/>
      <c r="M63" s="112"/>
      <c r="N63" s="400"/>
      <c r="O63" s="400"/>
      <c r="P63" s="400"/>
    </row>
    <row r="64" spans="2:16" x14ac:dyDescent="0.2">
      <c r="B64" s="112"/>
      <c r="C64" s="112"/>
      <c r="D64" s="112"/>
      <c r="E64" s="112"/>
      <c r="F64" s="112"/>
      <c r="G64" s="112"/>
      <c r="H64" s="112"/>
      <c r="I64" s="112"/>
      <c r="J64" s="203"/>
      <c r="K64" s="203"/>
      <c r="L64" s="112"/>
      <c r="M64" s="112"/>
      <c r="N64" s="400"/>
      <c r="O64" s="400"/>
      <c r="P64" s="400"/>
    </row>
    <row r="66" spans="2:16" ht="15.75" x14ac:dyDescent="0.2">
      <c r="B66" s="341" t="s">
        <v>188</v>
      </c>
      <c r="C66" s="342"/>
      <c r="D66" s="342"/>
      <c r="E66" s="342"/>
      <c r="F66" s="342"/>
      <c r="G66" s="343"/>
    </row>
    <row r="67" spans="2:16" x14ac:dyDescent="0.2">
      <c r="B67" s="65" t="s">
        <v>171</v>
      </c>
      <c r="C67" s="244"/>
      <c r="D67" s="244"/>
      <c r="E67" s="244"/>
      <c r="F67" s="244"/>
      <c r="G67" s="245"/>
    </row>
    <row r="68" spans="2:16" x14ac:dyDescent="0.2">
      <c r="B68" s="31" t="s">
        <v>65</v>
      </c>
      <c r="C68" s="31" t="s">
        <v>189</v>
      </c>
      <c r="D68" s="226" t="s">
        <v>190</v>
      </c>
      <c r="E68" s="224" t="s">
        <v>191</v>
      </c>
      <c r="F68" s="337" t="s">
        <v>99</v>
      </c>
      <c r="G68" s="338"/>
    </row>
    <row r="69" spans="2:16" x14ac:dyDescent="0.2">
      <c r="B69" s="128"/>
      <c r="C69" s="142"/>
      <c r="D69" s="142"/>
      <c r="E69" s="135">
        <f>C69+D69</f>
        <v>0</v>
      </c>
      <c r="F69" s="353"/>
      <c r="G69" s="354"/>
    </row>
    <row r="70" spans="2:16" x14ac:dyDescent="0.2">
      <c r="B70" s="128"/>
      <c r="C70" s="142"/>
      <c r="D70" s="142"/>
      <c r="E70" s="135">
        <f t="shared" ref="E70:E75" si="1">C70+D70</f>
        <v>0</v>
      </c>
      <c r="F70" s="353"/>
      <c r="G70" s="354"/>
    </row>
    <row r="71" spans="2:16" x14ac:dyDescent="0.2">
      <c r="B71" s="128"/>
      <c r="C71" s="142"/>
      <c r="D71" s="142"/>
      <c r="E71" s="135">
        <f t="shared" si="1"/>
        <v>0</v>
      </c>
      <c r="F71" s="353"/>
      <c r="G71" s="354"/>
    </row>
    <row r="72" spans="2:16" x14ac:dyDescent="0.2">
      <c r="B72" s="128"/>
      <c r="C72" s="142"/>
      <c r="D72" s="142"/>
      <c r="E72" s="135">
        <f t="shared" si="1"/>
        <v>0</v>
      </c>
      <c r="F72" s="353"/>
      <c r="G72" s="354"/>
    </row>
    <row r="73" spans="2:16" x14ac:dyDescent="0.2">
      <c r="B73" s="128"/>
      <c r="C73" s="142"/>
      <c r="D73" s="142"/>
      <c r="E73" s="135">
        <f t="shared" si="1"/>
        <v>0</v>
      </c>
      <c r="F73" s="353"/>
      <c r="G73" s="354"/>
    </row>
    <row r="74" spans="2:16" x14ac:dyDescent="0.2">
      <c r="B74" s="128"/>
      <c r="C74" s="142"/>
      <c r="D74" s="142"/>
      <c r="E74" s="135">
        <f t="shared" si="1"/>
        <v>0</v>
      </c>
      <c r="F74" s="353"/>
      <c r="G74" s="354"/>
    </row>
    <row r="75" spans="2:16" x14ac:dyDescent="0.2">
      <c r="B75" s="128"/>
      <c r="C75" s="142"/>
      <c r="D75" s="142"/>
      <c r="E75" s="135">
        <f t="shared" si="1"/>
        <v>0</v>
      </c>
      <c r="F75" s="353"/>
      <c r="G75" s="354"/>
    </row>
    <row r="77" spans="2:16" ht="15.75" x14ac:dyDescent="0.2">
      <c r="B77" s="365" t="s">
        <v>193</v>
      </c>
      <c r="C77" s="365"/>
      <c r="D77" s="365"/>
      <c r="E77" s="365"/>
      <c r="F77" s="365"/>
      <c r="G77" s="365"/>
      <c r="H77" s="365"/>
      <c r="I77" s="365"/>
      <c r="J77" s="365"/>
      <c r="K77" s="365"/>
      <c r="L77" s="365"/>
      <c r="M77" s="365"/>
      <c r="N77" s="365"/>
      <c r="O77" s="365"/>
      <c r="P77" s="365"/>
    </row>
    <row r="78" spans="2:16" ht="15" x14ac:dyDescent="0.25">
      <c r="B78" s="366" t="s">
        <v>8</v>
      </c>
      <c r="C78" s="366"/>
      <c r="D78" s="366"/>
      <c r="E78" s="366"/>
      <c r="F78" s="366"/>
      <c r="G78" s="366"/>
      <c r="H78" s="366"/>
      <c r="I78" s="366"/>
      <c r="J78" s="366"/>
      <c r="K78" s="366"/>
      <c r="L78" s="366"/>
      <c r="M78" s="366"/>
      <c r="N78" s="366"/>
      <c r="O78" s="366"/>
      <c r="P78" s="366"/>
    </row>
    <row r="79" spans="2:16" ht="14.25" customHeight="1" x14ac:dyDescent="0.2">
      <c r="B79" s="367" t="s">
        <v>318</v>
      </c>
      <c r="C79" s="367"/>
      <c r="D79" s="367"/>
      <c r="E79" s="367"/>
      <c r="F79" s="367"/>
      <c r="G79" s="367"/>
      <c r="H79" s="367"/>
      <c r="I79" s="367"/>
      <c r="J79" s="367"/>
      <c r="K79" s="367"/>
      <c r="L79" s="367"/>
      <c r="M79" s="367"/>
      <c r="N79" s="367"/>
      <c r="O79" s="367"/>
      <c r="P79" s="367"/>
    </row>
    <row r="80" spans="2:16" s="69" customFormat="1" ht="38.25" x14ac:dyDescent="0.2">
      <c r="B80" s="228" t="s">
        <v>196</v>
      </c>
      <c r="C80" s="228" t="s">
        <v>192</v>
      </c>
      <c r="D80" s="408" t="s">
        <v>197</v>
      </c>
      <c r="E80" s="408"/>
      <c r="F80" s="408" t="s">
        <v>198</v>
      </c>
      <c r="G80" s="408"/>
      <c r="H80" s="408"/>
      <c r="I80" s="228" t="s">
        <v>199</v>
      </c>
      <c r="J80" s="228" t="s">
        <v>200</v>
      </c>
      <c r="K80" s="408" t="s">
        <v>201</v>
      </c>
      <c r="L80" s="408"/>
      <c r="M80" s="228" t="s">
        <v>202</v>
      </c>
      <c r="N80" s="455" t="s">
        <v>203</v>
      </c>
      <c r="O80" s="456"/>
      <c r="P80" s="457"/>
    </row>
    <row r="81" spans="2:16" s="69" customFormat="1" ht="63" customHeight="1" x14ac:dyDescent="0.2">
      <c r="B81" s="227" t="s">
        <v>851</v>
      </c>
      <c r="C81" s="227" t="s">
        <v>852</v>
      </c>
      <c r="D81" s="409" t="s">
        <v>853</v>
      </c>
      <c r="E81" s="409"/>
      <c r="F81" s="409" t="s">
        <v>854</v>
      </c>
      <c r="G81" s="409"/>
      <c r="H81" s="409"/>
      <c r="I81" s="227" t="s">
        <v>429</v>
      </c>
      <c r="J81" s="227" t="s">
        <v>212</v>
      </c>
      <c r="K81" s="409" t="s">
        <v>855</v>
      </c>
      <c r="L81" s="409"/>
      <c r="M81" s="248"/>
      <c r="N81" s="540"/>
      <c r="O81" s="541"/>
      <c r="P81" s="542"/>
    </row>
    <row r="82" spans="2:16" ht="63" customHeight="1" x14ac:dyDescent="0.2">
      <c r="B82" s="227" t="s">
        <v>851</v>
      </c>
      <c r="C82" s="227" t="s">
        <v>852</v>
      </c>
      <c r="D82" s="409" t="s">
        <v>856</v>
      </c>
      <c r="E82" s="409"/>
      <c r="F82" s="409" t="s">
        <v>857</v>
      </c>
      <c r="G82" s="409"/>
      <c r="H82" s="409"/>
      <c r="I82" s="227" t="s">
        <v>429</v>
      </c>
      <c r="J82" s="227" t="s">
        <v>212</v>
      </c>
      <c r="K82" s="409" t="s">
        <v>858</v>
      </c>
      <c r="L82" s="409"/>
      <c r="M82" s="248"/>
      <c r="N82" s="540"/>
      <c r="O82" s="541"/>
      <c r="P82" s="542"/>
    </row>
    <row r="83" spans="2:16" ht="63" customHeight="1" x14ac:dyDescent="0.2">
      <c r="B83" s="227" t="s">
        <v>851</v>
      </c>
      <c r="C83" s="227" t="s">
        <v>852</v>
      </c>
      <c r="D83" s="409" t="s">
        <v>859</v>
      </c>
      <c r="E83" s="409"/>
      <c r="F83" s="409" t="s">
        <v>860</v>
      </c>
      <c r="G83" s="409"/>
      <c r="H83" s="409"/>
      <c r="I83" s="227" t="s">
        <v>429</v>
      </c>
      <c r="J83" s="227" t="s">
        <v>209</v>
      </c>
      <c r="K83" s="409" t="s">
        <v>861</v>
      </c>
      <c r="L83" s="409"/>
      <c r="M83" s="248"/>
      <c r="N83" s="540"/>
      <c r="O83" s="541"/>
      <c r="P83" s="542"/>
    </row>
    <row r="84" spans="2:16" ht="135" customHeight="1" x14ac:dyDescent="0.2">
      <c r="B84" s="227" t="s">
        <v>851</v>
      </c>
      <c r="C84" s="227" t="s">
        <v>852</v>
      </c>
      <c r="D84" s="409" t="s">
        <v>862</v>
      </c>
      <c r="E84" s="409"/>
      <c r="F84" s="409" t="s">
        <v>233</v>
      </c>
      <c r="G84" s="409"/>
      <c r="H84" s="409"/>
      <c r="I84" s="227" t="s">
        <v>429</v>
      </c>
      <c r="J84" s="227" t="s">
        <v>234</v>
      </c>
      <c r="K84" s="409" t="s">
        <v>767</v>
      </c>
      <c r="L84" s="409"/>
      <c r="M84" s="248"/>
      <c r="N84" s="540"/>
      <c r="O84" s="541"/>
      <c r="P84" s="542"/>
    </row>
    <row r="85" spans="2:16" ht="63" customHeight="1" x14ac:dyDescent="0.2">
      <c r="B85" s="227" t="s">
        <v>319</v>
      </c>
      <c r="C85" s="227" t="s">
        <v>320</v>
      </c>
      <c r="D85" s="409" t="s">
        <v>863</v>
      </c>
      <c r="E85" s="409"/>
      <c r="F85" s="409" t="s">
        <v>322</v>
      </c>
      <c r="G85" s="409"/>
      <c r="H85" s="409"/>
      <c r="I85" s="227" t="s">
        <v>208</v>
      </c>
      <c r="J85" s="227" t="s">
        <v>234</v>
      </c>
      <c r="K85" s="409" t="s">
        <v>323</v>
      </c>
      <c r="L85" s="409"/>
      <c r="M85" s="248"/>
      <c r="N85" s="540"/>
      <c r="O85" s="541"/>
      <c r="P85" s="542"/>
    </row>
    <row r="86" spans="2:16" ht="162.75" customHeight="1" x14ac:dyDescent="0.2">
      <c r="B86" s="227" t="s">
        <v>319</v>
      </c>
      <c r="C86" s="227" t="s">
        <v>320</v>
      </c>
      <c r="D86" s="409" t="s">
        <v>864</v>
      </c>
      <c r="E86" s="409"/>
      <c r="F86" s="409" t="s">
        <v>865</v>
      </c>
      <c r="G86" s="409"/>
      <c r="H86" s="409"/>
      <c r="I86" s="227" t="s">
        <v>208</v>
      </c>
      <c r="J86" s="227" t="s">
        <v>212</v>
      </c>
      <c r="K86" s="409" t="s">
        <v>326</v>
      </c>
      <c r="L86" s="409"/>
      <c r="M86" s="248"/>
      <c r="N86" s="540"/>
      <c r="O86" s="541"/>
      <c r="P86" s="542"/>
    </row>
    <row r="87" spans="2:16" ht="161.25" customHeight="1" x14ac:dyDescent="0.2">
      <c r="B87" s="227" t="s">
        <v>319</v>
      </c>
      <c r="C87" s="227" t="s">
        <v>320</v>
      </c>
      <c r="D87" s="409" t="s">
        <v>864</v>
      </c>
      <c r="E87" s="409"/>
      <c r="F87" s="409" t="s">
        <v>866</v>
      </c>
      <c r="G87" s="409"/>
      <c r="H87" s="409"/>
      <c r="I87" s="227" t="s">
        <v>208</v>
      </c>
      <c r="J87" s="227" t="s">
        <v>209</v>
      </c>
      <c r="K87" s="409" t="s">
        <v>326</v>
      </c>
      <c r="L87" s="409"/>
      <c r="M87" s="248"/>
      <c r="N87" s="540"/>
      <c r="O87" s="541"/>
      <c r="P87" s="542"/>
    </row>
    <row r="88" spans="2:16" ht="108.75" customHeight="1" x14ac:dyDescent="0.2">
      <c r="B88" s="227" t="s">
        <v>319</v>
      </c>
      <c r="C88" s="227" t="s">
        <v>231</v>
      </c>
      <c r="D88" s="409" t="s">
        <v>328</v>
      </c>
      <c r="E88" s="409"/>
      <c r="F88" s="409" t="s">
        <v>233</v>
      </c>
      <c r="G88" s="409"/>
      <c r="H88" s="409"/>
      <c r="I88" s="227" t="s">
        <v>208</v>
      </c>
      <c r="J88" s="227" t="s">
        <v>234</v>
      </c>
      <c r="K88" s="409" t="s">
        <v>235</v>
      </c>
      <c r="L88" s="409"/>
      <c r="M88" s="248"/>
      <c r="N88" s="540"/>
      <c r="O88" s="541"/>
      <c r="P88" s="542"/>
    </row>
    <row r="89" spans="2:16" ht="104.25" customHeight="1" x14ac:dyDescent="0.2">
      <c r="B89" s="227" t="s">
        <v>319</v>
      </c>
      <c r="C89" s="227" t="s">
        <v>320</v>
      </c>
      <c r="D89" s="409" t="s">
        <v>329</v>
      </c>
      <c r="E89" s="409"/>
      <c r="F89" s="409" t="s">
        <v>330</v>
      </c>
      <c r="G89" s="409"/>
      <c r="H89" s="409"/>
      <c r="I89" s="227" t="s">
        <v>208</v>
      </c>
      <c r="J89" s="227" t="s">
        <v>212</v>
      </c>
      <c r="K89" s="409" t="s">
        <v>331</v>
      </c>
      <c r="L89" s="409"/>
      <c r="M89" s="248"/>
      <c r="N89" s="540"/>
      <c r="O89" s="541"/>
      <c r="P89" s="542"/>
    </row>
    <row r="90" spans="2:16" ht="104.25" customHeight="1" x14ac:dyDescent="0.2">
      <c r="B90" s="227" t="s">
        <v>319</v>
      </c>
      <c r="C90" s="227" t="s">
        <v>320</v>
      </c>
      <c r="D90" s="409" t="s">
        <v>329</v>
      </c>
      <c r="E90" s="409"/>
      <c r="F90" s="409" t="s">
        <v>332</v>
      </c>
      <c r="G90" s="409"/>
      <c r="H90" s="409"/>
      <c r="I90" s="227" t="s">
        <v>208</v>
      </c>
      <c r="J90" s="227" t="s">
        <v>209</v>
      </c>
      <c r="K90" s="409" t="s">
        <v>331</v>
      </c>
      <c r="L90" s="409"/>
      <c r="M90" s="248"/>
      <c r="N90" s="540"/>
      <c r="O90" s="541"/>
      <c r="P90" s="542"/>
    </row>
    <row r="91" spans="2:16" ht="104.25" customHeight="1" x14ac:dyDescent="0.2">
      <c r="B91" s="227" t="s">
        <v>319</v>
      </c>
      <c r="C91" s="227" t="s">
        <v>333</v>
      </c>
      <c r="D91" s="409" t="s">
        <v>334</v>
      </c>
      <c r="E91" s="409"/>
      <c r="F91" s="409" t="s">
        <v>335</v>
      </c>
      <c r="G91" s="409"/>
      <c r="H91" s="409"/>
      <c r="I91" s="227" t="s">
        <v>208</v>
      </c>
      <c r="J91" s="227" t="s">
        <v>212</v>
      </c>
      <c r="K91" s="409" t="s">
        <v>336</v>
      </c>
      <c r="L91" s="409"/>
      <c r="M91" s="248"/>
      <c r="N91" s="540"/>
      <c r="O91" s="541"/>
      <c r="P91" s="542"/>
    </row>
    <row r="92" spans="2:16" ht="104.25" customHeight="1" x14ac:dyDescent="0.2">
      <c r="B92" s="227" t="s">
        <v>319</v>
      </c>
      <c r="C92" s="227" t="s">
        <v>333</v>
      </c>
      <c r="D92" s="409" t="s">
        <v>334</v>
      </c>
      <c r="E92" s="409"/>
      <c r="F92" s="409" t="s">
        <v>337</v>
      </c>
      <c r="G92" s="409"/>
      <c r="H92" s="409"/>
      <c r="I92" s="227" t="s">
        <v>208</v>
      </c>
      <c r="J92" s="227" t="s">
        <v>209</v>
      </c>
      <c r="K92" s="409" t="s">
        <v>336</v>
      </c>
      <c r="L92" s="409"/>
      <c r="M92" s="248"/>
      <c r="N92" s="540"/>
      <c r="O92" s="541"/>
      <c r="P92" s="542"/>
    </row>
    <row r="93" spans="2:16" ht="105.75" customHeight="1" x14ac:dyDescent="0.2">
      <c r="B93" s="227" t="s">
        <v>319</v>
      </c>
      <c r="C93" s="227" t="s">
        <v>231</v>
      </c>
      <c r="D93" s="409" t="s">
        <v>341</v>
      </c>
      <c r="E93" s="409"/>
      <c r="F93" s="409" t="s">
        <v>233</v>
      </c>
      <c r="G93" s="409"/>
      <c r="H93" s="409"/>
      <c r="I93" s="227" t="s">
        <v>208</v>
      </c>
      <c r="J93" s="227" t="s">
        <v>234</v>
      </c>
      <c r="K93" s="409" t="s">
        <v>235</v>
      </c>
      <c r="L93" s="409"/>
      <c r="M93" s="248"/>
      <c r="N93" s="540"/>
      <c r="O93" s="541"/>
      <c r="P93" s="542"/>
    </row>
    <row r="94" spans="2:16" ht="63.75" customHeight="1" x14ac:dyDescent="0.2">
      <c r="B94" s="227" t="s">
        <v>319</v>
      </c>
      <c r="C94" s="227" t="s">
        <v>342</v>
      </c>
      <c r="D94" s="409" t="s">
        <v>867</v>
      </c>
      <c r="E94" s="409"/>
      <c r="F94" s="409" t="s">
        <v>344</v>
      </c>
      <c r="G94" s="409"/>
      <c r="H94" s="409"/>
      <c r="I94" s="227" t="s">
        <v>208</v>
      </c>
      <c r="J94" s="227" t="s">
        <v>234</v>
      </c>
      <c r="K94" s="409" t="s">
        <v>345</v>
      </c>
      <c r="L94" s="409"/>
      <c r="M94" s="248"/>
      <c r="N94" s="540"/>
      <c r="O94" s="541"/>
      <c r="P94" s="542"/>
    </row>
    <row r="95" spans="2:16" ht="42" customHeight="1" x14ac:dyDescent="0.2">
      <c r="B95" s="227" t="s">
        <v>319</v>
      </c>
      <c r="C95" s="227" t="s">
        <v>342</v>
      </c>
      <c r="D95" s="409" t="s">
        <v>868</v>
      </c>
      <c r="E95" s="409"/>
      <c r="F95" s="409" t="s">
        <v>347</v>
      </c>
      <c r="G95" s="409"/>
      <c r="H95" s="409"/>
      <c r="I95" s="227" t="s">
        <v>208</v>
      </c>
      <c r="J95" s="227" t="s">
        <v>209</v>
      </c>
      <c r="K95" s="409" t="s">
        <v>348</v>
      </c>
      <c r="L95" s="409"/>
      <c r="M95" s="248"/>
      <c r="N95" s="540"/>
      <c r="O95" s="541"/>
      <c r="P95" s="542"/>
    </row>
    <row r="96" spans="2:16" ht="132.75" customHeight="1" x14ac:dyDescent="0.2">
      <c r="B96" s="227" t="s">
        <v>319</v>
      </c>
      <c r="C96" s="227" t="s">
        <v>342</v>
      </c>
      <c r="D96" s="409" t="s">
        <v>349</v>
      </c>
      <c r="E96" s="409"/>
      <c r="F96" s="409" t="s">
        <v>869</v>
      </c>
      <c r="G96" s="409"/>
      <c r="H96" s="409"/>
      <c r="I96" s="227" t="s">
        <v>208</v>
      </c>
      <c r="J96" s="227" t="s">
        <v>234</v>
      </c>
      <c r="K96" s="409" t="s">
        <v>870</v>
      </c>
      <c r="L96" s="409"/>
      <c r="M96" s="248"/>
      <c r="N96" s="540"/>
      <c r="O96" s="541"/>
      <c r="P96" s="542"/>
    </row>
    <row r="97" spans="2:16" ht="99.75" customHeight="1" x14ac:dyDescent="0.2">
      <c r="B97" s="227" t="s">
        <v>319</v>
      </c>
      <c r="C97" s="227" t="s">
        <v>342</v>
      </c>
      <c r="D97" s="409" t="s">
        <v>349</v>
      </c>
      <c r="E97" s="409"/>
      <c r="F97" s="409" t="s">
        <v>352</v>
      </c>
      <c r="G97" s="409"/>
      <c r="H97" s="409"/>
      <c r="I97" s="227" t="s">
        <v>208</v>
      </c>
      <c r="J97" s="227" t="s">
        <v>212</v>
      </c>
      <c r="K97" s="409" t="s">
        <v>353</v>
      </c>
      <c r="L97" s="409"/>
      <c r="M97" s="248"/>
      <c r="N97" s="540"/>
      <c r="O97" s="541"/>
      <c r="P97" s="542"/>
    </row>
    <row r="98" spans="2:16" ht="163.5" customHeight="1" x14ac:dyDescent="0.2">
      <c r="B98" s="227" t="s">
        <v>319</v>
      </c>
      <c r="C98" s="227" t="s">
        <v>333</v>
      </c>
      <c r="D98" s="409" t="s">
        <v>360</v>
      </c>
      <c r="E98" s="409"/>
      <c r="F98" s="409" t="s">
        <v>361</v>
      </c>
      <c r="G98" s="409"/>
      <c r="H98" s="409"/>
      <c r="I98" s="227" t="s">
        <v>362</v>
      </c>
      <c r="J98" s="227" t="s">
        <v>234</v>
      </c>
      <c r="K98" s="409" t="s">
        <v>363</v>
      </c>
      <c r="L98" s="409"/>
      <c r="M98" s="248"/>
      <c r="N98" s="540"/>
      <c r="O98" s="541"/>
      <c r="P98" s="542"/>
    </row>
    <row r="99" spans="2:16" ht="150" customHeight="1" x14ac:dyDescent="0.2">
      <c r="B99" s="227" t="s">
        <v>319</v>
      </c>
      <c r="C99" s="227" t="s">
        <v>333</v>
      </c>
      <c r="D99" s="409" t="s">
        <v>364</v>
      </c>
      <c r="E99" s="409"/>
      <c r="F99" s="409" t="s">
        <v>365</v>
      </c>
      <c r="G99" s="409"/>
      <c r="H99" s="409"/>
      <c r="I99" s="227" t="s">
        <v>362</v>
      </c>
      <c r="J99" s="227" t="s">
        <v>209</v>
      </c>
      <c r="K99" s="409" t="s">
        <v>366</v>
      </c>
      <c r="L99" s="409"/>
      <c r="M99" s="248"/>
      <c r="N99" s="540"/>
      <c r="O99" s="541"/>
      <c r="P99" s="542"/>
    </row>
    <row r="100" spans="2:16" ht="123.75" customHeight="1" x14ac:dyDescent="0.2">
      <c r="B100" s="227" t="s">
        <v>319</v>
      </c>
      <c r="C100" s="227" t="s">
        <v>367</v>
      </c>
      <c r="D100" s="409" t="s">
        <v>368</v>
      </c>
      <c r="E100" s="409"/>
      <c r="F100" s="409" t="s">
        <v>369</v>
      </c>
      <c r="G100" s="409"/>
      <c r="H100" s="409"/>
      <c r="I100" s="227" t="s">
        <v>208</v>
      </c>
      <c r="J100" s="227" t="s">
        <v>209</v>
      </c>
      <c r="K100" s="409" t="s">
        <v>370</v>
      </c>
      <c r="L100" s="409"/>
      <c r="M100" s="248"/>
      <c r="N100" s="540"/>
      <c r="O100" s="541"/>
      <c r="P100" s="542"/>
    </row>
    <row r="101" spans="2:16" ht="73.5" customHeight="1" x14ac:dyDescent="0.2">
      <c r="B101" s="227" t="s">
        <v>319</v>
      </c>
      <c r="C101" s="227" t="s">
        <v>371</v>
      </c>
      <c r="D101" s="409" t="s">
        <v>372</v>
      </c>
      <c r="E101" s="409"/>
      <c r="F101" s="409" t="s">
        <v>373</v>
      </c>
      <c r="G101" s="409"/>
      <c r="H101" s="409"/>
      <c r="I101" s="227" t="s">
        <v>208</v>
      </c>
      <c r="J101" s="227" t="s">
        <v>212</v>
      </c>
      <c r="K101" s="409" t="s">
        <v>374</v>
      </c>
      <c r="L101" s="409"/>
      <c r="M101" s="248"/>
      <c r="N101" s="540"/>
      <c r="O101" s="541"/>
      <c r="P101" s="542"/>
    </row>
    <row r="102" spans="2:16" ht="119.25" customHeight="1" x14ac:dyDescent="0.2">
      <c r="B102" s="227" t="s">
        <v>319</v>
      </c>
      <c r="C102" s="227" t="s">
        <v>375</v>
      </c>
      <c r="D102" s="409" t="s">
        <v>376</v>
      </c>
      <c r="E102" s="409"/>
      <c r="F102" s="409" t="s">
        <v>377</v>
      </c>
      <c r="G102" s="409"/>
      <c r="H102" s="409"/>
      <c r="I102" s="227" t="s">
        <v>378</v>
      </c>
      <c r="J102" s="227" t="s">
        <v>209</v>
      </c>
      <c r="K102" s="409" t="s">
        <v>379</v>
      </c>
      <c r="L102" s="409"/>
      <c r="M102" s="248"/>
      <c r="N102" s="540"/>
      <c r="O102" s="541"/>
      <c r="P102" s="542"/>
    </row>
    <row r="103" spans="2:16" ht="138" customHeight="1" x14ac:dyDescent="0.2">
      <c r="B103" s="227" t="s">
        <v>851</v>
      </c>
      <c r="C103" s="227" t="s">
        <v>871</v>
      </c>
      <c r="D103" s="409" t="s">
        <v>872</v>
      </c>
      <c r="E103" s="409"/>
      <c r="F103" s="409" t="s">
        <v>873</v>
      </c>
      <c r="G103" s="409"/>
      <c r="H103" s="409"/>
      <c r="I103" s="227" t="s">
        <v>429</v>
      </c>
      <c r="J103" s="227" t="s">
        <v>212</v>
      </c>
      <c r="K103" s="409" t="s">
        <v>874</v>
      </c>
      <c r="L103" s="409"/>
      <c r="M103" s="248"/>
      <c r="N103" s="540"/>
      <c r="O103" s="541"/>
      <c r="P103" s="542"/>
    </row>
    <row r="104" spans="2:16" ht="115.5" customHeight="1" x14ac:dyDescent="0.2">
      <c r="B104" s="227" t="s">
        <v>851</v>
      </c>
      <c r="C104" s="227" t="s">
        <v>871</v>
      </c>
      <c r="D104" s="409" t="s">
        <v>872</v>
      </c>
      <c r="E104" s="409"/>
      <c r="F104" s="409" t="s">
        <v>875</v>
      </c>
      <c r="G104" s="409"/>
      <c r="H104" s="409"/>
      <c r="I104" s="227" t="s">
        <v>429</v>
      </c>
      <c r="J104" s="227" t="s">
        <v>209</v>
      </c>
      <c r="K104" s="409" t="s">
        <v>874</v>
      </c>
      <c r="L104" s="409"/>
      <c r="M104" s="248"/>
      <c r="N104" s="540"/>
      <c r="O104" s="541"/>
      <c r="P104" s="542"/>
    </row>
    <row r="105" spans="2:16" ht="81.75" customHeight="1" x14ac:dyDescent="0.2">
      <c r="B105" s="227" t="s">
        <v>851</v>
      </c>
      <c r="C105" s="227" t="s">
        <v>876</v>
      </c>
      <c r="D105" s="409" t="s">
        <v>877</v>
      </c>
      <c r="E105" s="409"/>
      <c r="F105" s="409" t="s">
        <v>878</v>
      </c>
      <c r="G105" s="409"/>
      <c r="H105" s="409"/>
      <c r="I105" s="227" t="s">
        <v>429</v>
      </c>
      <c r="J105" s="227" t="s">
        <v>209</v>
      </c>
      <c r="K105" s="409" t="s">
        <v>879</v>
      </c>
      <c r="L105" s="409"/>
      <c r="M105" s="248"/>
      <c r="N105" s="540"/>
      <c r="O105" s="541"/>
      <c r="P105" s="542"/>
    </row>
    <row r="106" spans="2:16" ht="130.5" customHeight="1" x14ac:dyDescent="0.2">
      <c r="B106" s="227" t="s">
        <v>851</v>
      </c>
      <c r="C106" s="227" t="s">
        <v>880</v>
      </c>
      <c r="D106" s="409" t="s">
        <v>881</v>
      </c>
      <c r="E106" s="409"/>
      <c r="F106" s="409" t="s">
        <v>233</v>
      </c>
      <c r="G106" s="409"/>
      <c r="H106" s="409"/>
      <c r="I106" s="227" t="s">
        <v>429</v>
      </c>
      <c r="J106" s="227" t="s">
        <v>234</v>
      </c>
      <c r="K106" s="409" t="s">
        <v>767</v>
      </c>
      <c r="L106" s="409"/>
      <c r="M106" s="248"/>
      <c r="N106" s="540"/>
      <c r="O106" s="541"/>
      <c r="P106" s="542"/>
    </row>
    <row r="107" spans="2:16" ht="120" customHeight="1" x14ac:dyDescent="0.2">
      <c r="B107" s="227" t="s">
        <v>319</v>
      </c>
      <c r="C107" s="227" t="s">
        <v>231</v>
      </c>
      <c r="D107" s="409" t="s">
        <v>768</v>
      </c>
      <c r="E107" s="409"/>
      <c r="F107" s="409" t="s">
        <v>446</v>
      </c>
      <c r="G107" s="409"/>
      <c r="H107" s="409"/>
      <c r="I107" s="227" t="s">
        <v>447</v>
      </c>
      <c r="J107" s="227" t="s">
        <v>209</v>
      </c>
      <c r="K107" s="409" t="s">
        <v>218</v>
      </c>
      <c r="L107" s="409"/>
      <c r="M107" s="248"/>
      <c r="N107" s="540"/>
      <c r="O107" s="541"/>
      <c r="P107" s="542"/>
    </row>
    <row r="108" spans="2:16" ht="162.75" customHeight="1" x14ac:dyDescent="0.2">
      <c r="B108" s="227" t="s">
        <v>851</v>
      </c>
      <c r="C108" s="227" t="s">
        <v>882</v>
      </c>
      <c r="D108" s="409" t="s">
        <v>883</v>
      </c>
      <c r="E108" s="409"/>
      <c r="F108" s="409" t="s">
        <v>884</v>
      </c>
      <c r="G108" s="409"/>
      <c r="H108" s="409"/>
      <c r="I108" s="227" t="s">
        <v>429</v>
      </c>
      <c r="J108" s="227" t="s">
        <v>212</v>
      </c>
      <c r="K108" s="409" t="s">
        <v>885</v>
      </c>
      <c r="L108" s="409"/>
      <c r="M108" s="248"/>
      <c r="N108" s="540"/>
      <c r="O108" s="541"/>
      <c r="P108" s="542"/>
    </row>
    <row r="109" spans="2:16" ht="162" customHeight="1" x14ac:dyDescent="0.2">
      <c r="B109" s="227" t="s">
        <v>851</v>
      </c>
      <c r="C109" s="227" t="s">
        <v>587</v>
      </c>
      <c r="D109" s="409" t="s">
        <v>886</v>
      </c>
      <c r="E109" s="409"/>
      <c r="F109" s="409" t="s">
        <v>887</v>
      </c>
      <c r="G109" s="409"/>
      <c r="H109" s="409"/>
      <c r="I109" s="227" t="s">
        <v>429</v>
      </c>
      <c r="J109" s="227" t="s">
        <v>209</v>
      </c>
      <c r="K109" s="409" t="s">
        <v>888</v>
      </c>
      <c r="L109" s="409"/>
      <c r="M109" s="248"/>
      <c r="N109" s="540"/>
      <c r="O109" s="541"/>
      <c r="P109" s="542"/>
    </row>
    <row r="110" spans="2:16" ht="220.5" customHeight="1" x14ac:dyDescent="0.2">
      <c r="B110" s="227" t="s">
        <v>851</v>
      </c>
      <c r="C110" s="227" t="s">
        <v>889</v>
      </c>
      <c r="D110" s="409" t="s">
        <v>890</v>
      </c>
      <c r="E110" s="409"/>
      <c r="F110" s="409" t="s">
        <v>891</v>
      </c>
      <c r="G110" s="409"/>
      <c r="H110" s="409"/>
      <c r="I110" s="227" t="s">
        <v>429</v>
      </c>
      <c r="J110" s="227" t="s">
        <v>209</v>
      </c>
      <c r="K110" s="409" t="s">
        <v>892</v>
      </c>
      <c r="L110" s="409"/>
      <c r="M110" s="248"/>
      <c r="N110" s="540"/>
      <c r="O110" s="541"/>
      <c r="P110" s="542"/>
    </row>
    <row r="111" spans="2:16" ht="129.75" customHeight="1" x14ac:dyDescent="0.2">
      <c r="B111" s="227" t="s">
        <v>851</v>
      </c>
      <c r="C111" s="227" t="s">
        <v>893</v>
      </c>
      <c r="D111" s="409" t="s">
        <v>894</v>
      </c>
      <c r="E111" s="409"/>
      <c r="F111" s="409" t="s">
        <v>233</v>
      </c>
      <c r="G111" s="409"/>
      <c r="H111" s="409"/>
      <c r="I111" s="227" t="s">
        <v>429</v>
      </c>
      <c r="J111" s="227" t="s">
        <v>234</v>
      </c>
      <c r="K111" s="409" t="s">
        <v>767</v>
      </c>
      <c r="L111" s="409"/>
      <c r="M111" s="248"/>
      <c r="N111" s="540"/>
      <c r="O111" s="541"/>
      <c r="P111" s="542"/>
    </row>
    <row r="112" spans="2:16" ht="101.25" customHeight="1" x14ac:dyDescent="0.2">
      <c r="B112" s="227" t="s">
        <v>851</v>
      </c>
      <c r="C112" s="227" t="s">
        <v>895</v>
      </c>
      <c r="D112" s="409" t="s">
        <v>896</v>
      </c>
      <c r="E112" s="409"/>
      <c r="F112" s="409" t="s">
        <v>897</v>
      </c>
      <c r="G112" s="409"/>
      <c r="H112" s="409"/>
      <c r="I112" s="227" t="s">
        <v>429</v>
      </c>
      <c r="J112" s="227" t="s">
        <v>209</v>
      </c>
      <c r="K112" s="409" t="s">
        <v>898</v>
      </c>
      <c r="L112" s="409"/>
      <c r="M112" s="248"/>
      <c r="N112" s="540"/>
      <c r="O112" s="541"/>
      <c r="P112" s="542"/>
    </row>
    <row r="113" spans="2:16" ht="105" customHeight="1" x14ac:dyDescent="0.2">
      <c r="B113" s="227" t="s">
        <v>851</v>
      </c>
      <c r="C113" s="227" t="s">
        <v>899</v>
      </c>
      <c r="D113" s="409" t="s">
        <v>900</v>
      </c>
      <c r="E113" s="409"/>
      <c r="F113" s="409" t="s">
        <v>901</v>
      </c>
      <c r="G113" s="409"/>
      <c r="H113" s="409"/>
      <c r="I113" s="227" t="s">
        <v>429</v>
      </c>
      <c r="J113" s="227" t="s">
        <v>209</v>
      </c>
      <c r="K113" s="409" t="s">
        <v>902</v>
      </c>
      <c r="L113" s="409"/>
      <c r="M113" s="248"/>
      <c r="N113" s="540"/>
      <c r="O113" s="541"/>
      <c r="P113" s="542"/>
    </row>
    <row r="114" spans="2:16" ht="141.75" customHeight="1" x14ac:dyDescent="0.2">
      <c r="B114" s="227" t="s">
        <v>851</v>
      </c>
      <c r="C114" s="227" t="s">
        <v>903</v>
      </c>
      <c r="D114" s="409" t="s">
        <v>904</v>
      </c>
      <c r="E114" s="409"/>
      <c r="F114" s="409" t="s">
        <v>905</v>
      </c>
      <c r="G114" s="409"/>
      <c r="H114" s="409"/>
      <c r="I114" s="227" t="s">
        <v>429</v>
      </c>
      <c r="J114" s="227" t="s">
        <v>209</v>
      </c>
      <c r="K114" s="409" t="s">
        <v>906</v>
      </c>
      <c r="L114" s="409"/>
      <c r="M114" s="248"/>
      <c r="N114" s="540"/>
      <c r="O114" s="541"/>
      <c r="P114" s="542"/>
    </row>
    <row r="115" spans="2:16" ht="123" customHeight="1" x14ac:dyDescent="0.2">
      <c r="B115" s="227" t="s">
        <v>851</v>
      </c>
      <c r="C115" s="227" t="s">
        <v>903</v>
      </c>
      <c r="D115" s="409" t="s">
        <v>904</v>
      </c>
      <c r="E115" s="409"/>
      <c r="F115" s="409" t="s">
        <v>905</v>
      </c>
      <c r="G115" s="409"/>
      <c r="H115" s="409"/>
      <c r="I115" s="227" t="s">
        <v>429</v>
      </c>
      <c r="J115" s="227" t="s">
        <v>209</v>
      </c>
      <c r="K115" s="409" t="s">
        <v>906</v>
      </c>
      <c r="L115" s="409"/>
      <c r="M115" s="248"/>
      <c r="N115" s="540"/>
      <c r="O115" s="541"/>
      <c r="P115" s="542"/>
    </row>
  </sheetData>
  <sheetProtection algorithmName="SHA-512" hashValue="3l2LkTK6hfhzWYp6spuLi8a1Cb7X9QSx+Y2V83xBfaiUc9w7499UH5CsUmdSvcah8gd8gGrLkrmsd9TQ0MQfTQ==" saltValue="nmWxkTPoDIf+IHwWfjEizA==" spinCount="100000" sheet="1" formatColumns="0" formatRows="0" insertRows="0"/>
  <mergeCells count="237">
    <mergeCell ref="D115:E115"/>
    <mergeCell ref="F110:H110"/>
    <mergeCell ref="F112:H112"/>
    <mergeCell ref="D109:E109"/>
    <mergeCell ref="F109:H109"/>
    <mergeCell ref="K109:L109"/>
    <mergeCell ref="N109:P109"/>
    <mergeCell ref="D110:E110"/>
    <mergeCell ref="D111:E111"/>
    <mergeCell ref="D112:E112"/>
    <mergeCell ref="D113:E113"/>
    <mergeCell ref="D114:E114"/>
    <mergeCell ref="F113:H113"/>
    <mergeCell ref="F114:H114"/>
    <mergeCell ref="F115:H115"/>
    <mergeCell ref="K113:L113"/>
    <mergeCell ref="K114:L114"/>
    <mergeCell ref="K115:L115"/>
    <mergeCell ref="N112:P112"/>
    <mergeCell ref="N113:P113"/>
    <mergeCell ref="N114:P114"/>
    <mergeCell ref="N115:P115"/>
    <mergeCell ref="D102:E102"/>
    <mergeCell ref="D103:E103"/>
    <mergeCell ref="D104:E104"/>
    <mergeCell ref="D105:E105"/>
    <mergeCell ref="D107:E107"/>
    <mergeCell ref="D108:E108"/>
    <mergeCell ref="F108:H108"/>
    <mergeCell ref="D106:E106"/>
    <mergeCell ref="F106:H10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D99:E99"/>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08:L108"/>
    <mergeCell ref="K106:L106"/>
    <mergeCell ref="K99:L99"/>
    <mergeCell ref="F100:H100"/>
    <mergeCell ref="F101:H101"/>
    <mergeCell ref="D100:E100"/>
    <mergeCell ref="D101:E101"/>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112:L112"/>
    <mergeCell ref="N100:P100"/>
    <mergeCell ref="N101:P101"/>
    <mergeCell ref="N102:P102"/>
    <mergeCell ref="N103:P103"/>
    <mergeCell ref="N104:P104"/>
    <mergeCell ref="N105:P105"/>
    <mergeCell ref="N107:P107"/>
    <mergeCell ref="N110:P110"/>
    <mergeCell ref="N111:P111"/>
    <mergeCell ref="N108:P108"/>
    <mergeCell ref="N106:P106"/>
    <mergeCell ref="N91:P91"/>
    <mergeCell ref="N92:P92"/>
    <mergeCell ref="N93:P93"/>
    <mergeCell ref="N94:P94"/>
    <mergeCell ref="N95:P95"/>
    <mergeCell ref="N96:P96"/>
    <mergeCell ref="N97:P97"/>
    <mergeCell ref="N98:P98"/>
    <mergeCell ref="N99:P99"/>
    <mergeCell ref="N82:P82"/>
    <mergeCell ref="N83:P83"/>
    <mergeCell ref="N84:P84"/>
    <mergeCell ref="N85:P85"/>
    <mergeCell ref="N86:P86"/>
    <mergeCell ref="N87:P87"/>
    <mergeCell ref="N88:P88"/>
    <mergeCell ref="N89:P89"/>
    <mergeCell ref="N90:P90"/>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S18:U18"/>
    <mergeCell ref="S19:U19"/>
    <mergeCell ref="S20:U20"/>
    <mergeCell ref="S21:U21"/>
    <mergeCell ref="N54:P54"/>
    <mergeCell ref="N55:P55"/>
    <mergeCell ref="S22:U22"/>
    <mergeCell ref="O7:P7"/>
    <mergeCell ref="R7:R10"/>
    <mergeCell ref="P8:P1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s>
  <phoneticPr fontId="36" type="noConversion"/>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election activeCell="B2" sqref="B2:D2"/>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46" t="s">
        <v>907</v>
      </c>
      <c r="C2" s="546"/>
      <c r="D2" s="546"/>
    </row>
    <row r="3" spans="2:5" x14ac:dyDescent="0.2">
      <c r="B3" s="250" t="s">
        <v>908</v>
      </c>
      <c r="C3" s="547"/>
      <c r="D3" s="547"/>
    </row>
    <row r="4" spans="2:5" ht="15" x14ac:dyDescent="0.25">
      <c r="B4" s="250" t="s">
        <v>909</v>
      </c>
      <c r="C4" s="547"/>
      <c r="D4" s="548"/>
    </row>
    <row r="5" spans="2:5" ht="15" x14ac:dyDescent="0.25">
      <c r="B5" s="250" t="s">
        <v>910</v>
      </c>
      <c r="C5" s="547"/>
      <c r="D5" s="548"/>
    </row>
    <row r="6" spans="2:5" x14ac:dyDescent="0.2">
      <c r="B6" s="549" t="s">
        <v>911</v>
      </c>
      <c r="C6" s="547"/>
      <c r="D6" s="547"/>
    </row>
    <row r="7" spans="2:5" x14ac:dyDescent="0.2">
      <c r="B7" s="549"/>
      <c r="C7" s="547"/>
      <c r="D7" s="547"/>
    </row>
    <row r="8" spans="2:5" x14ac:dyDescent="0.2">
      <c r="B8" s="549"/>
      <c r="C8" s="547"/>
      <c r="D8" s="547"/>
    </row>
    <row r="10" spans="2:5" x14ac:dyDescent="0.2">
      <c r="B10" s="544" t="s">
        <v>912</v>
      </c>
      <c r="C10" s="550" t="s">
        <v>913</v>
      </c>
      <c r="D10" s="552" t="s">
        <v>914</v>
      </c>
      <c r="E10" s="554" t="s">
        <v>915</v>
      </c>
    </row>
    <row r="11" spans="2:5" x14ac:dyDescent="0.2">
      <c r="B11" s="545"/>
      <c r="C11" s="551"/>
      <c r="D11" s="553"/>
      <c r="E11" s="555"/>
    </row>
    <row r="12" spans="2:5" ht="36" x14ac:dyDescent="0.2">
      <c r="B12" s="14" t="s">
        <v>1401</v>
      </c>
      <c r="C12" s="106"/>
      <c r="D12" s="105"/>
      <c r="E12" s="109"/>
    </row>
    <row r="13" spans="2:5" ht="24" x14ac:dyDescent="0.2">
      <c r="B13" s="14" t="s">
        <v>916</v>
      </c>
      <c r="C13" s="106"/>
      <c r="D13" s="105"/>
      <c r="E13" s="104"/>
    </row>
    <row r="14" spans="2:5" ht="24" x14ac:dyDescent="0.2">
      <c r="B14" s="14" t="s">
        <v>917</v>
      </c>
      <c r="C14" s="106"/>
      <c r="D14" s="105"/>
      <c r="E14" s="104"/>
    </row>
    <row r="15" spans="2:5" ht="24" x14ac:dyDescent="0.2">
      <c r="B15" s="14" t="s">
        <v>918</v>
      </c>
      <c r="C15" s="106"/>
      <c r="D15" s="105"/>
      <c r="E15" s="104"/>
    </row>
    <row r="16" spans="2:5" x14ac:dyDescent="0.2">
      <c r="B16" s="15"/>
      <c r="C16" s="107"/>
      <c r="D16" s="105"/>
      <c r="E16" s="110"/>
    </row>
    <row r="17" spans="2:5" x14ac:dyDescent="0.2">
      <c r="B17" s="544" t="s">
        <v>919</v>
      </c>
      <c r="C17" s="550" t="s">
        <v>913</v>
      </c>
      <c r="D17" s="552" t="s">
        <v>914</v>
      </c>
      <c r="E17" s="554" t="s">
        <v>915</v>
      </c>
    </row>
    <row r="18" spans="2:5" x14ac:dyDescent="0.2">
      <c r="B18" s="545"/>
      <c r="C18" s="551"/>
      <c r="D18" s="553"/>
      <c r="E18" s="555"/>
    </row>
    <row r="19" spans="2:5" x14ac:dyDescent="0.2">
      <c r="B19" s="15" t="s">
        <v>920</v>
      </c>
      <c r="C19" s="108"/>
      <c r="D19" s="105"/>
      <c r="E19" s="104"/>
    </row>
    <row r="20" spans="2:5" x14ac:dyDescent="0.2">
      <c r="B20" s="239" t="s">
        <v>921</v>
      </c>
      <c r="C20" s="108"/>
      <c r="D20" s="105"/>
      <c r="E20" s="104"/>
    </row>
    <row r="21" spans="2:5" x14ac:dyDescent="0.2">
      <c r="B21" s="239" t="s">
        <v>922</v>
      </c>
      <c r="C21" s="108"/>
      <c r="D21" s="105"/>
      <c r="E21" s="104"/>
    </row>
    <row r="22" spans="2:5" x14ac:dyDescent="0.2">
      <c r="B22" s="130"/>
      <c r="C22" s="152"/>
      <c r="D22" s="129"/>
      <c r="E22" s="152"/>
    </row>
    <row r="23" spans="2:5" ht="15" customHeight="1" x14ac:dyDescent="0.2">
      <c r="B23" s="544" t="s">
        <v>923</v>
      </c>
      <c r="C23" s="550" t="s">
        <v>913</v>
      </c>
      <c r="D23" s="552" t="s">
        <v>914</v>
      </c>
      <c r="E23" s="554" t="s">
        <v>915</v>
      </c>
    </row>
    <row r="24" spans="2:5" x14ac:dyDescent="0.2">
      <c r="B24" s="545"/>
      <c r="C24" s="551"/>
      <c r="D24" s="553"/>
      <c r="E24" s="555"/>
    </row>
    <row r="25" spans="2:5" x14ac:dyDescent="0.2">
      <c r="B25" s="15" t="s">
        <v>920</v>
      </c>
      <c r="C25" s="108"/>
      <c r="D25" s="105"/>
      <c r="E25" s="104"/>
    </row>
    <row r="26" spans="2:5" x14ac:dyDescent="0.2">
      <c r="B26" s="239" t="s">
        <v>921</v>
      </c>
      <c r="C26" s="108"/>
      <c r="D26" s="105"/>
      <c r="E26" s="104"/>
    </row>
    <row r="27" spans="2:5" x14ac:dyDescent="0.2">
      <c r="B27" s="239" t="s">
        <v>922</v>
      </c>
      <c r="C27" s="108"/>
      <c r="D27" s="105"/>
      <c r="E27" s="104"/>
    </row>
    <row r="28" spans="2:5" x14ac:dyDescent="0.2">
      <c r="B28" s="15"/>
      <c r="C28" s="108"/>
      <c r="D28" s="105"/>
      <c r="E28" s="104"/>
    </row>
  </sheetData>
  <sheetProtection algorithmName="SHA-512" hashValue="zJ6PsHVjhPeKT+15jIpHCYyA0+R2RH2zpHWm8rwHz6N6VhReCn2m7D8GxmDROacX3TP/K8fuAEdaV4Qe/eXBUQ==" saltValue="lIWkBgyamU1KZ6IBEPDkCw=="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election activeCell="B14" sqref="B14"/>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46" t="s">
        <v>924</v>
      </c>
      <c r="C2" s="546"/>
      <c r="D2" s="546"/>
    </row>
    <row r="3" spans="2:5" x14ac:dyDescent="0.2">
      <c r="B3" s="250" t="s">
        <v>925</v>
      </c>
      <c r="C3" s="547"/>
      <c r="D3" s="547"/>
    </row>
    <row r="4" spans="2:5" x14ac:dyDescent="0.2">
      <c r="B4" s="250" t="s">
        <v>926</v>
      </c>
      <c r="C4" s="547"/>
      <c r="D4" s="547"/>
    </row>
    <row r="5" spans="2:5" x14ac:dyDescent="0.2">
      <c r="B5" s="250" t="s">
        <v>927</v>
      </c>
      <c r="C5" s="547"/>
      <c r="D5" s="547"/>
    </row>
    <row r="6" spans="2:5" ht="15" x14ac:dyDescent="0.25">
      <c r="B6" s="250" t="s">
        <v>928</v>
      </c>
      <c r="C6" s="547"/>
      <c r="D6" s="548"/>
    </row>
    <row r="7" spans="2:5" ht="15" x14ac:dyDescent="0.25">
      <c r="B7" s="250" t="s">
        <v>910</v>
      </c>
      <c r="C7" s="547"/>
      <c r="D7" s="548"/>
    </row>
    <row r="8" spans="2:5" x14ac:dyDescent="0.2">
      <c r="B8" s="549" t="s">
        <v>911</v>
      </c>
      <c r="C8" s="547"/>
      <c r="D8" s="547"/>
    </row>
    <row r="9" spans="2:5" x14ac:dyDescent="0.2">
      <c r="B9" s="549"/>
      <c r="C9" s="547"/>
      <c r="D9" s="547"/>
    </row>
    <row r="10" spans="2:5" x14ac:dyDescent="0.2">
      <c r="B10" s="549"/>
      <c r="C10" s="547"/>
      <c r="D10" s="547"/>
    </row>
    <row r="12" spans="2:5" x14ac:dyDescent="0.2">
      <c r="B12" s="544" t="s">
        <v>912</v>
      </c>
      <c r="C12" s="550" t="s">
        <v>913</v>
      </c>
      <c r="D12" s="552" t="s">
        <v>914</v>
      </c>
      <c r="E12" s="554" t="s">
        <v>915</v>
      </c>
    </row>
    <row r="13" spans="2:5" x14ac:dyDescent="0.2">
      <c r="B13" s="545"/>
      <c r="C13" s="551"/>
      <c r="D13" s="553"/>
      <c r="E13" s="555"/>
    </row>
    <row r="14" spans="2:5" ht="24" x14ac:dyDescent="0.2">
      <c r="B14" s="14" t="s">
        <v>1402</v>
      </c>
      <c r="C14" s="106"/>
      <c r="D14" s="105"/>
      <c r="E14" s="109"/>
    </row>
    <row r="15" spans="2:5" x14ac:dyDescent="0.2">
      <c r="B15" s="14"/>
      <c r="C15" s="106"/>
      <c r="D15" s="105"/>
      <c r="E15" s="104"/>
    </row>
    <row r="16" spans="2:5" x14ac:dyDescent="0.2">
      <c r="B16" s="14"/>
      <c r="C16" s="106"/>
      <c r="D16" s="105"/>
      <c r="E16" s="104"/>
    </row>
    <row r="17" spans="2:5" x14ac:dyDescent="0.2">
      <c r="B17" s="14"/>
      <c r="C17" s="106"/>
      <c r="D17" s="105"/>
      <c r="E17" s="104"/>
    </row>
    <row r="18" spans="2:5" x14ac:dyDescent="0.2">
      <c r="B18" s="15"/>
      <c r="C18" s="107"/>
      <c r="D18" s="105"/>
      <c r="E18" s="110"/>
    </row>
    <row r="19" spans="2:5" ht="14.1" customHeight="1" x14ac:dyDescent="0.2">
      <c r="B19" s="544" t="s">
        <v>919</v>
      </c>
      <c r="C19" s="550" t="s">
        <v>913</v>
      </c>
      <c r="D19" s="552" t="s">
        <v>914</v>
      </c>
      <c r="E19" s="554" t="s">
        <v>915</v>
      </c>
    </row>
    <row r="20" spans="2:5" x14ac:dyDescent="0.2">
      <c r="B20" s="545"/>
      <c r="C20" s="551"/>
      <c r="D20" s="553"/>
      <c r="E20" s="555"/>
    </row>
    <row r="21" spans="2:5" x14ac:dyDescent="0.2">
      <c r="B21" s="15" t="s">
        <v>929</v>
      </c>
      <c r="C21" s="108"/>
      <c r="D21" s="105"/>
      <c r="E21" s="104"/>
    </row>
    <row r="22" spans="2:5" x14ac:dyDescent="0.2">
      <c r="B22" s="239"/>
      <c r="C22" s="108"/>
      <c r="D22" s="105"/>
      <c r="E22" s="104"/>
    </row>
    <row r="23" spans="2:5" x14ac:dyDescent="0.2">
      <c r="B23" s="239"/>
      <c r="C23" s="108"/>
      <c r="D23" s="105"/>
      <c r="E23" s="104"/>
    </row>
    <row r="24" spans="2:5" x14ac:dyDescent="0.2">
      <c r="B24" s="130"/>
      <c r="C24" s="152"/>
      <c r="D24" s="129"/>
      <c r="E24" s="152"/>
    </row>
    <row r="25" spans="2:5" ht="15" customHeight="1" x14ac:dyDescent="0.2">
      <c r="B25" s="544" t="s">
        <v>923</v>
      </c>
      <c r="C25" s="550" t="s">
        <v>913</v>
      </c>
      <c r="D25" s="552" t="s">
        <v>914</v>
      </c>
      <c r="E25" s="554" t="s">
        <v>915</v>
      </c>
    </row>
    <row r="26" spans="2:5" x14ac:dyDescent="0.2">
      <c r="B26" s="545"/>
      <c r="C26" s="551"/>
      <c r="D26" s="553"/>
      <c r="E26" s="555"/>
    </row>
    <row r="27" spans="2:5" x14ac:dyDescent="0.2">
      <c r="B27" s="15" t="s">
        <v>929</v>
      </c>
      <c r="C27" s="108"/>
      <c r="D27" s="105"/>
      <c r="E27" s="104"/>
    </row>
    <row r="28" spans="2:5" x14ac:dyDescent="0.2">
      <c r="B28" s="239"/>
      <c r="C28" s="108"/>
      <c r="D28" s="105"/>
      <c r="E28" s="104"/>
    </row>
    <row r="29" spans="2:5" x14ac:dyDescent="0.2">
      <c r="B29" s="239"/>
      <c r="C29" s="108"/>
      <c r="D29" s="105"/>
      <c r="E29" s="104"/>
    </row>
    <row r="30" spans="2:5" x14ac:dyDescent="0.2">
      <c r="B30" s="15"/>
      <c r="C30" s="108"/>
      <c r="D30" s="105"/>
      <c r="E30" s="104"/>
    </row>
    <row r="31" spans="2:5" x14ac:dyDescent="0.2">
      <c r="B31" s="544" t="s">
        <v>930</v>
      </c>
      <c r="C31" s="550" t="s">
        <v>913</v>
      </c>
      <c r="D31" s="552" t="s">
        <v>914</v>
      </c>
      <c r="E31" s="554" t="s">
        <v>915</v>
      </c>
    </row>
    <row r="32" spans="2:5" x14ac:dyDescent="0.2">
      <c r="B32" s="545"/>
      <c r="C32" s="551"/>
      <c r="D32" s="553"/>
      <c r="E32" s="555"/>
    </row>
    <row r="33" spans="2:5" x14ac:dyDescent="0.2">
      <c r="B33" s="15"/>
      <c r="C33" s="108"/>
      <c r="D33" s="105"/>
      <c r="E33" s="104"/>
    </row>
    <row r="34" spans="2:5" x14ac:dyDescent="0.2">
      <c r="B34" s="239"/>
      <c r="C34" s="108"/>
      <c r="D34" s="105"/>
      <c r="E34" s="104"/>
    </row>
    <row r="35" spans="2:5" x14ac:dyDescent="0.2">
      <c r="B35" s="239"/>
      <c r="C35" s="108"/>
      <c r="D35" s="105"/>
      <c r="E35" s="104"/>
    </row>
    <row r="36" spans="2:5" x14ac:dyDescent="0.2">
      <c r="B36" s="15"/>
      <c r="C36" s="108"/>
      <c r="D36" s="105"/>
      <c r="E36" s="104"/>
    </row>
    <row r="37" spans="2:5" x14ac:dyDescent="0.2">
      <c r="B37" s="15"/>
      <c r="C37" s="108"/>
      <c r="D37" s="105"/>
      <c r="E37" s="104"/>
    </row>
    <row r="38" spans="2:5" x14ac:dyDescent="0.2">
      <c r="B38" s="15"/>
      <c r="C38" s="108"/>
      <c r="D38" s="105"/>
      <c r="E38" s="104"/>
    </row>
    <row r="39" spans="2:5" x14ac:dyDescent="0.2">
      <c r="B39" s="15"/>
      <c r="C39" s="108"/>
      <c r="D39" s="105"/>
      <c r="E39" s="104"/>
    </row>
    <row r="40" spans="2:5" x14ac:dyDescent="0.2">
      <c r="B40" s="15"/>
      <c r="C40" s="108"/>
      <c r="D40" s="105"/>
      <c r="E40" s="104"/>
    </row>
    <row r="41" spans="2:5" x14ac:dyDescent="0.2">
      <c r="B41" s="15"/>
      <c r="C41" s="108"/>
      <c r="D41" s="105"/>
      <c r="E41" s="104"/>
    </row>
    <row r="42" spans="2:5" x14ac:dyDescent="0.2">
      <c r="B42" s="15"/>
      <c r="C42" s="108"/>
      <c r="D42" s="105"/>
      <c r="E42" s="104"/>
    </row>
    <row r="43" spans="2:5" x14ac:dyDescent="0.2">
      <c r="B43" s="15"/>
      <c r="C43" s="108"/>
      <c r="D43" s="105"/>
      <c r="E43" s="104"/>
    </row>
    <row r="44" spans="2:5" x14ac:dyDescent="0.2">
      <c r="B44" s="15"/>
      <c r="C44" s="108"/>
      <c r="D44" s="105"/>
      <c r="E44" s="104"/>
    </row>
    <row r="45" spans="2:5" x14ac:dyDescent="0.2">
      <c r="B45" s="15"/>
      <c r="C45" s="108"/>
      <c r="D45" s="105"/>
      <c r="E45" s="104"/>
    </row>
    <row r="46" spans="2:5" x14ac:dyDescent="0.2">
      <c r="B46" s="15"/>
      <c r="C46" s="108"/>
      <c r="D46" s="105"/>
      <c r="E46" s="104"/>
    </row>
    <row r="47" spans="2:5" x14ac:dyDescent="0.2">
      <c r="B47" s="15"/>
      <c r="C47" s="108"/>
      <c r="D47" s="105"/>
      <c r="E47" s="104"/>
    </row>
  </sheetData>
  <sheetProtection algorithmName="SHA-512" hashValue="JsDzyIPHG20IVSJGmswU/b6Q6l5BCPbVQHJiAolIVo17alkg7w89FVfuzSoThWZUpmd9Y4JUKIr495mAUDTlMA==" saltValue="pXEqgYOhUXODoedMB1YiJ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39" customFormat="1" x14ac:dyDescent="0.2">
      <c r="B2" s="39" t="s">
        <v>931</v>
      </c>
    </row>
    <row r="3" spans="2:23" ht="15" x14ac:dyDescent="0.2">
      <c r="B3" s="40" t="s">
        <v>932</v>
      </c>
      <c r="C3" s="40" t="s">
        <v>933</v>
      </c>
      <c r="D3" s="40" t="s">
        <v>934</v>
      </c>
      <c r="E3" s="40" t="s">
        <v>935</v>
      </c>
      <c r="F3" s="40" t="s">
        <v>936</v>
      </c>
      <c r="G3" s="40" t="s">
        <v>937</v>
      </c>
      <c r="H3" s="40" t="s">
        <v>938</v>
      </c>
      <c r="I3" s="40" t="s">
        <v>939</v>
      </c>
      <c r="J3" s="40" t="s">
        <v>940</v>
      </c>
      <c r="K3" s="40" t="s">
        <v>941</v>
      </c>
      <c r="L3" s="40" t="s">
        <v>942</v>
      </c>
      <c r="M3" s="40" t="s">
        <v>943</v>
      </c>
      <c r="N3" s="40" t="s">
        <v>944</v>
      </c>
      <c r="O3" s="40" t="s">
        <v>945</v>
      </c>
      <c r="P3" s="40" t="s">
        <v>946</v>
      </c>
      <c r="Q3" s="40" t="s">
        <v>947</v>
      </c>
      <c r="R3" s="40" t="s">
        <v>948</v>
      </c>
      <c r="S3" s="40" t="s">
        <v>949</v>
      </c>
      <c r="T3" s="40" t="s">
        <v>950</v>
      </c>
      <c r="U3" s="40" t="s">
        <v>951</v>
      </c>
      <c r="V3" s="40" t="s">
        <v>952</v>
      </c>
      <c r="W3" s="3" t="s">
        <v>953</v>
      </c>
    </row>
    <row r="4" spans="2:23" ht="28.5" x14ac:dyDescent="0.2">
      <c r="B4" s="41" t="s">
        <v>954</v>
      </c>
      <c r="C4" s="42" t="s">
        <v>955</v>
      </c>
      <c r="D4" s="42" t="s">
        <v>955</v>
      </c>
      <c r="E4" s="42" t="s">
        <v>956</v>
      </c>
      <c r="F4" s="42" t="s">
        <v>956</v>
      </c>
      <c r="G4" s="42" t="s">
        <v>957</v>
      </c>
      <c r="H4" s="43" t="s">
        <v>958</v>
      </c>
      <c r="I4" s="44" t="s">
        <v>959</v>
      </c>
      <c r="J4" s="44" t="s">
        <v>960</v>
      </c>
      <c r="K4" s="44" t="s">
        <v>961</v>
      </c>
      <c r="L4" s="45" t="s">
        <v>962</v>
      </c>
      <c r="M4" s="44" t="s">
        <v>963</v>
      </c>
      <c r="N4" s="45" t="s">
        <v>964</v>
      </c>
      <c r="O4" s="44" t="s">
        <v>960</v>
      </c>
      <c r="P4" s="44" t="s">
        <v>965</v>
      </c>
      <c r="Q4" s="44" t="s">
        <v>966</v>
      </c>
      <c r="R4" s="45" t="s">
        <v>967</v>
      </c>
      <c r="S4" s="45" t="s">
        <v>963</v>
      </c>
      <c r="T4" s="45" t="s">
        <v>968</v>
      </c>
      <c r="U4" s="44" t="s">
        <v>284</v>
      </c>
      <c r="V4" s="21" t="s">
        <v>969</v>
      </c>
      <c r="W4" s="21" t="s">
        <v>969</v>
      </c>
    </row>
    <row r="5" spans="2:23" ht="42.75" x14ac:dyDescent="0.2">
      <c r="B5" s="41" t="s">
        <v>970</v>
      </c>
      <c r="C5" s="42" t="s">
        <v>971</v>
      </c>
      <c r="D5" s="42" t="s">
        <v>971</v>
      </c>
      <c r="E5" s="42" t="s">
        <v>972</v>
      </c>
      <c r="F5" s="42" t="s">
        <v>973</v>
      </c>
      <c r="G5" s="42" t="s">
        <v>967</v>
      </c>
      <c r="H5" s="43" t="s">
        <v>974</v>
      </c>
      <c r="I5" s="45" t="s">
        <v>975</v>
      </c>
      <c r="J5" s="44" t="s">
        <v>976</v>
      </c>
      <c r="K5" s="44" t="s">
        <v>977</v>
      </c>
      <c r="L5" s="45" t="s">
        <v>978</v>
      </c>
      <c r="M5" s="44" t="s">
        <v>979</v>
      </c>
      <c r="N5" s="45" t="s">
        <v>980</v>
      </c>
      <c r="O5" s="44" t="s">
        <v>976</v>
      </c>
      <c r="P5" s="44" t="s">
        <v>981</v>
      </c>
      <c r="Q5" s="44" t="s">
        <v>982</v>
      </c>
      <c r="R5" s="45" t="s">
        <v>983</v>
      </c>
      <c r="S5" s="45" t="s">
        <v>984</v>
      </c>
      <c r="T5" s="45" t="s">
        <v>985</v>
      </c>
      <c r="U5" s="44" t="s">
        <v>986</v>
      </c>
      <c r="V5" s="46" t="s">
        <v>987</v>
      </c>
      <c r="W5" s="46" t="s">
        <v>987</v>
      </c>
    </row>
    <row r="6" spans="2:23" ht="28.5" x14ac:dyDescent="0.2">
      <c r="B6" s="41" t="s">
        <v>988</v>
      </c>
      <c r="C6" s="42" t="s">
        <v>989</v>
      </c>
      <c r="D6" s="42" t="s">
        <v>990</v>
      </c>
      <c r="E6" s="42" t="s">
        <v>973</v>
      </c>
      <c r="F6" s="42" t="s">
        <v>991</v>
      </c>
      <c r="G6" s="42"/>
      <c r="H6" s="43" t="s">
        <v>992</v>
      </c>
      <c r="I6" s="45" t="s">
        <v>993</v>
      </c>
      <c r="J6" s="44" t="s">
        <v>283</v>
      </c>
      <c r="K6" s="44" t="s">
        <v>994</v>
      </c>
      <c r="L6" s="45" t="s">
        <v>995</v>
      </c>
      <c r="M6" s="44" t="s">
        <v>996</v>
      </c>
      <c r="N6" s="45" t="s">
        <v>997</v>
      </c>
      <c r="O6" s="44" t="s">
        <v>283</v>
      </c>
      <c r="P6" s="44" t="s">
        <v>998</v>
      </c>
      <c r="Q6" s="41" t="s">
        <v>999</v>
      </c>
      <c r="R6" s="45" t="s">
        <v>1000</v>
      </c>
      <c r="S6" s="45" t="s">
        <v>992</v>
      </c>
      <c r="T6" s="45" t="s">
        <v>1001</v>
      </c>
      <c r="U6" s="44" t="s">
        <v>1002</v>
      </c>
      <c r="V6" s="41" t="s">
        <v>999</v>
      </c>
      <c r="W6" s="41" t="s">
        <v>999</v>
      </c>
    </row>
    <row r="7" spans="2:23" ht="28.5" x14ac:dyDescent="0.2">
      <c r="B7" s="41" t="s">
        <v>1003</v>
      </c>
      <c r="C7" s="42" t="s">
        <v>1004</v>
      </c>
      <c r="D7" s="42" t="s">
        <v>1005</v>
      </c>
      <c r="E7" s="41"/>
      <c r="F7" s="41"/>
      <c r="G7" s="41"/>
      <c r="H7" s="43" t="s">
        <v>1006</v>
      </c>
      <c r="I7" s="45" t="s">
        <v>1007</v>
      </c>
      <c r="J7" s="41" t="s">
        <v>999</v>
      </c>
      <c r="K7" s="44" t="s">
        <v>1008</v>
      </c>
      <c r="L7" s="45" t="s">
        <v>1009</v>
      </c>
      <c r="M7" s="44" t="s">
        <v>1010</v>
      </c>
      <c r="N7" s="45" t="s">
        <v>1011</v>
      </c>
      <c r="O7" s="41" t="s">
        <v>999</v>
      </c>
      <c r="P7" s="44" t="s">
        <v>1012</v>
      </c>
      <c r="Q7" s="44"/>
      <c r="R7" s="41"/>
      <c r="S7" s="45" t="s">
        <v>1010</v>
      </c>
      <c r="T7" s="45" t="s">
        <v>1013</v>
      </c>
      <c r="U7" s="44" t="s">
        <v>1014</v>
      </c>
    </row>
    <row r="8" spans="2:23" ht="28.5" x14ac:dyDescent="0.2">
      <c r="B8" s="41" t="s">
        <v>999</v>
      </c>
      <c r="C8" s="42" t="s">
        <v>1015</v>
      </c>
      <c r="D8" s="42" t="s">
        <v>1016</v>
      </c>
      <c r="E8" s="41"/>
      <c r="F8" s="41"/>
      <c r="G8" s="41"/>
      <c r="H8" s="43" t="s">
        <v>1010</v>
      </c>
      <c r="I8" s="45" t="s">
        <v>1017</v>
      </c>
      <c r="J8" s="41"/>
      <c r="K8" s="44" t="s">
        <v>1018</v>
      </c>
      <c r="L8" s="45" t="s">
        <v>1019</v>
      </c>
      <c r="M8" s="44" t="s">
        <v>958</v>
      </c>
      <c r="N8" s="45" t="s">
        <v>1020</v>
      </c>
      <c r="O8" s="41"/>
      <c r="P8" s="44" t="s">
        <v>1021</v>
      </c>
      <c r="Q8" s="41"/>
      <c r="R8" s="41"/>
      <c r="S8" s="45" t="s">
        <v>1006</v>
      </c>
      <c r="T8" s="45" t="s">
        <v>1022</v>
      </c>
      <c r="U8" s="44" t="s">
        <v>1023</v>
      </c>
    </row>
    <row r="9" spans="2:23" ht="28.5" x14ac:dyDescent="0.2">
      <c r="B9" s="41"/>
      <c r="C9" s="42" t="s">
        <v>1024</v>
      </c>
      <c r="D9" s="42" t="s">
        <v>1004</v>
      </c>
      <c r="E9" s="41"/>
      <c r="F9" s="41"/>
      <c r="G9" s="41"/>
      <c r="H9" s="3" t="s">
        <v>996</v>
      </c>
      <c r="I9" s="45" t="s">
        <v>1025</v>
      </c>
      <c r="J9" s="41"/>
      <c r="K9" s="44" t="s">
        <v>1026</v>
      </c>
      <c r="L9" s="45" t="s">
        <v>1027</v>
      </c>
      <c r="M9" s="44" t="s">
        <v>1006</v>
      </c>
      <c r="N9" s="45" t="s">
        <v>1028</v>
      </c>
      <c r="O9" s="41"/>
      <c r="P9" s="41"/>
      <c r="Q9" s="41"/>
      <c r="R9" s="41"/>
      <c r="S9" s="41" t="s">
        <v>999</v>
      </c>
      <c r="T9" s="45" t="s">
        <v>1029</v>
      </c>
      <c r="U9" s="44" t="s">
        <v>1030</v>
      </c>
    </row>
    <row r="10" spans="2:23" ht="28.5" x14ac:dyDescent="0.2">
      <c r="B10" s="41"/>
      <c r="C10" s="42" t="s">
        <v>1031</v>
      </c>
      <c r="D10" s="42" t="s">
        <v>1015</v>
      </c>
      <c r="E10" s="41"/>
      <c r="F10" s="41"/>
      <c r="G10" s="41"/>
      <c r="H10" s="41" t="s">
        <v>999</v>
      </c>
      <c r="I10" s="45" t="s">
        <v>1028</v>
      </c>
      <c r="J10" s="41"/>
      <c r="K10" s="41" t="s">
        <v>999</v>
      </c>
      <c r="L10" s="45" t="s">
        <v>1032</v>
      </c>
      <c r="M10" s="41" t="s">
        <v>999</v>
      </c>
      <c r="N10" s="45" t="s">
        <v>1033</v>
      </c>
      <c r="O10" s="41"/>
      <c r="P10" s="41"/>
      <c r="Q10" s="41"/>
      <c r="R10" s="41"/>
      <c r="S10" s="41"/>
      <c r="T10" s="45" t="s">
        <v>1034</v>
      </c>
      <c r="U10" s="41" t="s">
        <v>999</v>
      </c>
    </row>
    <row r="11" spans="2:23" ht="28.5" x14ac:dyDescent="0.2">
      <c r="B11" s="41"/>
      <c r="C11" s="42" t="s">
        <v>1035</v>
      </c>
      <c r="D11" s="42" t="s">
        <v>1024</v>
      </c>
      <c r="E11" s="41"/>
      <c r="F11" s="41"/>
      <c r="G11" s="41"/>
      <c r="H11" s="41"/>
      <c r="I11" s="45" t="s">
        <v>1036</v>
      </c>
      <c r="J11" s="41"/>
      <c r="K11" s="41"/>
      <c r="L11" s="45" t="s">
        <v>1037</v>
      </c>
      <c r="M11" s="41"/>
      <c r="N11" s="45" t="s">
        <v>1038</v>
      </c>
      <c r="O11" s="41"/>
      <c r="P11" s="41"/>
      <c r="Q11" s="41"/>
      <c r="R11" s="41"/>
      <c r="S11" s="41"/>
      <c r="T11" s="41" t="s">
        <v>999</v>
      </c>
      <c r="U11" s="41"/>
    </row>
    <row r="12" spans="2:23" ht="28.5" x14ac:dyDescent="0.2">
      <c r="B12" s="41"/>
      <c r="C12" s="42"/>
      <c r="D12" s="42" t="s">
        <v>1031</v>
      </c>
      <c r="E12" s="41"/>
      <c r="F12" s="41"/>
      <c r="G12" s="41"/>
      <c r="H12" s="41"/>
      <c r="I12" s="45" t="s">
        <v>1020</v>
      </c>
      <c r="J12" s="41"/>
      <c r="K12" s="41"/>
      <c r="L12" s="45" t="s">
        <v>1039</v>
      </c>
      <c r="M12" s="41"/>
      <c r="N12" s="45" t="s">
        <v>1040</v>
      </c>
      <c r="O12" s="41"/>
      <c r="P12" s="41"/>
      <c r="Q12" s="41"/>
      <c r="R12" s="41"/>
      <c r="S12" s="41"/>
      <c r="T12" s="41"/>
      <c r="U12" s="41"/>
    </row>
    <row r="13" spans="2:23" x14ac:dyDescent="0.2">
      <c r="B13" s="41"/>
      <c r="C13" s="42"/>
      <c r="D13" s="42" t="s">
        <v>1035</v>
      </c>
      <c r="E13" s="41"/>
      <c r="F13" s="41"/>
      <c r="G13" s="41"/>
      <c r="H13" s="41"/>
      <c r="I13" s="45" t="s">
        <v>1010</v>
      </c>
      <c r="J13" s="41"/>
      <c r="K13" s="41"/>
      <c r="L13" s="41" t="s">
        <v>999</v>
      </c>
      <c r="M13" s="41"/>
      <c r="N13" s="41" t="s">
        <v>999</v>
      </c>
      <c r="O13" s="41"/>
      <c r="P13" s="41"/>
      <c r="Q13" s="41"/>
      <c r="R13" s="41"/>
      <c r="S13" s="41"/>
      <c r="T13" s="41"/>
      <c r="U13" s="41"/>
    </row>
    <row r="14" spans="2:23" x14ac:dyDescent="0.2">
      <c r="B14" s="41"/>
      <c r="C14" s="41"/>
      <c r="D14" s="41" t="s">
        <v>1041</v>
      </c>
      <c r="E14" s="41"/>
      <c r="F14" s="41"/>
      <c r="G14" s="41"/>
      <c r="H14" s="41"/>
      <c r="I14" s="41" t="s">
        <v>999</v>
      </c>
      <c r="J14" s="41"/>
      <c r="K14" s="41"/>
      <c r="L14" s="41"/>
      <c r="M14" s="41"/>
      <c r="N14" s="41"/>
      <c r="O14" s="41"/>
      <c r="P14" s="41"/>
      <c r="Q14" s="41"/>
      <c r="R14" s="41"/>
      <c r="S14" s="41"/>
      <c r="T14" s="41"/>
      <c r="U14" s="41"/>
    </row>
    <row r="15" spans="2:23" x14ac:dyDescent="0.2">
      <c r="B15" s="41"/>
      <c r="E15" s="41"/>
      <c r="F15" s="41"/>
      <c r="G15" s="41"/>
      <c r="H15" s="41"/>
      <c r="I15" s="41"/>
      <c r="J15" s="41"/>
      <c r="K15" s="41"/>
      <c r="L15" s="41"/>
      <c r="M15" s="41"/>
      <c r="N15" s="41"/>
      <c r="O15" s="41"/>
      <c r="P15" s="41"/>
      <c r="Q15" s="41"/>
      <c r="R15" s="41"/>
      <c r="S15" s="41"/>
      <c r="T15" s="41"/>
      <c r="U15" s="41"/>
    </row>
    <row r="16" spans="2:23" s="39" customFormat="1" x14ac:dyDescent="0.2">
      <c r="B16" s="47" t="s">
        <v>1042</v>
      </c>
    </row>
    <row r="17" spans="2:21" ht="45" x14ac:dyDescent="0.25">
      <c r="B17" s="48" t="s">
        <v>1043</v>
      </c>
      <c r="C17" s="48" t="s">
        <v>1044</v>
      </c>
      <c r="D17" s="48" t="s">
        <v>1045</v>
      </c>
      <c r="E17" s="48" t="s">
        <v>1046</v>
      </c>
      <c r="G17" s="49" t="s">
        <v>1047</v>
      </c>
      <c r="H17" s="50" t="s">
        <v>107</v>
      </c>
      <c r="I17" s="50" t="s">
        <v>107</v>
      </c>
      <c r="J17" s="50" t="s">
        <v>107</v>
      </c>
      <c r="K17" s="50" t="s">
        <v>107</v>
      </c>
      <c r="L17" s="50" t="s">
        <v>195</v>
      </c>
      <c r="M17" s="50" t="s">
        <v>107</v>
      </c>
      <c r="N17" s="50" t="s">
        <v>107</v>
      </c>
      <c r="O17" s="50" t="s">
        <v>107</v>
      </c>
      <c r="P17" s="50" t="s">
        <v>1048</v>
      </c>
      <c r="Q17" s="50" t="s">
        <v>1048</v>
      </c>
      <c r="R17" s="50" t="s">
        <v>1048</v>
      </c>
      <c r="S17" s="50" t="s">
        <v>1049</v>
      </c>
    </row>
    <row r="18" spans="2:21" ht="15" x14ac:dyDescent="0.25">
      <c r="B18" s="51" t="s">
        <v>1050</v>
      </c>
      <c r="C18" s="3" t="s">
        <v>1051</v>
      </c>
      <c r="D18" s="3">
        <v>0.06</v>
      </c>
      <c r="E18" s="3">
        <v>0.1</v>
      </c>
      <c r="G18" s="49" t="s">
        <v>1052</v>
      </c>
      <c r="H18" s="50"/>
      <c r="I18" s="50"/>
      <c r="J18" s="50"/>
      <c r="K18" s="50"/>
      <c r="L18" s="50"/>
      <c r="M18" s="50"/>
      <c r="N18" s="50"/>
      <c r="O18" s="50"/>
      <c r="P18" s="50"/>
      <c r="Q18" s="50"/>
      <c r="R18" s="50"/>
      <c r="S18" s="50"/>
    </row>
    <row r="19" spans="2:21" ht="15" x14ac:dyDescent="0.25">
      <c r="B19" s="51" t="s">
        <v>1053</v>
      </c>
      <c r="C19" s="3" t="s">
        <v>1054</v>
      </c>
      <c r="D19" s="3">
        <v>0.05</v>
      </c>
      <c r="E19" s="3">
        <v>0.09</v>
      </c>
      <c r="G19" s="49" t="s">
        <v>1055</v>
      </c>
      <c r="H19" s="52" t="s">
        <v>1056</v>
      </c>
      <c r="I19" s="52" t="s">
        <v>1057</v>
      </c>
      <c r="J19" s="52" t="s">
        <v>1058</v>
      </c>
      <c r="K19" s="52" t="s">
        <v>1059</v>
      </c>
      <c r="L19" s="52" t="s">
        <v>1060</v>
      </c>
      <c r="M19" s="52" t="s">
        <v>1061</v>
      </c>
      <c r="N19" s="52" t="s">
        <v>1062</v>
      </c>
      <c r="O19" s="52" t="s">
        <v>1063</v>
      </c>
      <c r="P19" s="52" t="s">
        <v>1064</v>
      </c>
      <c r="Q19" s="52" t="s">
        <v>1065</v>
      </c>
      <c r="R19" s="52" t="s">
        <v>1066</v>
      </c>
      <c r="S19" s="52" t="s">
        <v>1067</v>
      </c>
    </row>
    <row r="20" spans="2:21" ht="15" x14ac:dyDescent="0.25">
      <c r="B20" s="51" t="s">
        <v>1068</v>
      </c>
      <c r="C20" s="3" t="s">
        <v>1069</v>
      </c>
      <c r="D20" s="3">
        <v>7.0000000000000007E-2</v>
      </c>
      <c r="E20" s="3">
        <v>0.13</v>
      </c>
      <c r="G20" s="49" t="s">
        <v>1070</v>
      </c>
      <c r="H20" s="53" t="s">
        <v>1071</v>
      </c>
      <c r="I20" s="53" t="s">
        <v>1072</v>
      </c>
      <c r="J20" s="53" t="s">
        <v>1073</v>
      </c>
      <c r="K20" s="53" t="s">
        <v>111</v>
      </c>
      <c r="L20" s="53" t="s">
        <v>95</v>
      </c>
      <c r="M20" s="53" t="s">
        <v>1074</v>
      </c>
      <c r="N20" s="53" t="s">
        <v>1075</v>
      </c>
      <c r="O20" s="53" t="s">
        <v>1076</v>
      </c>
      <c r="P20" s="53" t="s">
        <v>732</v>
      </c>
      <c r="Q20" s="53" t="s">
        <v>1077</v>
      </c>
      <c r="R20" s="53" t="s">
        <v>1076</v>
      </c>
      <c r="S20" s="53" t="s">
        <v>1078</v>
      </c>
      <c r="T20" s="3" t="s">
        <v>1079</v>
      </c>
      <c r="U20" s="3" t="s">
        <v>215</v>
      </c>
    </row>
    <row r="21" spans="2:21" x14ac:dyDescent="0.2">
      <c r="B21" s="51" t="s">
        <v>1080</v>
      </c>
      <c r="C21" s="3" t="s">
        <v>1054</v>
      </c>
      <c r="D21" s="3">
        <v>0.05</v>
      </c>
      <c r="E21" s="3">
        <v>0.09</v>
      </c>
      <c r="H21" s="54" t="s">
        <v>1081</v>
      </c>
      <c r="I21" s="54" t="s">
        <v>1082</v>
      </c>
      <c r="J21" s="54" t="s">
        <v>957</v>
      </c>
      <c r="K21" s="54" t="s">
        <v>1083</v>
      </c>
      <c r="L21" s="54" t="s">
        <v>1084</v>
      </c>
      <c r="M21" s="54" t="s">
        <v>1085</v>
      </c>
      <c r="N21" s="54" t="s">
        <v>957</v>
      </c>
      <c r="O21" s="54" t="s">
        <v>1086</v>
      </c>
      <c r="P21" s="54" t="s">
        <v>1087</v>
      </c>
      <c r="Q21" s="54" t="s">
        <v>1088</v>
      </c>
      <c r="R21" s="54" t="s">
        <v>1086</v>
      </c>
      <c r="S21" s="54" t="s">
        <v>1089</v>
      </c>
      <c r="T21" s="3" t="s">
        <v>957</v>
      </c>
      <c r="U21" s="3" t="s">
        <v>957</v>
      </c>
    </row>
    <row r="22" spans="2:21" x14ac:dyDescent="0.2">
      <c r="B22" s="51" t="s">
        <v>1090</v>
      </c>
      <c r="C22" s="3" t="s">
        <v>1054</v>
      </c>
      <c r="D22" s="3">
        <v>0.05</v>
      </c>
      <c r="E22" s="3">
        <v>0.09</v>
      </c>
      <c r="H22" s="54" t="s">
        <v>1091</v>
      </c>
      <c r="I22" s="54" t="s">
        <v>1092</v>
      </c>
      <c r="J22" s="54" t="s">
        <v>967</v>
      </c>
      <c r="K22" s="54" t="s">
        <v>1093</v>
      </c>
      <c r="L22" s="54" t="s">
        <v>1094</v>
      </c>
      <c r="M22" s="54" t="s">
        <v>1095</v>
      </c>
      <c r="N22" s="54" t="s">
        <v>967</v>
      </c>
      <c r="O22" s="54" t="s">
        <v>1096</v>
      </c>
      <c r="P22" s="54" t="s">
        <v>1097</v>
      </c>
      <c r="Q22" s="54" t="s">
        <v>1098</v>
      </c>
      <c r="R22" s="54" t="s">
        <v>1099</v>
      </c>
      <c r="S22" s="54" t="s">
        <v>1100</v>
      </c>
      <c r="T22" s="3" t="s">
        <v>967</v>
      </c>
      <c r="U22" s="3" t="s">
        <v>967</v>
      </c>
    </row>
    <row r="23" spans="2:21" ht="25.5" x14ac:dyDescent="0.2">
      <c r="B23" s="51" t="s">
        <v>1101</v>
      </c>
      <c r="C23" s="3" t="s">
        <v>1051</v>
      </c>
      <c r="D23" s="3">
        <v>0.06</v>
      </c>
      <c r="E23" s="3">
        <v>0.1</v>
      </c>
      <c r="H23" s="54" t="s">
        <v>1102</v>
      </c>
      <c r="I23" s="54" t="s">
        <v>1103</v>
      </c>
      <c r="J23" s="54"/>
      <c r="K23" s="54" t="s">
        <v>1104</v>
      </c>
      <c r="L23" s="54" t="s">
        <v>1105</v>
      </c>
      <c r="M23" s="54" t="s">
        <v>1106</v>
      </c>
      <c r="N23" s="54"/>
      <c r="O23" s="54" t="s">
        <v>1107</v>
      </c>
      <c r="P23" s="54" t="s">
        <v>1108</v>
      </c>
      <c r="Q23" s="123" t="s">
        <v>1109</v>
      </c>
      <c r="R23" s="54" t="s">
        <v>1107</v>
      </c>
      <c r="S23" s="54" t="s">
        <v>1110</v>
      </c>
      <c r="T23" s="3" t="s">
        <v>1021</v>
      </c>
      <c r="U23" s="3" t="s">
        <v>1021</v>
      </c>
    </row>
    <row r="24" spans="2:21" x14ac:dyDescent="0.2">
      <c r="B24" s="3" t="s">
        <v>1111</v>
      </c>
      <c r="C24" s="3" t="s">
        <v>1051</v>
      </c>
      <c r="D24" s="3">
        <v>0.06</v>
      </c>
      <c r="E24" s="3">
        <v>0.1</v>
      </c>
      <c r="H24" s="54" t="s">
        <v>1112</v>
      </c>
      <c r="I24" s="54" t="s">
        <v>1113</v>
      </c>
      <c r="J24" s="54"/>
      <c r="K24" s="54" t="s">
        <v>1114</v>
      </c>
      <c r="L24" s="54" t="s">
        <v>1115</v>
      </c>
      <c r="M24" s="54" t="s">
        <v>1041</v>
      </c>
      <c r="N24" s="54"/>
      <c r="O24" s="54" t="s">
        <v>1041</v>
      </c>
      <c r="P24" s="54" t="s">
        <v>1116</v>
      </c>
      <c r="Q24" s="54" t="s">
        <v>139</v>
      </c>
      <c r="R24" s="54" t="s">
        <v>1041</v>
      </c>
      <c r="S24" s="54" t="s">
        <v>139</v>
      </c>
    </row>
    <row r="25" spans="2:21" ht="38.25" x14ac:dyDescent="0.2">
      <c r="B25" s="51" t="s">
        <v>1117</v>
      </c>
      <c r="C25" s="3" t="s">
        <v>1051</v>
      </c>
      <c r="D25" s="3">
        <v>0.06</v>
      </c>
      <c r="E25" s="3">
        <v>0.1</v>
      </c>
      <c r="H25" s="54" t="s">
        <v>1118</v>
      </c>
      <c r="I25" s="123" t="s">
        <v>1109</v>
      </c>
      <c r="J25" s="54"/>
      <c r="K25" s="54"/>
      <c r="L25" s="123" t="s">
        <v>1109</v>
      </c>
      <c r="M25" s="54" t="s">
        <v>1119</v>
      </c>
      <c r="N25" s="54"/>
      <c r="O25" s="54"/>
      <c r="P25" s="54" t="s">
        <v>1120</v>
      </c>
      <c r="Q25" s="54"/>
      <c r="R25" s="54" t="s">
        <v>139</v>
      </c>
      <c r="S25" s="54"/>
    </row>
    <row r="26" spans="2:21" ht="25.5" x14ac:dyDescent="0.2">
      <c r="B26" s="51" t="s">
        <v>1121</v>
      </c>
      <c r="C26" s="3" t="s">
        <v>1054</v>
      </c>
      <c r="D26" s="3">
        <v>0.05</v>
      </c>
      <c r="E26" s="3">
        <v>0.09</v>
      </c>
      <c r="H26" s="54" t="s">
        <v>1122</v>
      </c>
      <c r="I26" s="54"/>
      <c r="L26" s="54"/>
      <c r="M26" s="123" t="s">
        <v>1109</v>
      </c>
      <c r="N26" s="54"/>
      <c r="O26" s="54"/>
      <c r="P26" s="54" t="s">
        <v>1123</v>
      </c>
      <c r="Q26" s="54"/>
      <c r="R26" s="54"/>
      <c r="S26" s="54"/>
    </row>
    <row r="27" spans="2:21" x14ac:dyDescent="0.2">
      <c r="B27" s="51" t="s">
        <v>1124</v>
      </c>
      <c r="C27" s="3" t="s">
        <v>1054</v>
      </c>
      <c r="D27" s="3">
        <v>0.05</v>
      </c>
      <c r="E27" s="3">
        <v>0.09</v>
      </c>
      <c r="H27" s="54" t="s">
        <v>1125</v>
      </c>
      <c r="M27" s="54"/>
      <c r="N27" s="54"/>
      <c r="O27" s="54"/>
      <c r="P27" s="54" t="s">
        <v>1126</v>
      </c>
      <c r="Q27" s="54"/>
      <c r="R27" s="54"/>
      <c r="S27" s="54"/>
    </row>
    <row r="28" spans="2:21" x14ac:dyDescent="0.2">
      <c r="B28" s="51" t="s">
        <v>1127</v>
      </c>
      <c r="C28" s="3" t="s">
        <v>1051</v>
      </c>
      <c r="D28" s="3">
        <v>0.06</v>
      </c>
      <c r="E28" s="3">
        <v>0.1</v>
      </c>
      <c r="F28" s="2"/>
      <c r="H28" s="54" t="s">
        <v>1128</v>
      </c>
      <c r="M28" s="54"/>
      <c r="N28" s="54"/>
      <c r="O28" s="54"/>
      <c r="P28" s="54" t="s">
        <v>1129</v>
      </c>
      <c r="Q28" s="54"/>
      <c r="R28" s="54"/>
      <c r="S28" s="54"/>
    </row>
    <row r="29" spans="2:21" ht="51" x14ac:dyDescent="0.2">
      <c r="B29" s="51" t="s">
        <v>1130</v>
      </c>
      <c r="C29" s="3" t="s">
        <v>1051</v>
      </c>
      <c r="D29" s="3">
        <v>0.06</v>
      </c>
      <c r="E29" s="3">
        <v>0.1</v>
      </c>
      <c r="H29" s="123" t="s">
        <v>1109</v>
      </c>
      <c r="M29" s="54"/>
      <c r="N29" s="54"/>
      <c r="O29" s="54"/>
      <c r="P29" s="123" t="s">
        <v>1109</v>
      </c>
      <c r="Q29" s="54"/>
      <c r="R29" s="54"/>
      <c r="S29" s="54"/>
    </row>
    <row r="30" spans="2:21" x14ac:dyDescent="0.2">
      <c r="B30" s="51" t="s">
        <v>1131</v>
      </c>
      <c r="C30" s="3" t="s">
        <v>1054</v>
      </c>
      <c r="D30" s="3">
        <v>0.05</v>
      </c>
      <c r="E30" s="3">
        <v>0.09</v>
      </c>
      <c r="F30" s="2"/>
      <c r="M30" s="54"/>
      <c r="N30" s="54"/>
      <c r="O30" s="54"/>
      <c r="P30" s="54"/>
      <c r="Q30" s="54"/>
      <c r="R30" s="54"/>
      <c r="S30" s="54"/>
    </row>
    <row r="31" spans="2:21" x14ac:dyDescent="0.2">
      <c r="B31" s="51" t="s">
        <v>1132</v>
      </c>
      <c r="C31" s="3" t="s">
        <v>1051</v>
      </c>
      <c r="D31" s="3">
        <v>0.06</v>
      </c>
      <c r="E31" s="3">
        <v>0.1</v>
      </c>
      <c r="M31" s="54"/>
      <c r="N31" s="54"/>
      <c r="O31" s="54"/>
      <c r="P31" s="54"/>
      <c r="Q31" s="54"/>
      <c r="R31" s="54"/>
      <c r="S31" s="54"/>
    </row>
    <row r="32" spans="2:21" x14ac:dyDescent="0.2">
      <c r="B32" s="51" t="s">
        <v>1133</v>
      </c>
      <c r="C32" s="3" t="s">
        <v>1051</v>
      </c>
      <c r="D32" s="3">
        <v>0.06</v>
      </c>
      <c r="E32" s="3">
        <v>0.1</v>
      </c>
      <c r="F32" s="2"/>
      <c r="M32" s="54"/>
      <c r="N32" s="54"/>
      <c r="O32" s="54"/>
      <c r="P32" s="54"/>
      <c r="Q32" s="54"/>
      <c r="R32" s="54"/>
      <c r="S32" s="54"/>
    </row>
    <row r="33" spans="2:19" x14ac:dyDescent="0.2">
      <c r="B33" s="51" t="s">
        <v>1134</v>
      </c>
      <c r="C33" s="3" t="s">
        <v>1054</v>
      </c>
      <c r="D33" s="3">
        <v>0.05</v>
      </c>
      <c r="E33" s="3">
        <v>0.09</v>
      </c>
      <c r="M33" s="54"/>
      <c r="N33" s="54"/>
      <c r="O33" s="54"/>
      <c r="P33" s="54"/>
      <c r="Q33" s="54"/>
      <c r="R33" s="54"/>
      <c r="S33" s="54"/>
    </row>
    <row r="34" spans="2:19" x14ac:dyDescent="0.2">
      <c r="B34" s="51" t="s">
        <v>1135</v>
      </c>
      <c r="C34" s="3" t="s">
        <v>1054</v>
      </c>
      <c r="D34" s="3">
        <v>0.05</v>
      </c>
      <c r="E34" s="3">
        <v>0.09</v>
      </c>
      <c r="F34" s="2"/>
    </row>
    <row r="35" spans="2:19" x14ac:dyDescent="0.2">
      <c r="B35" s="51" t="s">
        <v>1136</v>
      </c>
      <c r="C35" s="3" t="s">
        <v>1054</v>
      </c>
      <c r="D35" s="3">
        <v>0.05</v>
      </c>
      <c r="E35" s="3">
        <v>0.09</v>
      </c>
    </row>
    <row r="36" spans="2:19" x14ac:dyDescent="0.2">
      <c r="B36" s="51" t="s">
        <v>1137</v>
      </c>
      <c r="C36" s="3" t="s">
        <v>1051</v>
      </c>
      <c r="D36" s="3">
        <v>0.06</v>
      </c>
      <c r="E36" s="3">
        <v>0.1</v>
      </c>
      <c r="F36" s="2"/>
    </row>
    <row r="37" spans="2:19" x14ac:dyDescent="0.2">
      <c r="B37" s="51" t="s">
        <v>1138</v>
      </c>
      <c r="C37" s="3" t="s">
        <v>1051</v>
      </c>
      <c r="D37" s="3">
        <v>0.06</v>
      </c>
      <c r="E37" s="3">
        <v>0.1</v>
      </c>
    </row>
    <row r="38" spans="2:19" x14ac:dyDescent="0.2">
      <c r="B38" s="51" t="s">
        <v>1139</v>
      </c>
      <c r="C38" s="3" t="s">
        <v>1054</v>
      </c>
      <c r="D38" s="3">
        <v>0.05</v>
      </c>
      <c r="E38" s="3">
        <v>0.09</v>
      </c>
      <c r="F38" s="2"/>
    </row>
    <row r="39" spans="2:19" x14ac:dyDescent="0.2">
      <c r="B39" s="51" t="s">
        <v>1140</v>
      </c>
      <c r="C39" s="3" t="s">
        <v>1054</v>
      </c>
      <c r="D39" s="3">
        <v>0.05</v>
      </c>
      <c r="E39" s="3">
        <v>0.09</v>
      </c>
    </row>
    <row r="40" spans="2:19" x14ac:dyDescent="0.2">
      <c r="B40" s="51" t="s">
        <v>1141</v>
      </c>
      <c r="C40" s="3" t="s">
        <v>1054</v>
      </c>
      <c r="D40" s="3">
        <v>0.05</v>
      </c>
      <c r="E40" s="3">
        <v>0.09</v>
      </c>
      <c r="F40" s="2"/>
    </row>
    <row r="41" spans="2:19" x14ac:dyDescent="0.2">
      <c r="B41" s="51" t="s">
        <v>1142</v>
      </c>
      <c r="C41" s="3" t="s">
        <v>1069</v>
      </c>
      <c r="D41" s="3">
        <v>7.0000000000000007E-2</v>
      </c>
      <c r="E41" s="3">
        <v>0.13</v>
      </c>
    </row>
    <row r="42" spans="2:19" x14ac:dyDescent="0.2">
      <c r="B42" s="51" t="s">
        <v>1143</v>
      </c>
      <c r="C42" s="3" t="s">
        <v>1054</v>
      </c>
      <c r="D42" s="3">
        <v>0.05</v>
      </c>
      <c r="E42" s="3">
        <v>0.09</v>
      </c>
      <c r="F42" s="2"/>
    </row>
    <row r="43" spans="2:19" x14ac:dyDescent="0.2">
      <c r="B43" s="51" t="s">
        <v>1144</v>
      </c>
      <c r="C43" s="3" t="s">
        <v>1051</v>
      </c>
      <c r="D43" s="3">
        <v>0.06</v>
      </c>
      <c r="E43" s="3">
        <v>0.1</v>
      </c>
    </row>
    <row r="44" spans="2:19" x14ac:dyDescent="0.2">
      <c r="B44" s="51" t="s">
        <v>1145</v>
      </c>
      <c r="C44" s="3" t="s">
        <v>1054</v>
      </c>
      <c r="D44" s="3">
        <v>0.05</v>
      </c>
      <c r="E44" s="3">
        <v>0.09</v>
      </c>
      <c r="F44" s="2"/>
    </row>
    <row r="45" spans="2:19" x14ac:dyDescent="0.2">
      <c r="B45" s="51" t="s">
        <v>1146</v>
      </c>
      <c r="C45" s="3" t="s">
        <v>1051</v>
      </c>
      <c r="D45" s="3">
        <v>0.06</v>
      </c>
      <c r="E45" s="3">
        <v>0.1</v>
      </c>
    </row>
    <row r="46" spans="2:19" x14ac:dyDescent="0.2">
      <c r="B46" s="51" t="s">
        <v>1147</v>
      </c>
      <c r="C46" s="3" t="s">
        <v>1054</v>
      </c>
      <c r="D46" s="3">
        <v>0.05</v>
      </c>
      <c r="E46" s="3">
        <v>0.09</v>
      </c>
      <c r="F46" s="2"/>
    </row>
    <row r="47" spans="2:19" x14ac:dyDescent="0.2">
      <c r="B47" s="3" t="s">
        <v>1148</v>
      </c>
      <c r="C47" s="3" t="s">
        <v>1069</v>
      </c>
      <c r="D47" s="3">
        <v>7.0000000000000007E-2</v>
      </c>
      <c r="E47" s="3">
        <v>0.13</v>
      </c>
    </row>
    <row r="48" spans="2:19" x14ac:dyDescent="0.2">
      <c r="B48" s="3" t="s">
        <v>1149</v>
      </c>
      <c r="C48" s="3" t="s">
        <v>1069</v>
      </c>
      <c r="D48" s="3">
        <v>7.0000000000000007E-2</v>
      </c>
      <c r="E48" s="3">
        <v>0.13</v>
      </c>
      <c r="F48" s="2"/>
    </row>
    <row r="49" spans="2:6" x14ac:dyDescent="0.2">
      <c r="B49" s="51" t="s">
        <v>1150</v>
      </c>
      <c r="C49" s="3" t="s">
        <v>1051</v>
      </c>
      <c r="D49" s="3">
        <v>0.06</v>
      </c>
      <c r="E49" s="3">
        <v>0.1</v>
      </c>
    </row>
    <row r="50" spans="2:6" x14ac:dyDescent="0.2">
      <c r="B50" s="51" t="s">
        <v>1151</v>
      </c>
      <c r="C50" s="3" t="s">
        <v>1054</v>
      </c>
      <c r="D50" s="3">
        <v>0.05</v>
      </c>
      <c r="E50" s="3">
        <v>0.09</v>
      </c>
      <c r="F50" s="2"/>
    </row>
    <row r="51" spans="2:6" x14ac:dyDescent="0.2">
      <c r="B51" s="51" t="s">
        <v>1152</v>
      </c>
      <c r="C51" s="3" t="s">
        <v>1051</v>
      </c>
      <c r="D51" s="3">
        <v>0.06</v>
      </c>
      <c r="E51" s="3">
        <v>0.1</v>
      </c>
    </row>
    <row r="52" spans="2:6" x14ac:dyDescent="0.2">
      <c r="B52" s="51" t="s">
        <v>1153</v>
      </c>
      <c r="C52" s="3" t="s">
        <v>1051</v>
      </c>
      <c r="D52" s="3">
        <v>0.06</v>
      </c>
      <c r="E52" s="3">
        <v>0.1</v>
      </c>
      <c r="F52" s="2"/>
    </row>
    <row r="53" spans="2:6" x14ac:dyDescent="0.2">
      <c r="B53" s="51" t="s">
        <v>1154</v>
      </c>
      <c r="C53" s="3" t="s">
        <v>1051</v>
      </c>
      <c r="D53" s="3">
        <v>0.06</v>
      </c>
      <c r="E53" s="3">
        <v>0.1</v>
      </c>
    </row>
    <row r="54" spans="2:6" x14ac:dyDescent="0.2">
      <c r="B54" s="51" t="s">
        <v>1155</v>
      </c>
      <c r="C54" s="3" t="s">
        <v>1051</v>
      </c>
      <c r="D54" s="3">
        <v>0.06</v>
      </c>
      <c r="E54" s="3">
        <v>0.1</v>
      </c>
      <c r="F54" s="2"/>
    </row>
    <row r="55" spans="2:6" x14ac:dyDescent="0.2">
      <c r="B55" s="51" t="s">
        <v>1156</v>
      </c>
      <c r="C55" s="3" t="s">
        <v>1051</v>
      </c>
      <c r="D55" s="3">
        <v>0.06</v>
      </c>
      <c r="E55" s="3">
        <v>0.1</v>
      </c>
    </row>
    <row r="56" spans="2:6" x14ac:dyDescent="0.2">
      <c r="B56" s="51" t="s">
        <v>1157</v>
      </c>
      <c r="C56" s="3" t="s">
        <v>1054</v>
      </c>
      <c r="D56" s="3">
        <v>0.05</v>
      </c>
      <c r="E56" s="3">
        <v>0.09</v>
      </c>
      <c r="F56" s="2"/>
    </row>
    <row r="57" spans="2:6" x14ac:dyDescent="0.2">
      <c r="B57" s="51" t="s">
        <v>1158</v>
      </c>
      <c r="C57" s="3" t="s">
        <v>1051</v>
      </c>
      <c r="D57" s="3">
        <v>0.06</v>
      </c>
      <c r="E57" s="3">
        <v>0.1</v>
      </c>
    </row>
    <row r="58" spans="2:6" x14ac:dyDescent="0.2">
      <c r="B58" s="51" t="s">
        <v>1159</v>
      </c>
      <c r="C58" s="3" t="s">
        <v>1069</v>
      </c>
      <c r="D58" s="3">
        <v>7.0000000000000007E-2</v>
      </c>
      <c r="E58" s="3">
        <v>0.13</v>
      </c>
      <c r="F58" s="2"/>
    </row>
    <row r="59" spans="2:6" x14ac:dyDescent="0.2">
      <c r="B59" s="51" t="s">
        <v>1160</v>
      </c>
      <c r="C59" s="3" t="s">
        <v>1051</v>
      </c>
      <c r="D59" s="3">
        <v>0.06</v>
      </c>
      <c r="E59" s="3">
        <v>0.1</v>
      </c>
    </row>
    <row r="60" spans="2:6" x14ac:dyDescent="0.2">
      <c r="B60" s="3" t="s">
        <v>1161</v>
      </c>
      <c r="C60" s="3" t="s">
        <v>1069</v>
      </c>
      <c r="D60" s="3">
        <v>7.0000000000000007E-2</v>
      </c>
      <c r="E60" s="3">
        <v>0.13</v>
      </c>
      <c r="F60" s="2"/>
    </row>
    <row r="61" spans="2:6" x14ac:dyDescent="0.2">
      <c r="B61" s="51" t="s">
        <v>1162</v>
      </c>
      <c r="C61" s="3" t="s">
        <v>1051</v>
      </c>
      <c r="D61" s="3">
        <v>0.06</v>
      </c>
      <c r="E61" s="3">
        <v>0.1</v>
      </c>
    </row>
    <row r="62" spans="2:6" x14ac:dyDescent="0.2">
      <c r="B62" s="51" t="s">
        <v>1163</v>
      </c>
      <c r="C62" s="3" t="s">
        <v>1051</v>
      </c>
      <c r="D62" s="3">
        <v>0.06</v>
      </c>
      <c r="E62" s="3">
        <v>0.1</v>
      </c>
      <c r="F62" s="2"/>
    </row>
    <row r="63" spans="2:6" x14ac:dyDescent="0.2">
      <c r="B63" s="51" t="s">
        <v>1164</v>
      </c>
      <c r="C63" s="3" t="s">
        <v>1051</v>
      </c>
      <c r="D63" s="3">
        <v>0.06</v>
      </c>
      <c r="E63" s="3">
        <v>0.1</v>
      </c>
    </row>
    <row r="64" spans="2:6" x14ac:dyDescent="0.2">
      <c r="B64" s="51" t="s">
        <v>1165</v>
      </c>
      <c r="C64" s="3" t="s">
        <v>1054</v>
      </c>
      <c r="D64" s="3">
        <v>0.05</v>
      </c>
      <c r="E64" s="3">
        <v>0.09</v>
      </c>
      <c r="F64" s="2"/>
    </row>
    <row r="65" spans="2:6" x14ac:dyDescent="0.2">
      <c r="B65" s="51" t="s">
        <v>1166</v>
      </c>
      <c r="C65" s="3" t="s">
        <v>1054</v>
      </c>
      <c r="D65" s="3">
        <v>0.05</v>
      </c>
      <c r="E65" s="3">
        <v>0.09</v>
      </c>
    </row>
    <row r="66" spans="2:6" x14ac:dyDescent="0.2">
      <c r="B66" s="51" t="s">
        <v>1167</v>
      </c>
      <c r="C66" s="3" t="s">
        <v>1051</v>
      </c>
      <c r="D66" s="3">
        <v>0.06</v>
      </c>
      <c r="E66" s="3">
        <v>0.1</v>
      </c>
      <c r="F66" s="2"/>
    </row>
    <row r="67" spans="2:6" x14ac:dyDescent="0.2">
      <c r="B67" s="3" t="s">
        <v>1168</v>
      </c>
      <c r="C67" s="3" t="s">
        <v>1054</v>
      </c>
      <c r="D67" s="3">
        <v>0.05</v>
      </c>
      <c r="E67" s="3">
        <v>0.09</v>
      </c>
    </row>
    <row r="68" spans="2:6" x14ac:dyDescent="0.2">
      <c r="B68" s="51" t="s">
        <v>1169</v>
      </c>
      <c r="C68" s="3" t="s">
        <v>1054</v>
      </c>
      <c r="D68" s="3">
        <v>0.05</v>
      </c>
      <c r="E68" s="3">
        <v>0.09</v>
      </c>
      <c r="F68" s="2"/>
    </row>
    <row r="69" spans="2:6" x14ac:dyDescent="0.2">
      <c r="B69" s="51" t="s">
        <v>1170</v>
      </c>
      <c r="C69" s="3" t="s">
        <v>1069</v>
      </c>
      <c r="D69" s="3">
        <v>7.0000000000000007E-2</v>
      </c>
      <c r="E69" s="3">
        <v>0.13</v>
      </c>
    </row>
    <row r="70" spans="2:6" x14ac:dyDescent="0.2">
      <c r="B70" s="51" t="s">
        <v>1171</v>
      </c>
      <c r="C70" s="3" t="s">
        <v>1054</v>
      </c>
      <c r="D70" s="3">
        <v>0.05</v>
      </c>
      <c r="E70" s="3">
        <v>0.09</v>
      </c>
      <c r="F70" s="2"/>
    </row>
    <row r="71" spans="2:6" x14ac:dyDescent="0.2">
      <c r="B71" s="51" t="s">
        <v>1172</v>
      </c>
      <c r="C71" s="3" t="s">
        <v>1051</v>
      </c>
      <c r="D71" s="3">
        <v>0.06</v>
      </c>
      <c r="E71" s="3">
        <v>0.1</v>
      </c>
    </row>
    <row r="72" spans="2:6" x14ac:dyDescent="0.2">
      <c r="B72" s="51" t="s">
        <v>1173</v>
      </c>
      <c r="C72" s="3" t="s">
        <v>1054</v>
      </c>
      <c r="D72" s="3">
        <v>0.05</v>
      </c>
      <c r="E72" s="3">
        <v>0.09</v>
      </c>
      <c r="F72" s="2"/>
    </row>
    <row r="73" spans="2:6" x14ac:dyDescent="0.2">
      <c r="B73" s="51" t="s">
        <v>1174</v>
      </c>
      <c r="C73" s="3" t="s">
        <v>1054</v>
      </c>
      <c r="D73" s="3">
        <v>0.05</v>
      </c>
      <c r="E73" s="3">
        <v>0.09</v>
      </c>
    </row>
    <row r="74" spans="2:6" x14ac:dyDescent="0.2">
      <c r="B74" s="51" t="s">
        <v>1175</v>
      </c>
      <c r="C74" s="3" t="s">
        <v>1054</v>
      </c>
      <c r="D74" s="3">
        <v>0.05</v>
      </c>
      <c r="E74" s="3">
        <v>0.09</v>
      </c>
      <c r="F74" s="2"/>
    </row>
    <row r="75" spans="2:6" x14ac:dyDescent="0.2">
      <c r="B75" s="51" t="s">
        <v>1176</v>
      </c>
      <c r="C75" s="3" t="s">
        <v>1051</v>
      </c>
      <c r="D75" s="3">
        <v>0.06</v>
      </c>
      <c r="E75" s="3">
        <v>0.1</v>
      </c>
    </row>
    <row r="76" spans="2:6" x14ac:dyDescent="0.2">
      <c r="B76" s="51" t="s">
        <v>1177</v>
      </c>
      <c r="C76" s="3" t="s">
        <v>1051</v>
      </c>
      <c r="D76" s="3">
        <v>0.06</v>
      </c>
      <c r="E76" s="3">
        <v>0.1</v>
      </c>
      <c r="F76" s="2"/>
    </row>
    <row r="77" spans="2:6" x14ac:dyDescent="0.2">
      <c r="B77" s="51" t="s">
        <v>1178</v>
      </c>
      <c r="C77" s="3" t="s">
        <v>1069</v>
      </c>
      <c r="D77" s="3">
        <v>7.0000000000000007E-2</v>
      </c>
      <c r="E77" s="3">
        <v>0.13</v>
      </c>
    </row>
    <row r="78" spans="2:6" x14ac:dyDescent="0.2">
      <c r="B78" s="51" t="s">
        <v>1179</v>
      </c>
      <c r="C78" s="3" t="s">
        <v>1054</v>
      </c>
      <c r="D78" s="3">
        <v>0.05</v>
      </c>
      <c r="E78" s="3">
        <v>0.09</v>
      </c>
      <c r="F78" s="2"/>
    </row>
    <row r="79" spans="2:6" x14ac:dyDescent="0.2">
      <c r="B79" s="51" t="s">
        <v>1180</v>
      </c>
      <c r="C79" s="3" t="s">
        <v>1051</v>
      </c>
      <c r="D79" s="3">
        <v>0.06</v>
      </c>
      <c r="E79" s="3">
        <v>0.1</v>
      </c>
    </row>
    <row r="80" spans="2:6" x14ac:dyDescent="0.2">
      <c r="F80" s="2"/>
    </row>
    <row r="81" spans="2:25" s="39" customFormat="1" x14ac:dyDescent="0.2">
      <c r="B81" s="47" t="s">
        <v>1181</v>
      </c>
    </row>
    <row r="83" spans="2:25" ht="135" x14ac:dyDescent="0.25">
      <c r="B83" s="55" t="s">
        <v>1182</v>
      </c>
      <c r="C83" s="56" t="s">
        <v>1183</v>
      </c>
      <c r="D83" s="57" t="s">
        <v>1184</v>
      </c>
      <c r="E83" s="57" t="s">
        <v>1185</v>
      </c>
      <c r="F83" s="57" t="s">
        <v>1186</v>
      </c>
      <c r="G83" s="57" t="s">
        <v>1187</v>
      </c>
      <c r="H83" s="57" t="s">
        <v>1188</v>
      </c>
      <c r="J83" s="49" t="s">
        <v>1047</v>
      </c>
      <c r="K83" s="50" t="s">
        <v>1189</v>
      </c>
      <c r="L83" s="50" t="s">
        <v>1189</v>
      </c>
      <c r="M83" s="50" t="s">
        <v>1189</v>
      </c>
      <c r="N83" s="50" t="s">
        <v>1189</v>
      </c>
      <c r="O83" s="50" t="s">
        <v>1189</v>
      </c>
      <c r="P83" s="50" t="s">
        <v>1189</v>
      </c>
      <c r="Q83" s="50" t="s">
        <v>1189</v>
      </c>
      <c r="R83" s="50" t="s">
        <v>1189</v>
      </c>
      <c r="S83" s="50" t="s">
        <v>1189</v>
      </c>
      <c r="T83" s="50" t="s">
        <v>1189</v>
      </c>
      <c r="U83" s="50" t="s">
        <v>1189</v>
      </c>
      <c r="V83" s="50" t="s">
        <v>1189</v>
      </c>
      <c r="W83" s="50" t="s">
        <v>1189</v>
      </c>
      <c r="X83" s="50" t="s">
        <v>1189</v>
      </c>
    </row>
    <row r="84" spans="2:25" ht="28.5" x14ac:dyDescent="0.25">
      <c r="B84" s="58" t="s">
        <v>1190</v>
      </c>
      <c r="C84" s="59">
        <v>1</v>
      </c>
      <c r="D84" s="58" t="s">
        <v>1191</v>
      </c>
      <c r="E84" s="58" t="s">
        <v>1192</v>
      </c>
      <c r="F84" s="46" t="s">
        <v>1069</v>
      </c>
      <c r="G84" s="46">
        <v>1.7</v>
      </c>
      <c r="H84" s="46">
        <v>2</v>
      </c>
      <c r="J84" s="49" t="s">
        <v>1052</v>
      </c>
    </row>
    <row r="85" spans="2:25" ht="42.75" x14ac:dyDescent="0.25">
      <c r="B85" s="58" t="s">
        <v>1193</v>
      </c>
      <c r="C85" s="58" t="s">
        <v>1194</v>
      </c>
      <c r="D85" s="58" t="s">
        <v>1195</v>
      </c>
      <c r="E85" s="58" t="s">
        <v>1196</v>
      </c>
      <c r="F85" s="46" t="s">
        <v>1197</v>
      </c>
      <c r="G85" s="46">
        <v>1.7</v>
      </c>
      <c r="H85" s="46">
        <v>2</v>
      </c>
      <c r="J85" s="49" t="s">
        <v>1055</v>
      </c>
      <c r="K85" s="52" t="s">
        <v>1198</v>
      </c>
      <c r="L85" s="52" t="s">
        <v>1199</v>
      </c>
      <c r="M85" s="52" t="s">
        <v>1200</v>
      </c>
      <c r="N85" s="52" t="s">
        <v>1201</v>
      </c>
      <c r="O85" s="52" t="s">
        <v>1202</v>
      </c>
      <c r="P85" s="52" t="s">
        <v>1203</v>
      </c>
      <c r="Q85" s="52" t="s">
        <v>1204</v>
      </c>
      <c r="R85" s="52" t="s">
        <v>1205</v>
      </c>
      <c r="S85" s="52" t="s">
        <v>1206</v>
      </c>
      <c r="T85" s="52" t="s">
        <v>1207</v>
      </c>
      <c r="U85" s="52" t="s">
        <v>1208</v>
      </c>
      <c r="V85" s="52" t="s">
        <v>1209</v>
      </c>
      <c r="W85" s="52" t="s">
        <v>1210</v>
      </c>
      <c r="X85" s="52" t="s">
        <v>1211</v>
      </c>
    </row>
    <row r="86" spans="2:25" ht="28.5" x14ac:dyDescent="0.25">
      <c r="B86" s="58"/>
      <c r="C86" s="58" t="s">
        <v>1194</v>
      </c>
      <c r="E86" s="58" t="s">
        <v>1212</v>
      </c>
      <c r="F86" s="46" t="s">
        <v>1213</v>
      </c>
      <c r="G86" s="46">
        <v>1.7</v>
      </c>
      <c r="H86" s="46">
        <v>2</v>
      </c>
      <c r="J86" s="49" t="s">
        <v>1070</v>
      </c>
      <c r="K86" s="53" t="s">
        <v>557</v>
      </c>
      <c r="L86" s="53" t="s">
        <v>1214</v>
      </c>
      <c r="M86" s="53" t="s">
        <v>1215</v>
      </c>
      <c r="N86" s="53" t="s">
        <v>1216</v>
      </c>
      <c r="O86" s="53" t="s">
        <v>1217</v>
      </c>
      <c r="P86" s="53" t="s">
        <v>559</v>
      </c>
      <c r="Q86" s="53" t="s">
        <v>1218</v>
      </c>
      <c r="R86" s="53" t="s">
        <v>1219</v>
      </c>
      <c r="S86" s="53" t="s">
        <v>68</v>
      </c>
      <c r="T86" s="53" t="s">
        <v>1220</v>
      </c>
      <c r="U86" s="53" t="s">
        <v>383</v>
      </c>
      <c r="V86" s="53" t="s">
        <v>1221</v>
      </c>
      <c r="W86" s="53" t="s">
        <v>1222</v>
      </c>
      <c r="X86" s="53" t="s">
        <v>76</v>
      </c>
      <c r="Y86" s="3" t="s">
        <v>1223</v>
      </c>
    </row>
    <row r="87" spans="2:25" ht="15" x14ac:dyDescent="0.25">
      <c r="F87" s="46" t="s">
        <v>1224</v>
      </c>
      <c r="G87" s="46">
        <v>1.8</v>
      </c>
      <c r="H87" s="46">
        <v>2.2000000000000002</v>
      </c>
      <c r="J87" s="49"/>
      <c r="K87" s="60" t="s">
        <v>1225</v>
      </c>
      <c r="L87" s="60" t="s">
        <v>957</v>
      </c>
      <c r="M87" s="60" t="s">
        <v>957</v>
      </c>
      <c r="N87" s="60" t="s">
        <v>1226</v>
      </c>
      <c r="O87" s="60" t="s">
        <v>957</v>
      </c>
      <c r="P87" s="60" t="s">
        <v>957</v>
      </c>
      <c r="Q87" s="60" t="s">
        <v>957</v>
      </c>
      <c r="R87" s="60" t="s">
        <v>957</v>
      </c>
      <c r="S87" s="60" t="s">
        <v>284</v>
      </c>
      <c r="T87" s="60" t="s">
        <v>957</v>
      </c>
      <c r="U87" s="60" t="s">
        <v>963</v>
      </c>
      <c r="V87" s="60" t="s">
        <v>1227</v>
      </c>
      <c r="W87" s="60" t="s">
        <v>1228</v>
      </c>
      <c r="X87" s="60" t="s">
        <v>139</v>
      </c>
      <c r="Y87" s="3" t="s">
        <v>957</v>
      </c>
    </row>
    <row r="88" spans="2:25" ht="15" x14ac:dyDescent="0.25">
      <c r="F88" s="46" t="s">
        <v>1229</v>
      </c>
      <c r="G88" s="46">
        <v>1.8</v>
      </c>
      <c r="H88" s="46">
        <v>2.2000000000000002</v>
      </c>
      <c r="J88" s="49"/>
      <c r="K88" s="60" t="s">
        <v>1230</v>
      </c>
      <c r="L88" s="60" t="s">
        <v>967</v>
      </c>
      <c r="M88" s="60" t="s">
        <v>967</v>
      </c>
      <c r="N88" s="60" t="s">
        <v>1231</v>
      </c>
      <c r="O88" s="60" t="s">
        <v>967</v>
      </c>
      <c r="P88" s="60" t="s">
        <v>967</v>
      </c>
      <c r="Q88" s="60" t="s">
        <v>967</v>
      </c>
      <c r="R88" s="60" t="s">
        <v>967</v>
      </c>
      <c r="S88" s="60" t="s">
        <v>986</v>
      </c>
      <c r="T88" s="60" t="s">
        <v>967</v>
      </c>
      <c r="U88" s="60" t="s">
        <v>979</v>
      </c>
      <c r="V88" s="60" t="s">
        <v>1232</v>
      </c>
      <c r="W88" s="60" t="s">
        <v>1233</v>
      </c>
      <c r="X88" s="60" t="s">
        <v>1234</v>
      </c>
      <c r="Y88" s="3" t="s">
        <v>967</v>
      </c>
    </row>
    <row r="89" spans="2:25" x14ac:dyDescent="0.2">
      <c r="F89" s="46" t="s">
        <v>1235</v>
      </c>
      <c r="G89" s="46">
        <v>1.8</v>
      </c>
      <c r="H89" s="46">
        <v>2.2000000000000002</v>
      </c>
      <c r="K89" s="60" t="s">
        <v>967</v>
      </c>
      <c r="L89" s="60" t="s">
        <v>139</v>
      </c>
      <c r="M89" s="60" t="s">
        <v>139</v>
      </c>
      <c r="N89" s="60" t="s">
        <v>967</v>
      </c>
      <c r="O89" s="60" t="s">
        <v>139</v>
      </c>
      <c r="P89" s="60" t="s">
        <v>139</v>
      </c>
      <c r="Q89" s="60" t="s">
        <v>139</v>
      </c>
      <c r="R89" s="60" t="s">
        <v>139</v>
      </c>
      <c r="S89" s="60" t="s">
        <v>1002</v>
      </c>
      <c r="T89" s="60" t="s">
        <v>139</v>
      </c>
      <c r="U89" s="60" t="s">
        <v>996</v>
      </c>
      <c r="V89" s="60" t="s">
        <v>1236</v>
      </c>
      <c r="W89" s="60" t="s">
        <v>1237</v>
      </c>
      <c r="X89" s="60" t="s">
        <v>1238</v>
      </c>
    </row>
    <row r="90" spans="2:25" x14ac:dyDescent="0.2">
      <c r="F90" s="46" t="s">
        <v>1054</v>
      </c>
      <c r="G90" s="46">
        <v>1.8</v>
      </c>
      <c r="H90" s="46">
        <v>2.2000000000000002</v>
      </c>
      <c r="K90" s="60"/>
      <c r="L90" s="60"/>
      <c r="M90" s="60"/>
      <c r="N90" s="60" t="s">
        <v>139</v>
      </c>
      <c r="O90" s="60"/>
      <c r="P90" s="60"/>
      <c r="Q90" s="60"/>
      <c r="R90" s="60"/>
      <c r="S90" s="60" t="s">
        <v>1014</v>
      </c>
      <c r="T90" s="60"/>
      <c r="U90" s="60" t="s">
        <v>1010</v>
      </c>
      <c r="V90" s="60" t="s">
        <v>139</v>
      </c>
      <c r="W90" s="60" t="s">
        <v>1239</v>
      </c>
      <c r="X90" s="60" t="s">
        <v>1240</v>
      </c>
    </row>
    <row r="91" spans="2:25" x14ac:dyDescent="0.2">
      <c r="F91" s="46" t="s">
        <v>1241</v>
      </c>
      <c r="G91" s="46">
        <v>1.8</v>
      </c>
      <c r="H91" s="46">
        <v>2.2000000000000002</v>
      </c>
      <c r="K91" s="60"/>
      <c r="L91" s="60"/>
      <c r="M91" s="60"/>
      <c r="N91" s="60"/>
      <c r="O91" s="60"/>
      <c r="P91" s="60"/>
      <c r="Q91" s="60"/>
      <c r="R91" s="60"/>
      <c r="S91" s="60" t="s">
        <v>1023</v>
      </c>
      <c r="T91" s="60"/>
      <c r="U91" s="60" t="s">
        <v>958</v>
      </c>
      <c r="V91" s="60" t="s">
        <v>1242</v>
      </c>
      <c r="W91" s="60" t="s">
        <v>139</v>
      </c>
      <c r="X91" s="60" t="s">
        <v>1041</v>
      </c>
    </row>
    <row r="92" spans="2:25" x14ac:dyDescent="0.2">
      <c r="F92" s="46" t="s">
        <v>1243</v>
      </c>
      <c r="G92" s="46">
        <v>1.8</v>
      </c>
      <c r="H92" s="46">
        <v>2.2000000000000002</v>
      </c>
      <c r="K92" s="60"/>
      <c r="L92" s="60"/>
      <c r="M92" s="60"/>
      <c r="N92" s="60"/>
      <c r="O92" s="60"/>
      <c r="P92" s="60"/>
      <c r="Q92" s="60"/>
      <c r="R92" s="60"/>
      <c r="S92" s="60" t="s">
        <v>1030</v>
      </c>
      <c r="T92" s="60"/>
      <c r="U92" s="60" t="s">
        <v>1006</v>
      </c>
      <c r="V92" s="60"/>
      <c r="W92" s="60"/>
      <c r="X92" s="60"/>
    </row>
    <row r="93" spans="2:25" x14ac:dyDescent="0.2">
      <c r="K93" s="60"/>
      <c r="L93" s="60"/>
      <c r="M93" s="60"/>
      <c r="N93" s="60"/>
      <c r="O93" s="60"/>
      <c r="P93" s="60"/>
      <c r="Q93" s="60"/>
      <c r="R93" s="60"/>
      <c r="S93" s="60"/>
      <c r="T93" s="60"/>
      <c r="U93" s="60" t="s">
        <v>1035</v>
      </c>
      <c r="V93" s="60"/>
      <c r="W93" s="60"/>
      <c r="X93" s="60"/>
    </row>
    <row r="94" spans="2:25" x14ac:dyDescent="0.2">
      <c r="F94" s="46"/>
      <c r="G94" s="46"/>
      <c r="H94" s="46"/>
      <c r="K94" s="54"/>
      <c r="L94" s="54"/>
      <c r="M94" s="54"/>
      <c r="N94" s="54"/>
      <c r="O94" s="54"/>
      <c r="P94" s="54"/>
      <c r="Q94" s="54"/>
      <c r="R94" s="54"/>
      <c r="S94" s="54"/>
      <c r="T94" s="54"/>
      <c r="U94" s="54" t="s">
        <v>139</v>
      </c>
      <c r="V94" s="54"/>
      <c r="W94" s="54"/>
      <c r="X94" s="54"/>
    </row>
    <row r="95" spans="2:25" x14ac:dyDescent="0.2">
      <c r="K95" s="54"/>
      <c r="L95" s="54"/>
      <c r="M95" s="54"/>
      <c r="N95" s="54"/>
      <c r="O95" s="54"/>
      <c r="P95" s="54"/>
      <c r="Q95" s="54"/>
      <c r="R95" s="54"/>
      <c r="S95" s="54"/>
      <c r="T95" s="54"/>
      <c r="U95" s="54"/>
      <c r="V95" s="54"/>
      <c r="W95" s="54"/>
      <c r="X95" s="54"/>
    </row>
    <row r="96" spans="2:25" x14ac:dyDescent="0.2">
      <c r="F96" s="46"/>
      <c r="G96" s="46"/>
      <c r="H96" s="46"/>
      <c r="K96" s="54"/>
      <c r="L96" s="54"/>
      <c r="M96" s="54"/>
      <c r="N96" s="54"/>
      <c r="O96" s="54"/>
      <c r="P96" s="54"/>
      <c r="Q96" s="54"/>
      <c r="R96" s="54"/>
      <c r="S96" s="54"/>
      <c r="T96" s="54"/>
      <c r="U96" s="54"/>
      <c r="V96" s="54"/>
      <c r="W96" s="54"/>
      <c r="X96" s="54"/>
    </row>
    <row r="98" spans="2:37" s="39" customFormat="1" x14ac:dyDescent="0.2">
      <c r="B98" s="47" t="s">
        <v>1244</v>
      </c>
    </row>
    <row r="100" spans="2:37" ht="30" x14ac:dyDescent="0.25">
      <c r="B100" s="55" t="s">
        <v>1245</v>
      </c>
      <c r="C100" s="57" t="s">
        <v>1246</v>
      </c>
      <c r="D100" s="57" t="s">
        <v>1247</v>
      </c>
      <c r="E100" s="57" t="s">
        <v>958</v>
      </c>
      <c r="F100" s="57" t="s">
        <v>1248</v>
      </c>
      <c r="G100" s="57" t="s">
        <v>1249</v>
      </c>
      <c r="H100" s="49" t="s">
        <v>1047</v>
      </c>
      <c r="I100" s="50" t="s">
        <v>1250</v>
      </c>
      <c r="J100" s="50" t="s">
        <v>1250</v>
      </c>
      <c r="K100" s="50" t="s">
        <v>1250</v>
      </c>
      <c r="L100" s="50" t="s">
        <v>1250</v>
      </c>
      <c r="M100" s="50" t="s">
        <v>1250</v>
      </c>
      <c r="N100" s="50" t="s">
        <v>1250</v>
      </c>
      <c r="O100" s="50" t="s">
        <v>1250</v>
      </c>
      <c r="P100" s="50" t="s">
        <v>1250</v>
      </c>
      <c r="Q100" s="50" t="s">
        <v>1250</v>
      </c>
      <c r="R100" s="50" t="s">
        <v>1250</v>
      </c>
      <c r="S100" s="50" t="s">
        <v>1250</v>
      </c>
      <c r="T100" s="50" t="s">
        <v>1250</v>
      </c>
      <c r="U100" s="50" t="s">
        <v>1250</v>
      </c>
      <c r="V100" s="50" t="s">
        <v>1250</v>
      </c>
      <c r="W100" s="50" t="s">
        <v>1250</v>
      </c>
      <c r="X100" s="50" t="s">
        <v>390</v>
      </c>
      <c r="Y100" s="50" t="s">
        <v>390</v>
      </c>
      <c r="Z100" s="50" t="s">
        <v>390</v>
      </c>
      <c r="AA100" s="50" t="s">
        <v>390</v>
      </c>
      <c r="AB100" s="50" t="s">
        <v>390</v>
      </c>
      <c r="AC100" s="50" t="s">
        <v>390</v>
      </c>
      <c r="AD100" s="50" t="s">
        <v>390</v>
      </c>
      <c r="AE100" s="50" t="s">
        <v>1251</v>
      </c>
      <c r="AF100" s="50" t="s">
        <v>1251</v>
      </c>
      <c r="AG100" s="50" t="s">
        <v>1252</v>
      </c>
      <c r="AH100" s="50" t="s">
        <v>1253</v>
      </c>
    </row>
    <row r="101" spans="2:37" ht="28.5" x14ac:dyDescent="0.25">
      <c r="B101" s="61" t="s">
        <v>1254</v>
      </c>
      <c r="C101" s="61" t="s">
        <v>1255</v>
      </c>
      <c r="D101" s="61">
        <v>4.4000000000000004</v>
      </c>
      <c r="E101" s="57" t="s">
        <v>1256</v>
      </c>
      <c r="F101" s="57" t="s">
        <v>1256</v>
      </c>
      <c r="G101" s="61" t="s">
        <v>957</v>
      </c>
      <c r="H101" s="49" t="s">
        <v>1052</v>
      </c>
      <c r="I101" s="50" t="s">
        <v>394</v>
      </c>
      <c r="J101" s="50" t="s">
        <v>394</v>
      </c>
      <c r="K101" s="50" t="s">
        <v>394</v>
      </c>
      <c r="L101" s="50" t="s">
        <v>394</v>
      </c>
      <c r="M101" s="50" t="s">
        <v>394</v>
      </c>
      <c r="N101" s="50" t="s">
        <v>394</v>
      </c>
      <c r="O101" s="50" t="s">
        <v>394</v>
      </c>
      <c r="P101" s="50" t="s">
        <v>394</v>
      </c>
      <c r="Q101" s="50" t="s">
        <v>394</v>
      </c>
      <c r="R101" s="50" t="s">
        <v>394</v>
      </c>
      <c r="S101" s="50" t="s">
        <v>394</v>
      </c>
      <c r="T101" s="50" t="s">
        <v>394</v>
      </c>
      <c r="U101" s="50" t="s">
        <v>1257</v>
      </c>
      <c r="V101" s="50" t="s">
        <v>1258</v>
      </c>
      <c r="W101" s="50" t="s">
        <v>1258</v>
      </c>
      <c r="X101" s="50"/>
      <c r="AG101" s="50" t="s">
        <v>1259</v>
      </c>
    </row>
    <row r="102" spans="2:37" ht="15" x14ac:dyDescent="0.25">
      <c r="B102" s="58" t="s">
        <v>1260</v>
      </c>
      <c r="C102" s="58">
        <v>2.2999999999999998</v>
      </c>
      <c r="D102" s="58">
        <v>2.2000000000000002</v>
      </c>
      <c r="E102" s="57" t="s">
        <v>1261</v>
      </c>
      <c r="F102" s="57" t="s">
        <v>139</v>
      </c>
      <c r="G102" s="58" t="s">
        <v>967</v>
      </c>
      <c r="H102" s="49" t="s">
        <v>1055</v>
      </c>
      <c r="I102" s="52" t="s">
        <v>1262</v>
      </c>
      <c r="J102" s="52" t="s">
        <v>1263</v>
      </c>
      <c r="K102" s="52" t="s">
        <v>1264</v>
      </c>
      <c r="L102" s="52" t="s">
        <v>1265</v>
      </c>
      <c r="M102" s="52" t="s">
        <v>1266</v>
      </c>
      <c r="N102" s="52" t="s">
        <v>1267</v>
      </c>
      <c r="O102" s="52" t="s">
        <v>1268</v>
      </c>
      <c r="P102" s="52" t="s">
        <v>1269</v>
      </c>
      <c r="Q102" s="52" t="s">
        <v>1270</v>
      </c>
      <c r="R102" s="52" t="s">
        <v>1271</v>
      </c>
      <c r="S102" s="52" t="s">
        <v>1272</v>
      </c>
      <c r="T102" s="52" t="s">
        <v>1273</v>
      </c>
      <c r="U102" s="52" t="s">
        <v>1274</v>
      </c>
      <c r="V102" s="52" t="s">
        <v>1275</v>
      </c>
      <c r="W102" s="52" t="s">
        <v>1276</v>
      </c>
      <c r="X102" s="52" t="s">
        <v>1277</v>
      </c>
      <c r="Y102" s="52" t="s">
        <v>1278</v>
      </c>
      <c r="Z102" s="52" t="s">
        <v>1279</v>
      </c>
      <c r="AA102" s="52" t="s">
        <v>1280</v>
      </c>
      <c r="AB102" s="52" t="s">
        <v>1281</v>
      </c>
      <c r="AC102" s="52" t="s">
        <v>1282</v>
      </c>
      <c r="AD102" s="52" t="s">
        <v>1283</v>
      </c>
      <c r="AE102" s="52" t="s">
        <v>1284</v>
      </c>
      <c r="AF102" s="52" t="s">
        <v>1285</v>
      </c>
      <c r="AG102" s="52" t="s">
        <v>1286</v>
      </c>
      <c r="AH102" s="52" t="s">
        <v>1287</v>
      </c>
    </row>
    <row r="103" spans="2:37" ht="30" x14ac:dyDescent="0.25">
      <c r="B103" s="58" t="s">
        <v>1288</v>
      </c>
      <c r="C103" s="58" t="s">
        <v>1289</v>
      </c>
      <c r="D103" s="58">
        <v>4.4000000000000004</v>
      </c>
      <c r="E103" s="57" t="s">
        <v>1290</v>
      </c>
      <c r="H103" s="49" t="s">
        <v>1070</v>
      </c>
      <c r="I103" s="53" t="s">
        <v>65</v>
      </c>
      <c r="J103" s="53" t="s">
        <v>68</v>
      </c>
      <c r="K103" s="53" t="s">
        <v>1220</v>
      </c>
      <c r="L103" s="53" t="s">
        <v>383</v>
      </c>
      <c r="M103" s="53" t="s">
        <v>1291</v>
      </c>
      <c r="N103" s="53" t="s">
        <v>1222</v>
      </c>
      <c r="O103" s="53" t="s">
        <v>1292</v>
      </c>
      <c r="P103" s="53" t="s">
        <v>1293</v>
      </c>
      <c r="Q103" s="53" t="s">
        <v>1294</v>
      </c>
      <c r="R103" s="53" t="s">
        <v>1295</v>
      </c>
      <c r="S103" s="53" t="s">
        <v>1296</v>
      </c>
      <c r="T103" s="53" t="s">
        <v>1297</v>
      </c>
      <c r="U103" s="53" t="s">
        <v>65</v>
      </c>
      <c r="V103" s="53" t="s">
        <v>65</v>
      </c>
      <c r="W103" s="53" t="s">
        <v>76</v>
      </c>
      <c r="X103" s="53" t="s">
        <v>65</v>
      </c>
      <c r="Y103" s="53" t="s">
        <v>68</v>
      </c>
      <c r="Z103" s="53" t="s">
        <v>1220</v>
      </c>
      <c r="AA103" s="53" t="s">
        <v>383</v>
      </c>
      <c r="AB103" s="53" t="s">
        <v>1298</v>
      </c>
      <c r="AC103" s="53" t="s">
        <v>76</v>
      </c>
      <c r="AD103" s="53" t="s">
        <v>1299</v>
      </c>
      <c r="AE103" s="53" t="s">
        <v>942</v>
      </c>
      <c r="AF103" s="53" t="s">
        <v>1300</v>
      </c>
      <c r="AG103" s="53" t="s">
        <v>280</v>
      </c>
      <c r="AH103" s="53" t="s">
        <v>1301</v>
      </c>
      <c r="AI103" s="53" t="s">
        <v>1302</v>
      </c>
      <c r="AJ103" s="3" t="s">
        <v>1303</v>
      </c>
      <c r="AK103" s="3" t="s">
        <v>1223</v>
      </c>
    </row>
    <row r="104" spans="2:37" ht="30" x14ac:dyDescent="0.25">
      <c r="B104" s="58" t="s">
        <v>1304</v>
      </c>
      <c r="C104" s="58" t="s">
        <v>1255</v>
      </c>
      <c r="D104" s="58">
        <v>4.4000000000000004</v>
      </c>
      <c r="E104" s="57" t="s">
        <v>1305</v>
      </c>
      <c r="H104" s="49"/>
      <c r="I104" s="54" t="s">
        <v>1306</v>
      </c>
      <c r="J104" s="54" t="s">
        <v>960</v>
      </c>
      <c r="K104" s="54" t="s">
        <v>957</v>
      </c>
      <c r="L104" s="54" t="s">
        <v>963</v>
      </c>
      <c r="M104" s="54" t="s">
        <v>1227</v>
      </c>
      <c r="N104" s="54" t="s">
        <v>1228</v>
      </c>
      <c r="O104" s="54" t="s">
        <v>957</v>
      </c>
      <c r="P104" s="54" t="s">
        <v>957</v>
      </c>
      <c r="Q104" s="54" t="s">
        <v>957</v>
      </c>
      <c r="R104" s="54" t="s">
        <v>957</v>
      </c>
      <c r="S104" s="54" t="s">
        <v>957</v>
      </c>
      <c r="T104" s="54" t="s">
        <v>957</v>
      </c>
      <c r="U104" s="60" t="s">
        <v>1307</v>
      </c>
      <c r="V104" s="60" t="s">
        <v>961</v>
      </c>
      <c r="W104" s="60" t="s">
        <v>1308</v>
      </c>
      <c r="X104" s="60" t="s">
        <v>1309</v>
      </c>
      <c r="Y104" s="60" t="s">
        <v>960</v>
      </c>
      <c r="Z104" s="60" t="s">
        <v>957</v>
      </c>
      <c r="AA104" s="60" t="s">
        <v>963</v>
      </c>
      <c r="AB104" s="60" t="s">
        <v>1310</v>
      </c>
      <c r="AC104" s="60" t="s">
        <v>965</v>
      </c>
      <c r="AD104" s="60" t="s">
        <v>966</v>
      </c>
      <c r="AE104" s="60" t="s">
        <v>958</v>
      </c>
      <c r="AF104" s="60" t="s">
        <v>1248</v>
      </c>
      <c r="AG104" s="60" t="s">
        <v>1311</v>
      </c>
      <c r="AH104" s="54" t="s">
        <v>1312</v>
      </c>
      <c r="AI104" s="60" t="s">
        <v>1313</v>
      </c>
      <c r="AJ104" s="3" t="s">
        <v>1314</v>
      </c>
      <c r="AK104" s="3" t="s">
        <v>957</v>
      </c>
    </row>
    <row r="105" spans="2:37" ht="30" x14ac:dyDescent="0.25">
      <c r="B105" s="58" t="s">
        <v>1315</v>
      </c>
      <c r="C105" s="58" t="s">
        <v>1316</v>
      </c>
      <c r="D105" s="62" t="s">
        <v>1317</v>
      </c>
      <c r="E105" s="57" t="s">
        <v>1318</v>
      </c>
      <c r="H105" s="49"/>
      <c r="I105" s="54" t="s">
        <v>1319</v>
      </c>
      <c r="J105" s="54" t="s">
        <v>976</v>
      </c>
      <c r="K105" s="54" t="s">
        <v>967</v>
      </c>
      <c r="L105" s="54" t="s">
        <v>979</v>
      </c>
      <c r="M105" s="54" t="s">
        <v>1232</v>
      </c>
      <c r="N105" s="54" t="s">
        <v>1320</v>
      </c>
      <c r="O105" s="54" t="s">
        <v>967</v>
      </c>
      <c r="P105" s="54" t="s">
        <v>967</v>
      </c>
      <c r="Q105" s="54" t="s">
        <v>967</v>
      </c>
      <c r="R105" s="54" t="s">
        <v>967</v>
      </c>
      <c r="S105" s="54" t="s">
        <v>967</v>
      </c>
      <c r="T105" s="54" t="s">
        <v>967</v>
      </c>
      <c r="U105" s="60" t="s">
        <v>1321</v>
      </c>
      <c r="V105" s="60" t="s">
        <v>977</v>
      </c>
      <c r="W105" s="60" t="s">
        <v>965</v>
      </c>
      <c r="X105" s="60" t="s">
        <v>1322</v>
      </c>
      <c r="Y105" s="60" t="s">
        <v>976</v>
      </c>
      <c r="Z105" s="60" t="s">
        <v>967</v>
      </c>
      <c r="AA105" s="60" t="s">
        <v>979</v>
      </c>
      <c r="AB105" s="60" t="s">
        <v>1323</v>
      </c>
      <c r="AC105" s="60" t="s">
        <v>981</v>
      </c>
      <c r="AD105" s="60" t="s">
        <v>982</v>
      </c>
      <c r="AE105" s="60" t="s">
        <v>1256</v>
      </c>
      <c r="AF105" s="60" t="s">
        <v>1256</v>
      </c>
      <c r="AG105" s="60" t="s">
        <v>1324</v>
      </c>
      <c r="AH105" s="54" t="s">
        <v>1325</v>
      </c>
      <c r="AI105" s="60" t="s">
        <v>1326</v>
      </c>
      <c r="AJ105" s="3" t="s">
        <v>1327</v>
      </c>
      <c r="AK105" s="3" t="s">
        <v>967</v>
      </c>
    </row>
    <row r="106" spans="2:37" ht="25.5" x14ac:dyDescent="0.2">
      <c r="B106" s="58" t="s">
        <v>1328</v>
      </c>
      <c r="C106" s="58"/>
      <c r="D106" s="62"/>
      <c r="E106" s="57"/>
      <c r="I106" s="54" t="s">
        <v>959</v>
      </c>
      <c r="J106" s="54" t="s">
        <v>283</v>
      </c>
      <c r="K106" s="54" t="s">
        <v>139</v>
      </c>
      <c r="L106" s="54" t="s">
        <v>996</v>
      </c>
      <c r="M106" s="54" t="s">
        <v>1329</v>
      </c>
      <c r="N106" s="54" t="s">
        <v>1237</v>
      </c>
      <c r="O106" s="54" t="s">
        <v>139</v>
      </c>
      <c r="P106" s="54" t="s">
        <v>139</v>
      </c>
      <c r="Q106" s="54" t="s">
        <v>139</v>
      </c>
      <c r="R106" s="54" t="s">
        <v>139</v>
      </c>
      <c r="S106" s="54" t="s">
        <v>139</v>
      </c>
      <c r="T106" s="54" t="s">
        <v>139</v>
      </c>
      <c r="U106" s="60" t="s">
        <v>1330</v>
      </c>
      <c r="V106" s="60" t="s">
        <v>994</v>
      </c>
      <c r="W106" s="60" t="s">
        <v>981</v>
      </c>
      <c r="X106" s="60" t="s">
        <v>1331</v>
      </c>
      <c r="Y106" s="60" t="s">
        <v>283</v>
      </c>
      <c r="Z106" s="60" t="s">
        <v>139</v>
      </c>
      <c r="AA106" s="60" t="s">
        <v>996</v>
      </c>
      <c r="AB106" s="60" t="s">
        <v>1242</v>
      </c>
      <c r="AC106" s="60" t="s">
        <v>998</v>
      </c>
      <c r="AD106" s="60" t="s">
        <v>1035</v>
      </c>
      <c r="AE106" s="60" t="s">
        <v>1261</v>
      </c>
      <c r="AF106" s="60" t="s">
        <v>139</v>
      </c>
      <c r="AG106" s="60" t="s">
        <v>1332</v>
      </c>
      <c r="AH106" s="54" t="s">
        <v>1333</v>
      </c>
      <c r="AI106" s="60" t="s">
        <v>1334</v>
      </c>
      <c r="AJ106" s="123" t="s">
        <v>1109</v>
      </c>
    </row>
    <row r="107" spans="2:37" x14ac:dyDescent="0.2">
      <c r="I107" s="54" t="s">
        <v>1335</v>
      </c>
      <c r="J107" s="54" t="s">
        <v>1035</v>
      </c>
      <c r="K107" s="54"/>
      <c r="L107" s="54" t="s">
        <v>1010</v>
      </c>
      <c r="M107" s="54" t="s">
        <v>1242</v>
      </c>
      <c r="N107" s="54" t="s">
        <v>1239</v>
      </c>
      <c r="O107" s="54"/>
      <c r="P107" s="54"/>
      <c r="Q107" s="54"/>
      <c r="R107" s="54"/>
      <c r="S107" s="54"/>
      <c r="T107" s="54"/>
      <c r="U107" s="60" t="s">
        <v>1336</v>
      </c>
      <c r="V107" s="60" t="s">
        <v>1008</v>
      </c>
      <c r="W107" s="60" t="s">
        <v>1337</v>
      </c>
      <c r="X107" s="60" t="s">
        <v>1040</v>
      </c>
      <c r="Y107" s="60" t="s">
        <v>1035</v>
      </c>
      <c r="Z107" s="60"/>
      <c r="AA107" s="60" t="s">
        <v>1010</v>
      </c>
      <c r="AB107" s="60"/>
      <c r="AC107" s="60" t="s">
        <v>1012</v>
      </c>
      <c r="AD107" s="60"/>
      <c r="AE107" s="60" t="s">
        <v>1290</v>
      </c>
      <c r="AF107" s="60"/>
      <c r="AH107" s="54" t="s">
        <v>1035</v>
      </c>
      <c r="AI107" s="60" t="s">
        <v>1338</v>
      </c>
    </row>
    <row r="108" spans="2:37" ht="15" x14ac:dyDescent="0.2">
      <c r="B108" s="58"/>
      <c r="C108" s="58"/>
      <c r="D108" s="62"/>
      <c r="E108" s="57"/>
      <c r="I108" s="54" t="s">
        <v>1339</v>
      </c>
      <c r="J108" s="54"/>
      <c r="K108" s="54"/>
      <c r="L108" s="54" t="s">
        <v>958</v>
      </c>
      <c r="M108" s="54"/>
      <c r="N108" s="54" t="s">
        <v>139</v>
      </c>
      <c r="O108" s="54"/>
      <c r="P108" s="54"/>
      <c r="Q108" s="54"/>
      <c r="R108" s="54"/>
      <c r="S108" s="54"/>
      <c r="T108" s="54"/>
      <c r="U108" s="60" t="s">
        <v>139</v>
      </c>
      <c r="V108" s="60" t="s">
        <v>1018</v>
      </c>
      <c r="W108" s="60" t="s">
        <v>1340</v>
      </c>
      <c r="X108" s="60" t="s">
        <v>1341</v>
      </c>
      <c r="Y108" s="60"/>
      <c r="Z108" s="60"/>
      <c r="AA108" s="60" t="s">
        <v>958</v>
      </c>
      <c r="AB108" s="60"/>
      <c r="AC108" s="60"/>
      <c r="AD108" s="60"/>
      <c r="AE108" s="60" t="s">
        <v>1305</v>
      </c>
      <c r="AF108" s="60"/>
      <c r="AH108" s="54"/>
      <c r="AI108" s="60" t="s">
        <v>1342</v>
      </c>
    </row>
    <row r="109" spans="2:37" x14ac:dyDescent="0.2">
      <c r="I109" s="54" t="s">
        <v>1343</v>
      </c>
      <c r="J109" s="54"/>
      <c r="K109" s="54"/>
      <c r="L109" s="54" t="s">
        <v>1006</v>
      </c>
      <c r="M109" s="54"/>
      <c r="N109" s="54"/>
      <c r="O109" s="54"/>
      <c r="P109" s="54"/>
      <c r="Q109" s="54"/>
      <c r="R109" s="54"/>
      <c r="S109" s="54"/>
      <c r="T109" s="54"/>
      <c r="V109" s="60" t="s">
        <v>1026</v>
      </c>
      <c r="W109" s="60" t="s">
        <v>1041</v>
      </c>
      <c r="X109" s="60" t="s">
        <v>1344</v>
      </c>
      <c r="Y109" s="60"/>
      <c r="Z109" s="60"/>
      <c r="AA109" s="60" t="s">
        <v>1006</v>
      </c>
      <c r="AB109" s="60"/>
      <c r="AC109" s="60"/>
      <c r="AD109" s="60"/>
      <c r="AE109" s="60" t="s">
        <v>1318</v>
      </c>
      <c r="AF109" s="60"/>
      <c r="AI109" s="3" t="s">
        <v>1345</v>
      </c>
    </row>
    <row r="110" spans="2:37" ht="15" x14ac:dyDescent="0.2">
      <c r="B110" s="58"/>
      <c r="C110" s="58"/>
      <c r="D110" s="62"/>
      <c r="E110" s="57"/>
      <c r="I110" s="54" t="s">
        <v>1346</v>
      </c>
      <c r="J110" s="54"/>
      <c r="K110" s="54"/>
      <c r="L110" s="54" t="s">
        <v>1035</v>
      </c>
      <c r="M110" s="54"/>
      <c r="N110" s="54"/>
      <c r="O110" s="54"/>
      <c r="P110" s="54"/>
      <c r="Q110" s="54"/>
      <c r="R110" s="54"/>
      <c r="S110" s="54"/>
      <c r="T110" s="54"/>
      <c r="V110" s="60" t="s">
        <v>1035</v>
      </c>
      <c r="W110" s="60"/>
      <c r="X110" s="60" t="s">
        <v>1026</v>
      </c>
      <c r="Y110" s="60"/>
      <c r="Z110" s="60"/>
      <c r="AA110" s="60" t="s">
        <v>1035</v>
      </c>
      <c r="AB110" s="60"/>
      <c r="AC110" s="60"/>
      <c r="AD110" s="60"/>
      <c r="AE110" s="60"/>
      <c r="AF110" s="60"/>
    </row>
    <row r="111" spans="2:37" x14ac:dyDescent="0.2">
      <c r="I111" s="54" t="s">
        <v>1347</v>
      </c>
      <c r="J111" s="54"/>
      <c r="K111" s="54"/>
      <c r="L111" s="54"/>
      <c r="M111" s="54"/>
      <c r="N111" s="54"/>
      <c r="O111" s="54"/>
      <c r="P111" s="54"/>
      <c r="Q111" s="54"/>
      <c r="R111" s="54"/>
      <c r="S111" s="54"/>
      <c r="T111" s="54"/>
      <c r="V111" s="54"/>
      <c r="W111" s="54"/>
      <c r="X111" s="54" t="s">
        <v>1348</v>
      </c>
      <c r="Y111" s="54"/>
      <c r="Z111" s="54"/>
      <c r="AA111" s="54"/>
      <c r="AB111" s="54"/>
      <c r="AC111" s="54"/>
      <c r="AD111" s="54"/>
      <c r="AE111" s="54"/>
      <c r="AF111" s="54"/>
    </row>
    <row r="112" spans="2:37" ht="15" x14ac:dyDescent="0.2">
      <c r="B112" s="58"/>
      <c r="C112" s="58"/>
      <c r="D112" s="62"/>
      <c r="E112" s="57"/>
      <c r="I112" s="54" t="s">
        <v>1035</v>
      </c>
      <c r="J112" s="54"/>
      <c r="K112" s="54"/>
      <c r="L112" s="54"/>
      <c r="M112" s="54"/>
      <c r="N112" s="54"/>
      <c r="O112" s="54"/>
      <c r="P112" s="54"/>
      <c r="Q112" s="54"/>
      <c r="R112" s="54"/>
      <c r="S112" s="54"/>
      <c r="T112" s="54"/>
      <c r="V112" s="54"/>
      <c r="W112" s="54"/>
      <c r="X112" s="54" t="s">
        <v>1349</v>
      </c>
      <c r="Y112" s="54"/>
      <c r="Z112" s="54"/>
      <c r="AA112" s="54"/>
      <c r="AB112" s="54"/>
      <c r="AC112" s="54"/>
      <c r="AD112" s="54"/>
    </row>
    <row r="113" spans="2:30" x14ac:dyDescent="0.2">
      <c r="I113" s="54"/>
      <c r="J113" s="54"/>
      <c r="K113" s="54"/>
      <c r="L113" s="54"/>
      <c r="M113" s="54"/>
      <c r="N113" s="54"/>
      <c r="O113" s="54"/>
      <c r="P113" s="54"/>
      <c r="Q113" s="54"/>
      <c r="R113" s="54"/>
      <c r="S113" s="54"/>
      <c r="T113" s="54"/>
      <c r="V113" s="54"/>
      <c r="W113" s="54"/>
      <c r="X113" s="54" t="s">
        <v>1035</v>
      </c>
      <c r="Y113" s="54"/>
      <c r="Z113" s="54"/>
      <c r="AA113" s="54"/>
      <c r="AB113" s="54"/>
      <c r="AC113" s="54"/>
      <c r="AD113" s="54"/>
    </row>
    <row r="114" spans="2:30" s="39" customFormat="1" x14ac:dyDescent="0.2">
      <c r="B114" s="47" t="s">
        <v>1350</v>
      </c>
    </row>
    <row r="115" spans="2:30" x14ac:dyDescent="0.2">
      <c r="I115" s="54"/>
      <c r="J115" s="54"/>
      <c r="K115" s="54"/>
      <c r="L115" s="54"/>
      <c r="M115" s="54"/>
      <c r="N115" s="54"/>
      <c r="O115" s="54"/>
      <c r="P115" s="54"/>
      <c r="Q115" s="54"/>
      <c r="R115" s="54"/>
      <c r="S115" s="54"/>
      <c r="T115" s="54"/>
      <c r="V115" s="54"/>
      <c r="W115" s="54"/>
      <c r="X115" s="54"/>
      <c r="Y115" s="54"/>
      <c r="Z115" s="54"/>
    </row>
    <row r="116" spans="2:30" ht="15" x14ac:dyDescent="0.25">
      <c r="B116" s="49" t="s">
        <v>1047</v>
      </c>
      <c r="C116" s="50" t="s">
        <v>272</v>
      </c>
      <c r="D116" s="50" t="s">
        <v>272</v>
      </c>
      <c r="E116" s="50" t="s">
        <v>272</v>
      </c>
      <c r="F116" s="50" t="s">
        <v>272</v>
      </c>
      <c r="G116" s="50" t="s">
        <v>272</v>
      </c>
      <c r="H116" s="50" t="s">
        <v>272</v>
      </c>
      <c r="I116" s="54"/>
      <c r="J116" s="54"/>
      <c r="K116" s="54"/>
      <c r="L116" s="54"/>
      <c r="M116" s="54"/>
      <c r="N116" s="54"/>
      <c r="O116" s="54"/>
      <c r="P116" s="54"/>
      <c r="Q116" s="54"/>
      <c r="R116" s="54"/>
      <c r="S116" s="54"/>
      <c r="T116" s="54"/>
      <c r="V116" s="54"/>
      <c r="W116" s="54"/>
      <c r="X116" s="54"/>
      <c r="Y116" s="54"/>
      <c r="Z116" s="54"/>
    </row>
    <row r="117" spans="2:30" ht="15" x14ac:dyDescent="0.25">
      <c r="B117" s="49" t="s">
        <v>1052</v>
      </c>
    </row>
    <row r="118" spans="2:30" ht="15" x14ac:dyDescent="0.25">
      <c r="B118" s="49" t="s">
        <v>1055</v>
      </c>
      <c r="C118" s="52" t="s">
        <v>1351</v>
      </c>
      <c r="D118" s="52" t="s">
        <v>1352</v>
      </c>
      <c r="E118" s="52" t="s">
        <v>1353</v>
      </c>
      <c r="F118" s="52" t="s">
        <v>1354</v>
      </c>
      <c r="G118" s="52" t="s">
        <v>1355</v>
      </c>
      <c r="H118" s="52" t="s">
        <v>1356</v>
      </c>
      <c r="I118" s="63"/>
    </row>
    <row r="119" spans="2:30" ht="15" x14ac:dyDescent="0.25">
      <c r="B119" s="49" t="s">
        <v>1070</v>
      </c>
      <c r="C119" s="53" t="s">
        <v>273</v>
      </c>
      <c r="D119" s="53" t="s">
        <v>275</v>
      </c>
      <c r="E119" s="53" t="s">
        <v>1357</v>
      </c>
      <c r="F119" s="53" t="s">
        <v>819</v>
      </c>
      <c r="G119" s="53" t="s">
        <v>279</v>
      </c>
      <c r="H119" s="53" t="s">
        <v>280</v>
      </c>
      <c r="I119" s="64"/>
      <c r="J119" s="3" t="s">
        <v>76</v>
      </c>
      <c r="K119" s="3" t="s">
        <v>1358</v>
      </c>
    </row>
    <row r="120" spans="2:30" x14ac:dyDescent="0.2">
      <c r="C120" s="60" t="s">
        <v>1359</v>
      </c>
      <c r="D120" s="60" t="s">
        <v>1360</v>
      </c>
      <c r="E120" s="60" t="s">
        <v>957</v>
      </c>
      <c r="F120" s="60" t="s">
        <v>1361</v>
      </c>
      <c r="G120" s="60" t="s">
        <v>1362</v>
      </c>
      <c r="H120" s="60" t="s">
        <v>957</v>
      </c>
      <c r="I120" s="64" t="s">
        <v>1363</v>
      </c>
      <c r="J120" s="3" t="s">
        <v>1364</v>
      </c>
      <c r="K120" s="3" t="s">
        <v>1365</v>
      </c>
      <c r="L120" s="3" t="s">
        <v>957</v>
      </c>
      <c r="M120" s="3" t="s">
        <v>1366</v>
      </c>
    </row>
    <row r="121" spans="2:30" x14ac:dyDescent="0.2">
      <c r="C121" s="58" t="s">
        <v>1190</v>
      </c>
      <c r="D121" s="60" t="s">
        <v>1367</v>
      </c>
      <c r="E121" s="60" t="s">
        <v>1368</v>
      </c>
      <c r="F121" s="60" t="s">
        <v>1369</v>
      </c>
      <c r="G121" s="60" t="s">
        <v>1370</v>
      </c>
      <c r="H121" s="60" t="s">
        <v>1371</v>
      </c>
      <c r="I121" s="64" t="s">
        <v>1372</v>
      </c>
      <c r="J121" s="3" t="s">
        <v>1373</v>
      </c>
      <c r="K121" s="3" t="s">
        <v>1374</v>
      </c>
      <c r="L121" s="3" t="s">
        <v>967</v>
      </c>
      <c r="M121" s="3" t="s">
        <v>1375</v>
      </c>
    </row>
    <row r="122" spans="2:30" x14ac:dyDescent="0.2">
      <c r="C122" s="60" t="s">
        <v>1376</v>
      </c>
      <c r="D122" s="60" t="s">
        <v>1377</v>
      </c>
      <c r="E122" s="60" t="s">
        <v>139</v>
      </c>
      <c r="F122" s="60" t="s">
        <v>1378</v>
      </c>
      <c r="G122" s="60" t="s">
        <v>1379</v>
      </c>
      <c r="H122" s="3" t="s">
        <v>1380</v>
      </c>
      <c r="I122" s="60" t="s">
        <v>1105</v>
      </c>
      <c r="J122" s="3" t="s">
        <v>1381</v>
      </c>
      <c r="K122" s="3" t="s">
        <v>967</v>
      </c>
      <c r="M122" s="3" t="s">
        <v>967</v>
      </c>
    </row>
    <row r="123" spans="2:30" ht="38.25" x14ac:dyDescent="0.2">
      <c r="C123" s="60"/>
      <c r="D123" s="123" t="s">
        <v>1109</v>
      </c>
      <c r="E123" s="60"/>
      <c r="F123" s="60" t="s">
        <v>967</v>
      </c>
      <c r="G123" s="60" t="s">
        <v>139</v>
      </c>
      <c r="H123" s="60" t="s">
        <v>967</v>
      </c>
      <c r="I123" s="123" t="s">
        <v>1109</v>
      </c>
      <c r="J123" s="3" t="s">
        <v>1382</v>
      </c>
    </row>
    <row r="124" spans="2:30" x14ac:dyDescent="0.2">
      <c r="C124" s="60"/>
      <c r="D124" s="60"/>
      <c r="E124" s="60"/>
      <c r="F124" s="60"/>
      <c r="G124" s="60"/>
      <c r="H124" s="60"/>
      <c r="J124" s="3" t="s">
        <v>1035</v>
      </c>
    </row>
    <row r="125" spans="2:30" x14ac:dyDescent="0.2">
      <c r="C125" s="60"/>
      <c r="D125" s="60"/>
      <c r="E125" s="60"/>
      <c r="F125" s="60"/>
      <c r="G125" s="60"/>
      <c r="H125" s="60"/>
    </row>
    <row r="127" spans="2:30" s="39" customFormat="1" x14ac:dyDescent="0.2">
      <c r="B127" s="47" t="s">
        <v>1383</v>
      </c>
    </row>
    <row r="129" spans="2:7" x14ac:dyDescent="0.2">
      <c r="B129" s="3" t="s">
        <v>1384</v>
      </c>
      <c r="D129" s="3" t="s">
        <v>963</v>
      </c>
      <c r="F129" s="3" t="s">
        <v>957</v>
      </c>
      <c r="G129" s="3" t="s">
        <v>957</v>
      </c>
    </row>
    <row r="130" spans="2:7" x14ac:dyDescent="0.2">
      <c r="B130" s="3" t="s">
        <v>1385</v>
      </c>
      <c r="D130" s="3" t="s">
        <v>1006</v>
      </c>
      <c r="F130" s="3" t="s">
        <v>967</v>
      </c>
      <c r="G130" s="3" t="s">
        <v>967</v>
      </c>
    </row>
    <row r="131" spans="2:7" x14ac:dyDescent="0.2">
      <c r="G131" s="3" t="s">
        <v>1021</v>
      </c>
    </row>
    <row r="133" spans="2:7" s="39" customFormat="1" x14ac:dyDescent="0.2">
      <c r="B133" s="47" t="s">
        <v>1386</v>
      </c>
    </row>
    <row r="135" spans="2:7" x14ac:dyDescent="0.2">
      <c r="B135" s="3" t="s">
        <v>1387</v>
      </c>
    </row>
    <row r="136" spans="2:7" x14ac:dyDescent="0.2">
      <c r="B136" s="3" t="s">
        <v>1388</v>
      </c>
    </row>
    <row r="137" spans="2:7" x14ac:dyDescent="0.2">
      <c r="B137" s="3" t="s">
        <v>1389</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186" t="s">
        <v>1390</v>
      </c>
      <c r="B1" s="186" t="s">
        <v>1391</v>
      </c>
      <c r="C1" s="186" t="s">
        <v>1392</v>
      </c>
    </row>
    <row r="2" spans="1:3" x14ac:dyDescent="0.25">
      <c r="A2" s="187" t="s">
        <v>1393</v>
      </c>
      <c r="B2" s="188">
        <v>44378</v>
      </c>
      <c r="C2" s="187"/>
    </row>
    <row r="3" spans="1:3" x14ac:dyDescent="0.25">
      <c r="A3" s="187" t="s">
        <v>1394</v>
      </c>
      <c r="B3" s="188">
        <v>44520</v>
      </c>
      <c r="C3" s="187"/>
    </row>
    <row r="4" spans="1:3" x14ac:dyDescent="0.25">
      <c r="A4" s="187" t="s">
        <v>1395</v>
      </c>
      <c r="B4" s="188">
        <v>45323</v>
      </c>
      <c r="C4" s="187"/>
    </row>
    <row r="5" spans="1:3" x14ac:dyDescent="0.25">
      <c r="A5" s="187"/>
      <c r="B5" s="187"/>
      <c r="C5" s="187"/>
    </row>
    <row r="6" spans="1:3" x14ac:dyDescent="0.25">
      <c r="A6" s="187"/>
      <c r="B6" s="187"/>
      <c r="C6" s="187"/>
    </row>
    <row r="7" spans="1:3" x14ac:dyDescent="0.25">
      <c r="A7" s="187"/>
      <c r="B7" s="187"/>
      <c r="C7" s="187"/>
    </row>
    <row r="8" spans="1:3" x14ac:dyDescent="0.25">
      <c r="A8" s="187"/>
      <c r="B8" s="187"/>
      <c r="C8" s="187"/>
    </row>
    <row r="9" spans="1:3" x14ac:dyDescent="0.25">
      <c r="A9" s="187"/>
      <c r="B9" s="187"/>
      <c r="C9" s="187"/>
    </row>
    <row r="10" spans="1:3" x14ac:dyDescent="0.25">
      <c r="A10" s="187"/>
      <c r="B10" s="187"/>
      <c r="C10" s="187"/>
    </row>
    <row r="11" spans="1:3" x14ac:dyDescent="0.25">
      <c r="A11" s="187"/>
      <c r="B11" s="187"/>
      <c r="C11" s="187"/>
    </row>
    <row r="12" spans="1:3" x14ac:dyDescent="0.25">
      <c r="A12" s="187"/>
      <c r="B12" s="187"/>
      <c r="C12" s="18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EFCDA1CDF83C45A3C7656892592404" ma:contentTypeVersion="6" ma:contentTypeDescription="Create a new document." ma:contentTypeScope="" ma:versionID="a6de9e12cf27239ab47ae976401514d1">
  <xsd:schema xmlns:xsd="http://www.w3.org/2001/XMLSchema" xmlns:xs="http://www.w3.org/2001/XMLSchema" xmlns:p="http://schemas.microsoft.com/office/2006/metadata/properties" xmlns:ns2="6b88f2d6-e98d-4dca-b089-d1e694bb0cae" xmlns:ns3="8623a6fb-2d3f-423a-918f-90061b05f917" targetNamespace="http://schemas.microsoft.com/office/2006/metadata/properties" ma:root="true" ma:fieldsID="35a19bfa5572469f889f4f5c997c8df4" ns2:_="" ns3:_="">
    <xsd:import namespace="6b88f2d6-e98d-4dca-b089-d1e694bb0cae"/>
    <xsd:import namespace="8623a6fb-2d3f-423a-918f-90061b05f9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8f2d6-e98d-4dca-b089-d1e694bb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23a6fb-2d3f-423a-918f-90061b05f9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2.xml><?xml version="1.0" encoding="utf-8"?>
<ds:datastoreItem xmlns:ds="http://schemas.openxmlformats.org/officeDocument/2006/customXml" ds:itemID="{1785DF97-1D69-4EBB-B13B-6F6E1856D95D}">
  <ds:schemaRefs>
    <ds:schemaRef ds:uri="http://schemas.microsoft.com/office/infopath/2007/PartnerControls"/>
    <ds:schemaRef ds:uri="http://purl.org/dc/elements/1.1/"/>
    <ds:schemaRef ds:uri="http://schemas.microsoft.com/office/2006/metadata/properties"/>
    <ds:schemaRef ds:uri="6b88f2d6-e98d-4dca-b089-d1e694bb0cae"/>
    <ds:schemaRef ds:uri="8623a6fb-2d3f-423a-918f-90061b05f917"/>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7342D41F-6F50-4FF1-98D3-0F9185C53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8f2d6-e98d-4dca-b089-d1e694bb0cae"/>
    <ds:schemaRef ds:uri="8623a6fb-2d3f-423a-918f-90061b05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Albanese</dc:creator>
  <cp:keywords/>
  <dc:description/>
  <cp:lastModifiedBy>Miller, Pamela (NYSERDA)</cp:lastModifiedBy>
  <cp:revision/>
  <dcterms:created xsi:type="dcterms:W3CDTF">2021-02-22T15:09:30Z</dcterms:created>
  <dcterms:modified xsi:type="dcterms:W3CDTF">2025-04-21T15:55:26Z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0x01010013EFCDA1CDF83C45A3C7656892592404</vt:lpwstr>
  </property>
</Properties>
</file>