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defaultThemeVersion="166925"/>
  <mc:AlternateContent xmlns:mc="http://schemas.openxmlformats.org/markup-compatibility/2006">
    <mc:Choice Requires="x15">
      <x15ac:absPath xmlns:x15ac="http://schemas.microsoft.com/office/spreadsheetml/2010/11/ac" url="C:\Users\lb2\Desktop\"/>
    </mc:Choice>
  </mc:AlternateContent>
  <xr:revisionPtr revIDLastSave="0" documentId="13_ncr:1_{B3DFCD7D-6974-4CBB-A287-34AAA84EBBAC}" xr6:coauthVersionLast="46" xr6:coauthVersionMax="46" xr10:uidLastSave="{00000000-0000-0000-0000-000000000000}"/>
  <bookViews>
    <workbookView xWindow="-120" yWindow="-120" windowWidth="24240" windowHeight="13290" activeTab="1" xr2:uid="{3612628A-D20E-45D0-9664-5D402191C639}"/>
  </bookViews>
  <sheets>
    <sheet name="Bid Results" sheetId="17" r:id="rId1"/>
    <sheet name="Instructions" sheetId="16" r:id="rId2"/>
    <sheet name="Portfolio Composition" sheetId="11" r:id="rId3"/>
    <sheet name="Measure Summary" sheetId="14" r:id="rId4"/>
    <sheet name="Sub-Portfolio Summary" sheetId="12" r:id="rId5"/>
    <sheet name="Portfolio Summary" sheetId="13" r:id="rId6"/>
    <sheet name="Additional Information" sheetId="9" state="hidden" r:id="rId7"/>
    <sheet name="Drop Down Select" sheetId="4" state="hidden" r:id="rId8"/>
    <sheet name="Estimated Useful Life" sheetId="18" r:id="rId9"/>
  </sheets>
  <externalReferences>
    <externalReference r:id="rId10"/>
  </externalReferences>
  <definedNames>
    <definedName name="_xlnm._FilterDatabase" localSheetId="6" hidden="1">'Additional Information'!$B$2:$K$2</definedName>
    <definedName name="amortized" localSheetId="1">IF(#REF!="Amortized",TRUE,FALSE)</definedName>
    <definedName name="amortized">IF(#REF!="Amortized",TRUE,FALSE)</definedName>
    <definedName name="Contractual_EUL" localSheetId="1">'Portfolio Composition'!#REF!</definedName>
    <definedName name="Contractual_EUL">'Portfolio Composition'!#REF!</definedName>
    <definedName name="Contractual_MBTU" localSheetId="1">'Portfolio Composition'!#REF!</definedName>
    <definedName name="Contractual_MBTU">'Portfolio Composition'!#REF!</definedName>
    <definedName name="EUL_Adjustment" localSheetId="1">'Portfolio Composition'!#REF!</definedName>
    <definedName name="EUL_Adjustment">'Portfolio Composition'!#REF!</definedName>
    <definedName name="fixed" localSheetId="1">IF(#REF!="Fixed Amount",TRUE,FALSE)</definedName>
    <definedName name="fixed">IF(#REF!="Fixed Amount",TRUE,FALSE)</definedName>
    <definedName name="fpdate" localSheetId="1">#REF!</definedName>
    <definedName name="fpdate">#REF!</definedName>
    <definedName name="frequency" localSheetId="1">#REF!</definedName>
    <definedName name="frequency">#REF!</definedName>
    <definedName name="interest_only" localSheetId="1">IF(#REF!="Interest Only",TRUE,FALSE)</definedName>
    <definedName name="interest_only">IF(#REF!="Interest Only",TRUE,FALSE)</definedName>
    <definedName name="kwh_to_btu">'[1]Rate Calc'!$B$6</definedName>
    <definedName name="min_rate" localSheetId="1">#REF!</definedName>
    <definedName name="min_rate">#REF!</definedName>
    <definedName name="months_per_period" localSheetId="1">#REF!</definedName>
    <definedName name="months_per_period">#REF!</definedName>
    <definedName name="NA">IF(#REF!="Amortized",TRUE,FALSE)</definedName>
    <definedName name="nper" localSheetId="1">Instructions!term*Instructions!periods_per_year</definedName>
    <definedName name="nper">term*periods_per_year</definedName>
    <definedName name="Performance_Period" localSheetId="1">'Portfolio Composition'!#REF!</definedName>
    <definedName name="Performance_Period">'Portfolio Composition'!#REF!</definedName>
    <definedName name="periods_per_year" localSheetId="1">#REF!</definedName>
    <definedName name="periods_per_year">#REF!</definedName>
    <definedName name="Price" localSheetId="1">'Portfolio Composition'!#REF!</definedName>
    <definedName name="Price">'Portfolio Composition'!#REF!</definedName>
    <definedName name="random" localSheetId="1">#REF!</definedName>
    <definedName name="random">#REF!</definedName>
    <definedName name="start_rate" localSheetId="1">#REF!</definedName>
    <definedName name="start_rate">#REF!</definedName>
    <definedName name="term" localSheetId="1">#REF!</definedName>
    <definedName name="term">#REF!</definedName>
    <definedName name="therm_to_btu">'[1]Rate Calc'!$C$6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0" i="14" l="1"/>
  <c r="B4" i="14" l="1"/>
  <c r="E5" i="17" l="1"/>
  <c r="E18" i="14" l="1"/>
  <c r="C3" i="13" l="1"/>
  <c r="H11" i="17" s="1"/>
  <c r="H5" i="17" l="1"/>
  <c r="B3" i="9" l="1"/>
  <c r="A8" i="14" l="1"/>
  <c r="C8" i="14" s="1"/>
  <c r="D27" i="4" s="1"/>
  <c r="B4" i="12"/>
  <c r="E4" i="14"/>
  <c r="F4" i="14"/>
  <c r="D4" i="1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301" i="4"/>
  <c r="C302" i="4"/>
  <c r="C303" i="4"/>
  <c r="C304" i="4"/>
  <c r="C305" i="4"/>
  <c r="C306" i="4"/>
  <c r="C307" i="4"/>
  <c r="C308" i="4"/>
  <c r="C309" i="4"/>
  <c r="C310" i="4"/>
  <c r="C311" i="4"/>
  <c r="C312" i="4"/>
  <c r="C313" i="4"/>
  <c r="C314" i="4"/>
  <c r="C315" i="4"/>
  <c r="C316" i="4"/>
  <c r="C317" i="4"/>
  <c r="C318" i="4"/>
  <c r="C319" i="4"/>
  <c r="C320" i="4"/>
  <c r="C321" i="4"/>
  <c r="C322" i="4"/>
  <c r="C323" i="4"/>
  <c r="C324" i="4"/>
  <c r="C325" i="4"/>
  <c r="C326" i="4"/>
  <c r="C327" i="4"/>
  <c r="C328" i="4"/>
  <c r="C329" i="4"/>
  <c r="C330" i="4"/>
  <c r="C331" i="4"/>
  <c r="C332" i="4"/>
  <c r="C333" i="4"/>
  <c r="C334" i="4"/>
  <c r="C335" i="4"/>
  <c r="C336" i="4"/>
  <c r="C337" i="4"/>
  <c r="C338" i="4"/>
  <c r="C339" i="4"/>
  <c r="C340" i="4"/>
  <c r="C341" i="4"/>
  <c r="C342" i="4"/>
  <c r="C343" i="4"/>
  <c r="C344" i="4"/>
  <c r="C345" i="4"/>
  <c r="C346" i="4"/>
  <c r="C347" i="4"/>
  <c r="C348" i="4"/>
  <c r="C349" i="4"/>
  <c r="C350" i="4"/>
  <c r="C351" i="4"/>
  <c r="C352" i="4"/>
  <c r="C353" i="4"/>
  <c r="C354" i="4"/>
  <c r="C355" i="4"/>
  <c r="C356" i="4"/>
  <c r="C357" i="4"/>
  <c r="C358" i="4"/>
  <c r="C359" i="4"/>
  <c r="C360" i="4"/>
  <c r="C361" i="4"/>
  <c r="C362" i="4"/>
  <c r="C363" i="4"/>
  <c r="C364" i="4"/>
  <c r="C365" i="4"/>
  <c r="C366" i="4"/>
  <c r="C367" i="4"/>
  <c r="C368" i="4"/>
  <c r="C369" i="4"/>
  <c r="C370" i="4"/>
  <c r="C371" i="4"/>
  <c r="C372" i="4"/>
  <c r="C373" i="4"/>
  <c r="C374" i="4"/>
  <c r="C375" i="4"/>
  <c r="C376" i="4"/>
  <c r="C377" i="4"/>
  <c r="C378" i="4"/>
  <c r="C379" i="4"/>
  <c r="C380" i="4"/>
  <c r="C381" i="4"/>
  <c r="C382" i="4"/>
  <c r="C383" i="4"/>
  <c r="C384" i="4"/>
  <c r="C385" i="4"/>
  <c r="C386" i="4"/>
  <c r="C387" i="4"/>
  <c r="C388" i="4"/>
  <c r="C389" i="4"/>
  <c r="C390" i="4"/>
  <c r="C391" i="4"/>
  <c r="C392" i="4"/>
  <c r="C393" i="4"/>
  <c r="C394" i="4"/>
  <c r="C395" i="4"/>
  <c r="C396" i="4"/>
  <c r="C397" i="4"/>
  <c r="C398" i="4"/>
  <c r="C399" i="4"/>
  <c r="C400" i="4"/>
  <c r="C401" i="4"/>
  <c r="C402" i="4"/>
  <c r="C403" i="4"/>
  <c r="C404" i="4"/>
  <c r="C405" i="4"/>
  <c r="C406" i="4"/>
  <c r="C407" i="4"/>
  <c r="C408" i="4"/>
  <c r="C409" i="4"/>
  <c r="C410" i="4"/>
  <c r="C411" i="4"/>
  <c r="C412" i="4"/>
  <c r="C413" i="4"/>
  <c r="C414" i="4"/>
  <c r="C415" i="4"/>
  <c r="C416" i="4"/>
  <c r="C417" i="4"/>
  <c r="C418" i="4"/>
  <c r="C419" i="4"/>
  <c r="C420" i="4"/>
  <c r="C421" i="4"/>
  <c r="C422" i="4"/>
  <c r="C423" i="4"/>
  <c r="C424" i="4"/>
  <c r="C425" i="4"/>
  <c r="C426" i="4"/>
  <c r="C427" i="4"/>
  <c r="C428" i="4"/>
  <c r="C429" i="4"/>
  <c r="C430" i="4"/>
  <c r="C431" i="4"/>
  <c r="C432" i="4"/>
  <c r="C433" i="4"/>
  <c r="C434" i="4"/>
  <c r="C435" i="4"/>
  <c r="C436" i="4"/>
  <c r="C437" i="4"/>
  <c r="C438" i="4"/>
  <c r="C439" i="4"/>
  <c r="C440" i="4"/>
  <c r="C441" i="4"/>
  <c r="C442" i="4"/>
  <c r="C443" i="4"/>
  <c r="C444" i="4"/>
  <c r="C445" i="4"/>
  <c r="C446" i="4"/>
  <c r="C23" i="4"/>
  <c r="D174" i="4"/>
  <c r="D175" i="4"/>
  <c r="D176" i="4"/>
  <c r="D177" i="4"/>
  <c r="D178" i="4"/>
  <c r="D179" i="4"/>
  <c r="D180" i="4"/>
  <c r="D181" i="4"/>
  <c r="D182" i="4"/>
  <c r="D183" i="4"/>
  <c r="D184" i="4"/>
  <c r="D185" i="4"/>
  <c r="D186" i="4"/>
  <c r="D187" i="4"/>
  <c r="D188" i="4"/>
  <c r="D189" i="4"/>
  <c r="D190" i="4"/>
  <c r="D191" i="4"/>
  <c r="D192" i="4"/>
  <c r="D193" i="4"/>
  <c r="D194" i="4"/>
  <c r="D195" i="4"/>
  <c r="D196" i="4"/>
  <c r="D197" i="4"/>
  <c r="D198" i="4"/>
  <c r="D199" i="4"/>
  <c r="D200" i="4"/>
  <c r="D201" i="4"/>
  <c r="D202" i="4"/>
  <c r="D203" i="4"/>
  <c r="D204" i="4"/>
  <c r="D205" i="4"/>
  <c r="D206" i="4"/>
  <c r="D207" i="4"/>
  <c r="D208" i="4"/>
  <c r="D209" i="4"/>
  <c r="D210" i="4"/>
  <c r="D211" i="4"/>
  <c r="D212" i="4"/>
  <c r="D213" i="4"/>
  <c r="D214" i="4"/>
  <c r="D215" i="4"/>
  <c r="D216" i="4"/>
  <c r="D217" i="4"/>
  <c r="D218" i="4"/>
  <c r="D219" i="4"/>
  <c r="D220" i="4"/>
  <c r="D221" i="4"/>
  <c r="D222" i="4"/>
  <c r="D223" i="4"/>
  <c r="D224" i="4"/>
  <c r="D225" i="4"/>
  <c r="D226" i="4"/>
  <c r="D227" i="4"/>
  <c r="D228" i="4"/>
  <c r="D229" i="4"/>
  <c r="D230" i="4"/>
  <c r="D231" i="4"/>
  <c r="D232" i="4"/>
  <c r="D233" i="4"/>
  <c r="D234" i="4"/>
  <c r="D235" i="4"/>
  <c r="D236" i="4"/>
  <c r="D237" i="4"/>
  <c r="D238" i="4"/>
  <c r="D239" i="4"/>
  <c r="D240" i="4"/>
  <c r="D241" i="4"/>
  <c r="D242" i="4"/>
  <c r="D243" i="4"/>
  <c r="D244" i="4"/>
  <c r="D245" i="4"/>
  <c r="D246" i="4"/>
  <c r="D247" i="4"/>
  <c r="D248" i="4"/>
  <c r="D249" i="4"/>
  <c r="D250" i="4"/>
  <c r="D251" i="4"/>
  <c r="D252" i="4"/>
  <c r="D253" i="4"/>
  <c r="D254" i="4"/>
  <c r="D255" i="4"/>
  <c r="D256" i="4"/>
  <c r="D257" i="4"/>
  <c r="D258" i="4"/>
  <c r="D259" i="4"/>
  <c r="D260" i="4"/>
  <c r="D261" i="4"/>
  <c r="D262" i="4"/>
  <c r="D263" i="4"/>
  <c r="D264" i="4"/>
  <c r="D265" i="4"/>
  <c r="D266" i="4"/>
  <c r="D267" i="4"/>
  <c r="D268" i="4"/>
  <c r="D269" i="4"/>
  <c r="D270" i="4"/>
  <c r="D271" i="4"/>
  <c r="D272" i="4"/>
  <c r="D273" i="4"/>
  <c r="D274" i="4"/>
  <c r="D275" i="4"/>
  <c r="D276" i="4"/>
  <c r="D277" i="4"/>
  <c r="D278" i="4"/>
  <c r="D279" i="4"/>
  <c r="D280" i="4"/>
  <c r="D281" i="4"/>
  <c r="D282" i="4"/>
  <c r="D283" i="4"/>
  <c r="D284" i="4"/>
  <c r="D285" i="4"/>
  <c r="D286" i="4"/>
  <c r="D287" i="4"/>
  <c r="D288" i="4"/>
  <c r="D289" i="4"/>
  <c r="D290" i="4"/>
  <c r="D291" i="4"/>
  <c r="D292" i="4"/>
  <c r="D293" i="4"/>
  <c r="D294" i="4"/>
  <c r="D295" i="4"/>
  <c r="D296" i="4"/>
  <c r="D297" i="4"/>
  <c r="D298" i="4"/>
  <c r="D299" i="4"/>
  <c r="D300" i="4"/>
  <c r="D301" i="4"/>
  <c r="D302" i="4"/>
  <c r="D303" i="4"/>
  <c r="D304" i="4"/>
  <c r="D305" i="4"/>
  <c r="D306" i="4"/>
  <c r="D307" i="4"/>
  <c r="D308" i="4"/>
  <c r="D309" i="4"/>
  <c r="D310" i="4"/>
  <c r="D311" i="4"/>
  <c r="D312" i="4"/>
  <c r="D313" i="4"/>
  <c r="D314" i="4"/>
  <c r="D315" i="4"/>
  <c r="D316" i="4"/>
  <c r="D317" i="4"/>
  <c r="D318" i="4"/>
  <c r="D319" i="4"/>
  <c r="D320" i="4"/>
  <c r="D321" i="4"/>
  <c r="D322" i="4"/>
  <c r="D323" i="4"/>
  <c r="D324" i="4"/>
  <c r="D325" i="4"/>
  <c r="D326" i="4"/>
  <c r="D327" i="4"/>
  <c r="D328" i="4"/>
  <c r="D329" i="4"/>
  <c r="D330" i="4"/>
  <c r="D331" i="4"/>
  <c r="D332" i="4"/>
  <c r="D333" i="4"/>
  <c r="D334" i="4"/>
  <c r="D335" i="4"/>
  <c r="D336" i="4"/>
  <c r="D337" i="4"/>
  <c r="D338" i="4"/>
  <c r="D339" i="4"/>
  <c r="D340" i="4"/>
  <c r="D341" i="4"/>
  <c r="D342" i="4"/>
  <c r="D343" i="4"/>
  <c r="D344" i="4"/>
  <c r="D345" i="4"/>
  <c r="D346" i="4"/>
  <c r="D347" i="4"/>
  <c r="D348" i="4"/>
  <c r="D349" i="4"/>
  <c r="D350" i="4"/>
  <c r="D351" i="4"/>
  <c r="D352" i="4"/>
  <c r="D353" i="4"/>
  <c r="D354" i="4"/>
  <c r="D355" i="4"/>
  <c r="D356" i="4"/>
  <c r="D357" i="4"/>
  <c r="D358" i="4"/>
  <c r="D359" i="4"/>
  <c r="D360" i="4"/>
  <c r="D361" i="4"/>
  <c r="D362" i="4"/>
  <c r="D363" i="4"/>
  <c r="D364" i="4"/>
  <c r="D365" i="4"/>
  <c r="D366" i="4"/>
  <c r="D367" i="4"/>
  <c r="D368" i="4"/>
  <c r="D369" i="4"/>
  <c r="D370" i="4"/>
  <c r="D371" i="4"/>
  <c r="D372" i="4"/>
  <c r="D373" i="4"/>
  <c r="D374" i="4"/>
  <c r="D375" i="4"/>
  <c r="D376" i="4"/>
  <c r="D377" i="4"/>
  <c r="D378" i="4"/>
  <c r="D379" i="4"/>
  <c r="D380" i="4"/>
  <c r="D381" i="4"/>
  <c r="D382" i="4"/>
  <c r="D383" i="4"/>
  <c r="D384" i="4"/>
  <c r="D385" i="4"/>
  <c r="D386" i="4"/>
  <c r="D387" i="4"/>
  <c r="D388" i="4"/>
  <c r="D389" i="4"/>
  <c r="D390" i="4"/>
  <c r="D391" i="4"/>
  <c r="D392" i="4"/>
  <c r="D393" i="4"/>
  <c r="D394" i="4"/>
  <c r="D395" i="4"/>
  <c r="D396" i="4"/>
  <c r="D397" i="4"/>
  <c r="D398" i="4"/>
  <c r="D399" i="4"/>
  <c r="D400" i="4"/>
  <c r="D401" i="4"/>
  <c r="D402" i="4"/>
  <c r="D403" i="4"/>
  <c r="D404" i="4"/>
  <c r="D405" i="4"/>
  <c r="D406" i="4"/>
  <c r="D407" i="4"/>
  <c r="D408" i="4"/>
  <c r="D409" i="4"/>
  <c r="D410" i="4"/>
  <c r="D411" i="4"/>
  <c r="D412" i="4"/>
  <c r="D413" i="4"/>
  <c r="D414" i="4"/>
  <c r="D415" i="4"/>
  <c r="D416" i="4"/>
  <c r="D417" i="4"/>
  <c r="D418" i="4"/>
  <c r="D419" i="4"/>
  <c r="D420" i="4"/>
  <c r="D421" i="4"/>
  <c r="D422" i="4"/>
  <c r="D423" i="4"/>
  <c r="D424" i="4"/>
  <c r="D425" i="4"/>
  <c r="D426" i="4"/>
  <c r="D427" i="4"/>
  <c r="D428" i="4"/>
  <c r="D429" i="4"/>
  <c r="D430" i="4"/>
  <c r="D431" i="4"/>
  <c r="D432" i="4"/>
  <c r="D433" i="4"/>
  <c r="D434" i="4"/>
  <c r="D435" i="4"/>
  <c r="D436" i="4"/>
  <c r="D437" i="4"/>
  <c r="D438" i="4"/>
  <c r="D439" i="4"/>
  <c r="D440" i="4"/>
  <c r="D441" i="4"/>
  <c r="D442" i="4"/>
  <c r="D443" i="4"/>
  <c r="D444" i="4"/>
  <c r="D445" i="4"/>
  <c r="D446" i="4"/>
  <c r="B24" i="13" a="1"/>
  <c r="B24" i="13" s="1"/>
  <c r="B25" i="13" s="1" a="1"/>
  <c r="B25" i="13" s="1"/>
  <c r="A20" i="14"/>
  <c r="C20" i="14" s="1"/>
  <c r="D39" i="4" s="1"/>
  <c r="A151" i="14"/>
  <c r="B151" i="14"/>
  <c r="D151" i="14"/>
  <c r="E151" i="14"/>
  <c r="F151" i="14"/>
  <c r="A152" i="14"/>
  <c r="B152" i="14"/>
  <c r="D152" i="14"/>
  <c r="E152" i="14"/>
  <c r="F152" i="14"/>
  <c r="A153" i="14"/>
  <c r="B153" i="14"/>
  <c r="D153" i="14"/>
  <c r="E153" i="14"/>
  <c r="F153" i="14"/>
  <c r="A154" i="14"/>
  <c r="C154" i="14" s="1"/>
  <c r="D173" i="4" s="1"/>
  <c r="B154" i="14"/>
  <c r="D154" i="14"/>
  <c r="E154" i="14"/>
  <c r="F154" i="14"/>
  <c r="A97" i="14"/>
  <c r="C97" i="14" s="1"/>
  <c r="D116" i="4" s="1"/>
  <c r="B97" i="14"/>
  <c r="D97" i="14"/>
  <c r="E97" i="14"/>
  <c r="F97" i="14"/>
  <c r="A98" i="14"/>
  <c r="H98" i="14" s="1"/>
  <c r="J98" i="14" s="1"/>
  <c r="B98" i="14"/>
  <c r="D98" i="14"/>
  <c r="E98" i="14"/>
  <c r="F98" i="14"/>
  <c r="G98" i="14" s="1"/>
  <c r="A99" i="14"/>
  <c r="C99" i="14" s="1"/>
  <c r="D118" i="4" s="1"/>
  <c r="B99" i="14"/>
  <c r="D99" i="14"/>
  <c r="E99" i="14"/>
  <c r="F99" i="14"/>
  <c r="A100" i="14"/>
  <c r="B100" i="14"/>
  <c r="D100" i="14"/>
  <c r="E100" i="14"/>
  <c r="F100" i="14"/>
  <c r="A101" i="14"/>
  <c r="B101" i="14"/>
  <c r="D101" i="14"/>
  <c r="E101" i="14"/>
  <c r="F101" i="14"/>
  <c r="A102" i="14"/>
  <c r="B102" i="14"/>
  <c r="D102" i="14"/>
  <c r="E102" i="14"/>
  <c r="F102" i="14"/>
  <c r="G102" i="14" s="1"/>
  <c r="A103" i="14"/>
  <c r="B103" i="14"/>
  <c r="D103" i="14"/>
  <c r="E103" i="14"/>
  <c r="F103" i="14"/>
  <c r="A104" i="14"/>
  <c r="B104" i="14"/>
  <c r="D104" i="14"/>
  <c r="E104" i="14"/>
  <c r="F104" i="14"/>
  <c r="A105" i="14"/>
  <c r="C105" i="14" s="1"/>
  <c r="D124" i="4" s="1"/>
  <c r="B105" i="14"/>
  <c r="D105" i="14"/>
  <c r="E105" i="14"/>
  <c r="F105" i="14"/>
  <c r="A106" i="14"/>
  <c r="H106" i="14" s="1"/>
  <c r="J106" i="14" s="1"/>
  <c r="B106" i="14"/>
  <c r="D106" i="14"/>
  <c r="E106" i="14"/>
  <c r="F106" i="14"/>
  <c r="G106" i="14" s="1"/>
  <c r="A107" i="14"/>
  <c r="B107" i="14"/>
  <c r="D107" i="14"/>
  <c r="E107" i="14"/>
  <c r="F107" i="14"/>
  <c r="A108" i="14"/>
  <c r="C108" i="14" s="1"/>
  <c r="D127" i="4" s="1"/>
  <c r="B108" i="14"/>
  <c r="D108" i="14"/>
  <c r="E108" i="14"/>
  <c r="F108" i="14"/>
  <c r="A109" i="14"/>
  <c r="B109" i="14"/>
  <c r="D109" i="14"/>
  <c r="E109" i="14"/>
  <c r="F109" i="14"/>
  <c r="A110" i="14"/>
  <c r="B110" i="14"/>
  <c r="D110" i="14"/>
  <c r="E110" i="14"/>
  <c r="F110" i="14"/>
  <c r="A111" i="14"/>
  <c r="C111" i="14" s="1"/>
  <c r="D130" i="4" s="1"/>
  <c r="B111" i="14"/>
  <c r="D111" i="14"/>
  <c r="E111" i="14"/>
  <c r="F111" i="14"/>
  <c r="G111" i="14" s="1"/>
  <c r="A112" i="14"/>
  <c r="B112" i="14"/>
  <c r="D112" i="14"/>
  <c r="E112" i="14"/>
  <c r="F112" i="14"/>
  <c r="A113" i="14"/>
  <c r="C113" i="14" s="1"/>
  <c r="D132" i="4" s="1"/>
  <c r="B113" i="14"/>
  <c r="D113" i="14"/>
  <c r="E113" i="14"/>
  <c r="F113" i="14"/>
  <c r="H113" i="14"/>
  <c r="J113" i="14" s="1"/>
  <c r="A114" i="14"/>
  <c r="C114" i="14" s="1"/>
  <c r="D133" i="4" s="1"/>
  <c r="B114" i="14"/>
  <c r="D114" i="14"/>
  <c r="E114" i="14"/>
  <c r="F114" i="14"/>
  <c r="A115" i="14"/>
  <c r="B115" i="14"/>
  <c r="D115" i="14"/>
  <c r="E115" i="14"/>
  <c r="F115" i="14"/>
  <c r="G115" i="14" s="1"/>
  <c r="A116" i="14"/>
  <c r="C116" i="14" s="1"/>
  <c r="D135" i="4" s="1"/>
  <c r="B116" i="14"/>
  <c r="D116" i="14"/>
  <c r="E116" i="14"/>
  <c r="F116" i="14"/>
  <c r="A117" i="14"/>
  <c r="B117" i="14"/>
  <c r="D117" i="14"/>
  <c r="E117" i="14"/>
  <c r="F117" i="14"/>
  <c r="G117" i="14" s="1"/>
  <c r="A118" i="14"/>
  <c r="C118" i="14" s="1"/>
  <c r="D137" i="4" s="1"/>
  <c r="B118" i="14"/>
  <c r="D118" i="14"/>
  <c r="E118" i="14"/>
  <c r="F118" i="14"/>
  <c r="H118" i="14"/>
  <c r="I118" i="14" s="1"/>
  <c r="A119" i="14"/>
  <c r="B119" i="14"/>
  <c r="D119" i="14"/>
  <c r="E119" i="14"/>
  <c r="F119" i="14"/>
  <c r="A120" i="14"/>
  <c r="B120" i="14"/>
  <c r="D120" i="14"/>
  <c r="E120" i="14"/>
  <c r="F120" i="14"/>
  <c r="G120" i="14" s="1"/>
  <c r="A121" i="14"/>
  <c r="H121" i="14" s="1"/>
  <c r="I121" i="14" s="1"/>
  <c r="B121" i="14"/>
  <c r="D121" i="14"/>
  <c r="E121" i="14"/>
  <c r="F121" i="14"/>
  <c r="A122" i="14"/>
  <c r="B122" i="14"/>
  <c r="D122" i="14"/>
  <c r="E122" i="14"/>
  <c r="F122" i="14"/>
  <c r="G122" i="14"/>
  <c r="A123" i="14"/>
  <c r="B123" i="14"/>
  <c r="D123" i="14"/>
  <c r="E123" i="14"/>
  <c r="F123" i="14"/>
  <c r="A124" i="14"/>
  <c r="B124" i="14"/>
  <c r="D124" i="14"/>
  <c r="E124" i="14"/>
  <c r="F124" i="14"/>
  <c r="G124" i="14" s="1"/>
  <c r="A125" i="14"/>
  <c r="B125" i="14"/>
  <c r="D125" i="14"/>
  <c r="E125" i="14"/>
  <c r="F125" i="14"/>
  <c r="A126" i="14"/>
  <c r="B126" i="14"/>
  <c r="D126" i="14"/>
  <c r="E126" i="14"/>
  <c r="F126" i="14"/>
  <c r="A127" i="14"/>
  <c r="C127" i="14"/>
  <c r="D146" i="4" s="1"/>
  <c r="H127" i="14"/>
  <c r="I127" i="14" s="1"/>
  <c r="B127" i="14"/>
  <c r="D127" i="14"/>
  <c r="E127" i="14"/>
  <c r="F127" i="14"/>
  <c r="A128" i="14"/>
  <c r="B128" i="14"/>
  <c r="D128" i="14"/>
  <c r="E128" i="14"/>
  <c r="F128" i="14"/>
  <c r="G128" i="14" s="1"/>
  <c r="A129" i="14"/>
  <c r="C129" i="14"/>
  <c r="D148" i="4" s="1"/>
  <c r="B129" i="14"/>
  <c r="D129" i="14"/>
  <c r="E129" i="14"/>
  <c r="F129" i="14"/>
  <c r="H129" i="14"/>
  <c r="I129" i="14" s="1"/>
  <c r="A130" i="14"/>
  <c r="C130" i="14" s="1"/>
  <c r="D149" i="4" s="1"/>
  <c r="B130" i="14"/>
  <c r="D130" i="14"/>
  <c r="E130" i="14"/>
  <c r="F130" i="14"/>
  <c r="A131" i="14"/>
  <c r="B131" i="14"/>
  <c r="D131" i="14"/>
  <c r="E131" i="14"/>
  <c r="F131" i="14"/>
  <c r="G131" i="14"/>
  <c r="A132" i="14"/>
  <c r="C132" i="14"/>
  <c r="D151" i="4" s="1"/>
  <c r="B132" i="14"/>
  <c r="D132" i="14"/>
  <c r="E132" i="14"/>
  <c r="F132" i="14"/>
  <c r="A133" i="14"/>
  <c r="B133" i="14"/>
  <c r="D133" i="14"/>
  <c r="E133" i="14"/>
  <c r="F133" i="14"/>
  <c r="A134" i="14"/>
  <c r="B134" i="14"/>
  <c r="D134" i="14"/>
  <c r="E134" i="14"/>
  <c r="F134" i="14"/>
  <c r="G134" i="14" s="1"/>
  <c r="A135" i="14"/>
  <c r="H135" i="14" s="1"/>
  <c r="J135" i="14" s="1"/>
  <c r="B135" i="14"/>
  <c r="D135" i="14"/>
  <c r="E135" i="14"/>
  <c r="F135" i="14"/>
  <c r="G135" i="14" s="1"/>
  <c r="A136" i="14"/>
  <c r="C136" i="14" s="1"/>
  <c r="D155" i="4" s="1"/>
  <c r="B136" i="14"/>
  <c r="D136" i="14"/>
  <c r="E136" i="14"/>
  <c r="F136" i="14"/>
  <c r="H136" i="14"/>
  <c r="I136" i="14" s="1"/>
  <c r="A137" i="14"/>
  <c r="C137" i="14" s="1"/>
  <c r="D156" i="4" s="1"/>
  <c r="B137" i="14"/>
  <c r="D137" i="14"/>
  <c r="E137" i="14"/>
  <c r="F137" i="14"/>
  <c r="A138" i="14"/>
  <c r="H138" i="14" s="1"/>
  <c r="J138" i="14" s="1"/>
  <c r="B138" i="14"/>
  <c r="D138" i="14"/>
  <c r="E138" i="14"/>
  <c r="F138" i="14"/>
  <c r="G138" i="14" s="1"/>
  <c r="A139" i="14"/>
  <c r="B139" i="14"/>
  <c r="D139" i="14"/>
  <c r="E139" i="14"/>
  <c r="F139" i="14"/>
  <c r="A140" i="14"/>
  <c r="C140" i="14" s="1"/>
  <c r="D159" i="4" s="1"/>
  <c r="B140" i="14"/>
  <c r="D140" i="14"/>
  <c r="E140" i="14"/>
  <c r="F140" i="14"/>
  <c r="A141" i="14"/>
  <c r="B141" i="14"/>
  <c r="D141" i="14"/>
  <c r="E141" i="14"/>
  <c r="F141" i="14"/>
  <c r="G141" i="14" s="1"/>
  <c r="A142" i="14"/>
  <c r="B142" i="14"/>
  <c r="D142" i="14"/>
  <c r="E142" i="14"/>
  <c r="F142" i="14"/>
  <c r="A143" i="14"/>
  <c r="C143" i="14" s="1"/>
  <c r="D162" i="4" s="1"/>
  <c r="H143" i="14"/>
  <c r="I143" i="14" s="1"/>
  <c r="B143" i="14"/>
  <c r="D143" i="14"/>
  <c r="E143" i="14"/>
  <c r="F143" i="14"/>
  <c r="G143" i="14" s="1"/>
  <c r="A144" i="14"/>
  <c r="B144" i="14"/>
  <c r="D144" i="14"/>
  <c r="E144" i="14"/>
  <c r="F144" i="14"/>
  <c r="A145" i="14"/>
  <c r="C145" i="14" s="1"/>
  <c r="D164" i="4" s="1"/>
  <c r="B145" i="14"/>
  <c r="D145" i="14"/>
  <c r="E145" i="14"/>
  <c r="F145" i="14"/>
  <c r="A146" i="14"/>
  <c r="C146" i="14"/>
  <c r="D165" i="4" s="1"/>
  <c r="B146" i="14"/>
  <c r="D146" i="14"/>
  <c r="E146" i="14"/>
  <c r="F146" i="14"/>
  <c r="A147" i="14"/>
  <c r="B147" i="14"/>
  <c r="D147" i="14"/>
  <c r="E147" i="14"/>
  <c r="F147" i="14"/>
  <c r="A148" i="14"/>
  <c r="C148" i="14" s="1"/>
  <c r="D167" i="4" s="1"/>
  <c r="B148" i="14"/>
  <c r="D148" i="14"/>
  <c r="E148" i="14"/>
  <c r="F148" i="14"/>
  <c r="G148" i="14" s="1"/>
  <c r="A149" i="14"/>
  <c r="B149" i="14"/>
  <c r="D149" i="14"/>
  <c r="E149" i="14"/>
  <c r="F149" i="14"/>
  <c r="G149" i="14"/>
  <c r="A150" i="14"/>
  <c r="C150" i="14"/>
  <c r="D169" i="4" s="1"/>
  <c r="B150" i="14"/>
  <c r="D150" i="14"/>
  <c r="E150" i="14"/>
  <c r="F150" i="14"/>
  <c r="G150" i="14" s="1"/>
  <c r="H150" i="14"/>
  <c r="I150" i="14" s="1"/>
  <c r="D5" i="14"/>
  <c r="D6" i="14"/>
  <c r="D7" i="14"/>
  <c r="D8" i="14"/>
  <c r="D9"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A4" i="14"/>
  <c r="C4" i="14" s="1"/>
  <c r="D23" i="4" s="1"/>
  <c r="C4" i="12"/>
  <c r="D4" i="12"/>
  <c r="E4" i="12"/>
  <c r="F4" i="12"/>
  <c r="G4" i="12"/>
  <c r="H4" i="12"/>
  <c r="I4" i="12"/>
  <c r="J4" i="12"/>
  <c r="K4" i="12"/>
  <c r="E11" i="14"/>
  <c r="E12" i="14"/>
  <c r="E9" i="14"/>
  <c r="F5" i="14"/>
  <c r="F6" i="14"/>
  <c r="F7" i="14"/>
  <c r="F8" i="14"/>
  <c r="F9" i="14"/>
  <c r="F10" i="14"/>
  <c r="F11" i="14"/>
  <c r="F12" i="14"/>
  <c r="F13" i="14"/>
  <c r="F14" i="14"/>
  <c r="F15" i="14"/>
  <c r="F16" i="14"/>
  <c r="F17" i="14"/>
  <c r="F18" i="14"/>
  <c r="G18" i="14" s="1"/>
  <c r="F19" i="14"/>
  <c r="F20" i="14"/>
  <c r="F21" i="14"/>
  <c r="F22" i="14"/>
  <c r="F23" i="14"/>
  <c r="F24" i="14"/>
  <c r="F25" i="14"/>
  <c r="F26" i="14"/>
  <c r="F27" i="14"/>
  <c r="F28" i="14"/>
  <c r="F29" i="14"/>
  <c r="F30" i="14"/>
  <c r="F31" i="14"/>
  <c r="F32" i="14"/>
  <c r="F33" i="14"/>
  <c r="F34" i="14"/>
  <c r="F35" i="14"/>
  <c r="F36" i="14"/>
  <c r="F37" i="14"/>
  <c r="F38" i="14"/>
  <c r="F39" i="14"/>
  <c r="F40" i="14"/>
  <c r="F41" i="14"/>
  <c r="F42" i="14"/>
  <c r="F43" i="14"/>
  <c r="F44" i="14"/>
  <c r="F45" i="14"/>
  <c r="F46" i="14"/>
  <c r="F47" i="14"/>
  <c r="F48" i="14"/>
  <c r="F49" i="14"/>
  <c r="F50" i="14"/>
  <c r="F51" i="14"/>
  <c r="F52" i="14"/>
  <c r="F53" i="14"/>
  <c r="F54" i="14"/>
  <c r="F55" i="14"/>
  <c r="F56" i="14"/>
  <c r="F57" i="14"/>
  <c r="F58" i="14"/>
  <c r="F59" i="14"/>
  <c r="F60" i="14"/>
  <c r="F61" i="14"/>
  <c r="F62" i="14"/>
  <c r="F63" i="14"/>
  <c r="F64" i="14"/>
  <c r="F65" i="14"/>
  <c r="F66" i="14"/>
  <c r="F67" i="14"/>
  <c r="F68" i="14"/>
  <c r="F69" i="14"/>
  <c r="F70" i="14"/>
  <c r="F71" i="14"/>
  <c r="F72" i="14"/>
  <c r="F73" i="14"/>
  <c r="F74" i="14"/>
  <c r="F75" i="14"/>
  <c r="F76" i="14"/>
  <c r="F77" i="14"/>
  <c r="F78" i="14"/>
  <c r="F79" i="14"/>
  <c r="F80" i="14"/>
  <c r="F81" i="14"/>
  <c r="F82" i="14"/>
  <c r="F83" i="14"/>
  <c r="F84" i="14"/>
  <c r="F85" i="14"/>
  <c r="F86" i="14"/>
  <c r="F87" i="14"/>
  <c r="F88" i="14"/>
  <c r="F89" i="14"/>
  <c r="F90" i="14"/>
  <c r="F91" i="14"/>
  <c r="F92" i="14"/>
  <c r="F93" i="14"/>
  <c r="F94" i="14"/>
  <c r="F95" i="14"/>
  <c r="F96" i="14"/>
  <c r="E5" i="14"/>
  <c r="G5" i="14" s="1"/>
  <c r="E6" i="14"/>
  <c r="E7" i="14"/>
  <c r="G7" i="14" s="1"/>
  <c r="E8" i="14"/>
  <c r="E10" i="14"/>
  <c r="E13" i="14"/>
  <c r="G13" i="14" s="1"/>
  <c r="E14" i="14"/>
  <c r="E15" i="14"/>
  <c r="G15" i="14" s="1"/>
  <c r="E16" i="14"/>
  <c r="E17" i="14"/>
  <c r="G17" i="14" s="1"/>
  <c r="E19" i="14"/>
  <c r="G19" i="14" s="1"/>
  <c r="E20" i="14"/>
  <c r="E21" i="14"/>
  <c r="G21" i="14" s="1"/>
  <c r="E22" i="14"/>
  <c r="E23" i="14"/>
  <c r="E24" i="14"/>
  <c r="E25" i="14"/>
  <c r="E26" i="14"/>
  <c r="E27" i="14"/>
  <c r="G27" i="14" s="1"/>
  <c r="E28" i="14"/>
  <c r="E29" i="14"/>
  <c r="E30" i="14"/>
  <c r="E31" i="14"/>
  <c r="G31" i="14" s="1"/>
  <c r="E32" i="14"/>
  <c r="E33" i="14"/>
  <c r="E34" i="14"/>
  <c r="E35" i="14"/>
  <c r="E36" i="14"/>
  <c r="E37" i="14"/>
  <c r="E38" i="14"/>
  <c r="E39" i="14"/>
  <c r="E40" i="14"/>
  <c r="E41" i="14"/>
  <c r="E42" i="14"/>
  <c r="E43" i="14"/>
  <c r="E44" i="14"/>
  <c r="G44" i="14"/>
  <c r="E45" i="14"/>
  <c r="E46" i="14"/>
  <c r="E47" i="14"/>
  <c r="E48" i="14"/>
  <c r="G48" i="14" s="1"/>
  <c r="E49" i="14"/>
  <c r="E50" i="14"/>
  <c r="G50" i="14" s="1"/>
  <c r="E51" i="14"/>
  <c r="E52" i="14"/>
  <c r="G52" i="14" s="1"/>
  <c r="E53" i="14"/>
  <c r="E54" i="14"/>
  <c r="E55" i="14"/>
  <c r="E56" i="14"/>
  <c r="E57" i="14"/>
  <c r="E58" i="14"/>
  <c r="G58" i="14" s="1"/>
  <c r="E59" i="14"/>
  <c r="E60" i="14"/>
  <c r="G60" i="14" s="1"/>
  <c r="E61" i="14"/>
  <c r="E62" i="14"/>
  <c r="E63" i="14"/>
  <c r="E64" i="14"/>
  <c r="G64" i="14" s="1"/>
  <c r="E65" i="14"/>
  <c r="E66" i="14"/>
  <c r="G66" i="14" s="1"/>
  <c r="E67" i="14"/>
  <c r="E68" i="14"/>
  <c r="G68" i="14" s="1"/>
  <c r="E69" i="14"/>
  <c r="E70" i="14"/>
  <c r="E71" i="14"/>
  <c r="E72" i="14"/>
  <c r="E73" i="14"/>
  <c r="E74" i="14"/>
  <c r="G74" i="14" s="1"/>
  <c r="E75" i="14"/>
  <c r="E76" i="14"/>
  <c r="G76" i="14" s="1"/>
  <c r="E77" i="14"/>
  <c r="E78" i="14"/>
  <c r="G78" i="14" s="1"/>
  <c r="E79" i="14"/>
  <c r="G79" i="14" s="1"/>
  <c r="E80" i="14"/>
  <c r="E81" i="14"/>
  <c r="G81" i="14" s="1"/>
  <c r="E82" i="14"/>
  <c r="E83" i="14"/>
  <c r="G83" i="14" s="1"/>
  <c r="E84" i="14"/>
  <c r="G84" i="14" s="1"/>
  <c r="E85" i="14"/>
  <c r="G85" i="14" s="1"/>
  <c r="E86" i="14"/>
  <c r="G86" i="14" s="1"/>
  <c r="E87" i="14"/>
  <c r="G87" i="14" s="1"/>
  <c r="E88" i="14"/>
  <c r="G88" i="14" s="1"/>
  <c r="E89" i="14"/>
  <c r="E90" i="14"/>
  <c r="E91" i="14"/>
  <c r="G91" i="14" s="1"/>
  <c r="E92" i="14"/>
  <c r="G92" i="14" s="1"/>
  <c r="E93" i="14"/>
  <c r="G93" i="14" s="1"/>
  <c r="E94" i="14"/>
  <c r="E95" i="14"/>
  <c r="G95" i="14" s="1"/>
  <c r="E96" i="14"/>
  <c r="A17" i="14"/>
  <c r="C17" i="14" s="1"/>
  <c r="D36" i="4" s="1"/>
  <c r="A5" i="14"/>
  <c r="C5" i="14"/>
  <c r="D24" i="4" s="1"/>
  <c r="B5" i="14"/>
  <c r="A6" i="14"/>
  <c r="C6" i="14" s="1"/>
  <c r="D25" i="4" s="1"/>
  <c r="B6" i="14"/>
  <c r="A7" i="14"/>
  <c r="C7" i="14" s="1"/>
  <c r="D26" i="4" s="1"/>
  <c r="B7" i="14"/>
  <c r="B8" i="14"/>
  <c r="A9" i="14"/>
  <c r="C9" i="14" s="1"/>
  <c r="D28" i="4" s="1"/>
  <c r="B9" i="14"/>
  <c r="A10" i="14"/>
  <c r="C10" i="14" s="1"/>
  <c r="D29" i="4" s="1"/>
  <c r="B10" i="14"/>
  <c r="A11" i="14"/>
  <c r="C11" i="14" s="1"/>
  <c r="D30" i="4" s="1"/>
  <c r="B11" i="14"/>
  <c r="A12" i="14"/>
  <c r="C12" i="14" s="1"/>
  <c r="D31" i="4" s="1"/>
  <c r="B12" i="14"/>
  <c r="A13" i="14"/>
  <c r="C13" i="14" s="1"/>
  <c r="D32" i="4" s="1"/>
  <c r="B13" i="14"/>
  <c r="A14" i="14"/>
  <c r="B14" i="14"/>
  <c r="A15" i="14"/>
  <c r="H15" i="14" s="1"/>
  <c r="B15" i="14"/>
  <c r="A16" i="14"/>
  <c r="C16" i="14" s="1"/>
  <c r="D35" i="4" s="1"/>
  <c r="B16" i="14"/>
  <c r="B17" i="14"/>
  <c r="A18" i="14"/>
  <c r="B18" i="14"/>
  <c r="A19" i="14"/>
  <c r="C19" i="14"/>
  <c r="D38" i="4" s="1"/>
  <c r="B19" i="14"/>
  <c r="B20" i="14"/>
  <c r="A21" i="14"/>
  <c r="B21" i="14"/>
  <c r="A22" i="14"/>
  <c r="B22" i="14"/>
  <c r="A23" i="14"/>
  <c r="B23" i="14"/>
  <c r="A24" i="14"/>
  <c r="B24" i="14"/>
  <c r="A25" i="14"/>
  <c r="B25" i="14"/>
  <c r="A26" i="14"/>
  <c r="B26" i="14"/>
  <c r="A27" i="14"/>
  <c r="B27" i="14"/>
  <c r="A28" i="14"/>
  <c r="B28" i="14"/>
  <c r="A29" i="14"/>
  <c r="B29" i="14"/>
  <c r="A30" i="14"/>
  <c r="B30" i="14"/>
  <c r="A31" i="14"/>
  <c r="B31" i="14"/>
  <c r="A32" i="14"/>
  <c r="B32" i="14"/>
  <c r="A33" i="14"/>
  <c r="B33" i="14"/>
  <c r="A34" i="14"/>
  <c r="B34" i="14"/>
  <c r="A35" i="14"/>
  <c r="B35" i="14"/>
  <c r="A36" i="14"/>
  <c r="B36" i="14"/>
  <c r="A37" i="14"/>
  <c r="B37" i="14"/>
  <c r="A38" i="14"/>
  <c r="B38" i="14"/>
  <c r="A39" i="14"/>
  <c r="B39" i="14"/>
  <c r="A40" i="14"/>
  <c r="B40" i="14"/>
  <c r="A41" i="14"/>
  <c r="B41" i="14"/>
  <c r="A42" i="14"/>
  <c r="B42" i="14"/>
  <c r="A43" i="14"/>
  <c r="B43" i="14"/>
  <c r="A44" i="14"/>
  <c r="B44" i="14"/>
  <c r="A45" i="14"/>
  <c r="B45" i="14"/>
  <c r="A46" i="14"/>
  <c r="B46" i="14"/>
  <c r="A47" i="14"/>
  <c r="B47" i="14"/>
  <c r="A48" i="14"/>
  <c r="B48" i="14"/>
  <c r="A49" i="14"/>
  <c r="B49" i="14"/>
  <c r="A50" i="14"/>
  <c r="B50" i="14"/>
  <c r="A51" i="14"/>
  <c r="B51" i="14"/>
  <c r="A52" i="14"/>
  <c r="B52" i="14"/>
  <c r="A53" i="14"/>
  <c r="B53" i="14"/>
  <c r="A54" i="14"/>
  <c r="B54" i="14"/>
  <c r="A55" i="14"/>
  <c r="B55" i="14"/>
  <c r="A56" i="14"/>
  <c r="B56" i="14"/>
  <c r="A57" i="14"/>
  <c r="B57" i="14"/>
  <c r="A58" i="14"/>
  <c r="B58" i="14"/>
  <c r="A59" i="14"/>
  <c r="B59" i="14"/>
  <c r="A60" i="14"/>
  <c r="B60" i="14"/>
  <c r="A61" i="14"/>
  <c r="B61" i="14"/>
  <c r="A62" i="14"/>
  <c r="B62" i="14"/>
  <c r="A63" i="14"/>
  <c r="B63" i="14"/>
  <c r="A64" i="14"/>
  <c r="B64" i="14"/>
  <c r="A65" i="14"/>
  <c r="B65" i="14"/>
  <c r="A66" i="14"/>
  <c r="B66" i="14"/>
  <c r="A67" i="14"/>
  <c r="B67" i="14"/>
  <c r="A68" i="14"/>
  <c r="B68" i="14"/>
  <c r="A69" i="14"/>
  <c r="B69" i="14"/>
  <c r="A70" i="14"/>
  <c r="B70" i="14"/>
  <c r="A71" i="14"/>
  <c r="B71" i="14"/>
  <c r="A72" i="14"/>
  <c r="B72" i="14"/>
  <c r="A73" i="14"/>
  <c r="B73" i="14"/>
  <c r="A74" i="14"/>
  <c r="B74" i="14"/>
  <c r="A75" i="14"/>
  <c r="B75" i="14"/>
  <c r="A76" i="14"/>
  <c r="B76" i="14"/>
  <c r="A77" i="14"/>
  <c r="B77" i="14"/>
  <c r="A78" i="14"/>
  <c r="B78" i="14"/>
  <c r="A79" i="14"/>
  <c r="B79" i="14"/>
  <c r="A80" i="14"/>
  <c r="B80" i="14"/>
  <c r="A81" i="14"/>
  <c r="B81" i="14"/>
  <c r="A82" i="14"/>
  <c r="B82" i="14"/>
  <c r="A83" i="14"/>
  <c r="B83" i="14"/>
  <c r="A84" i="14"/>
  <c r="B84" i="14"/>
  <c r="A85" i="14"/>
  <c r="B85" i="14"/>
  <c r="A86" i="14"/>
  <c r="B86" i="14"/>
  <c r="A87" i="14"/>
  <c r="B87" i="14"/>
  <c r="A88" i="14"/>
  <c r="B88" i="14"/>
  <c r="A89" i="14"/>
  <c r="B89" i="14"/>
  <c r="A90" i="14"/>
  <c r="B90" i="14"/>
  <c r="A91" i="14"/>
  <c r="B91" i="14"/>
  <c r="A92" i="14"/>
  <c r="B92" i="14"/>
  <c r="A93" i="14"/>
  <c r="B93" i="14"/>
  <c r="A94" i="14"/>
  <c r="B94" i="14"/>
  <c r="A95" i="14"/>
  <c r="B95" i="14"/>
  <c r="A96" i="14"/>
  <c r="B96" i="14"/>
  <c r="G25" i="14"/>
  <c r="G36" i="14"/>
  <c r="G89" i="14"/>
  <c r="G75" i="14"/>
  <c r="G53" i="14"/>
  <c r="G37" i="14"/>
  <c r="G29" i="14"/>
  <c r="G23" i="14"/>
  <c r="G96" i="14"/>
  <c r="G80" i="14"/>
  <c r="G72" i="14"/>
  <c r="G56" i="14"/>
  <c r="G40" i="14"/>
  <c r="G32" i="14"/>
  <c r="H140" i="14"/>
  <c r="J140" i="14" s="1"/>
  <c r="G126" i="14"/>
  <c r="G123" i="14"/>
  <c r="H108" i="14"/>
  <c r="J108" i="14" s="1"/>
  <c r="H99" i="14"/>
  <c r="H97" i="14"/>
  <c r="C18" i="14"/>
  <c r="D37" i="4" s="1"/>
  <c r="H18" i="14"/>
  <c r="J18" i="14" s="1"/>
  <c r="H4" i="14"/>
  <c r="I4" i="14" s="1"/>
  <c r="C138" i="14"/>
  <c r="D157" i="4" s="1"/>
  <c r="C135" i="14"/>
  <c r="D154" i="4" s="1"/>
  <c r="C122" i="14"/>
  <c r="D141" i="4" s="1"/>
  <c r="H122" i="14"/>
  <c r="I122" i="14" s="1"/>
  <c r="C119" i="14"/>
  <c r="D138" i="4" s="1"/>
  <c r="H119" i="14"/>
  <c r="J119" i="14" s="1"/>
  <c r="C106" i="14"/>
  <c r="D125" i="4" s="1"/>
  <c r="C98" i="14"/>
  <c r="D117" i="4" s="1"/>
  <c r="C121" i="14"/>
  <c r="D140" i="4" s="1"/>
  <c r="H154" i="14"/>
  <c r="I154" i="14" s="1"/>
  <c r="G90" i="14"/>
  <c r="G82" i="14"/>
  <c r="G70" i="14"/>
  <c r="G62" i="14"/>
  <c r="G54" i="14"/>
  <c r="G46" i="14"/>
  <c r="G42" i="14"/>
  <c r="G38" i="14"/>
  <c r="G34" i="14"/>
  <c r="G26" i="14"/>
  <c r="G146" i="14"/>
  <c r="G140" i="14"/>
  <c r="G130" i="14"/>
  <c r="G121" i="14"/>
  <c r="G109" i="14"/>
  <c r="G105" i="14"/>
  <c r="G153" i="14"/>
  <c r="H19" i="14"/>
  <c r="J19" i="14" s="1"/>
  <c r="I19" i="14"/>
  <c r="K19" i="14" s="1"/>
  <c r="L19" i="14" s="1"/>
  <c r="M19" i="14" s="1"/>
  <c r="J118" i="14"/>
  <c r="K118" i="14" s="1"/>
  <c r="L118" i="14" s="1"/>
  <c r="M118" i="14" s="1"/>
  <c r="J136" i="14"/>
  <c r="K136" i="14" s="1"/>
  <c r="L136" i="14" s="1"/>
  <c r="M136" i="14" s="1"/>
  <c r="C94" i="14"/>
  <c r="D113" i="4" s="1"/>
  <c r="H94" i="14"/>
  <c r="C90" i="14"/>
  <c r="D109" i="4" s="1"/>
  <c r="H90" i="14"/>
  <c r="J90" i="14" s="1"/>
  <c r="C86" i="14"/>
  <c r="D105" i="4" s="1"/>
  <c r="H86" i="14"/>
  <c r="I86" i="14" s="1"/>
  <c r="C82" i="14"/>
  <c r="D101" i="4" s="1"/>
  <c r="H82" i="14"/>
  <c r="C96" i="14"/>
  <c r="D115" i="4" s="1"/>
  <c r="H96" i="14"/>
  <c r="I96" i="14" s="1"/>
  <c r="C92" i="14"/>
  <c r="D111" i="4" s="1"/>
  <c r="H92" i="14"/>
  <c r="J92" i="14" s="1"/>
  <c r="C88" i="14"/>
  <c r="D107" i="4" s="1"/>
  <c r="H88" i="14"/>
  <c r="J88" i="14" s="1"/>
  <c r="C84" i="14"/>
  <c r="D103" i="4" s="1"/>
  <c r="H84" i="14"/>
  <c r="J84" i="14" s="1"/>
  <c r="C80" i="14"/>
  <c r="D99" i="4" s="1"/>
  <c r="H80" i="14"/>
  <c r="J80" i="14" s="1"/>
  <c r="C78" i="14"/>
  <c r="D97" i="4" s="1"/>
  <c r="H78" i="14"/>
  <c r="I78" i="14" s="1"/>
  <c r="C76" i="14"/>
  <c r="D95" i="4" s="1"/>
  <c r="H76" i="14"/>
  <c r="J76" i="14" s="1"/>
  <c r="C74" i="14"/>
  <c r="D93" i="4" s="1"/>
  <c r="H74" i="14"/>
  <c r="I74" i="14" s="1"/>
  <c r="C72" i="14"/>
  <c r="D91" i="4" s="1"/>
  <c r="H72" i="14"/>
  <c r="I72" i="14" s="1"/>
  <c r="C70" i="14"/>
  <c r="D89" i="4" s="1"/>
  <c r="H70" i="14"/>
  <c r="I70" i="14" s="1"/>
  <c r="C68" i="14"/>
  <c r="D87" i="4" s="1"/>
  <c r="H68" i="14"/>
  <c r="J68" i="14" s="1"/>
  <c r="C66" i="14"/>
  <c r="D85" i="4" s="1"/>
  <c r="H66" i="14"/>
  <c r="I66" i="14" s="1"/>
  <c r="C64" i="14"/>
  <c r="D83" i="4" s="1"/>
  <c r="H64" i="14"/>
  <c r="J64" i="14" s="1"/>
  <c r="C62" i="14"/>
  <c r="D81" i="4" s="1"/>
  <c r="H62" i="14"/>
  <c r="I62" i="14" s="1"/>
  <c r="C60" i="14"/>
  <c r="D79" i="4" s="1"/>
  <c r="H60" i="14"/>
  <c r="J60" i="14" s="1"/>
  <c r="C58" i="14"/>
  <c r="D77" i="4" s="1"/>
  <c r="H58" i="14"/>
  <c r="I58" i="14" s="1"/>
  <c r="C56" i="14"/>
  <c r="D75" i="4" s="1"/>
  <c r="H56" i="14"/>
  <c r="I56" i="14" s="1"/>
  <c r="C54" i="14"/>
  <c r="D73" i="4" s="1"/>
  <c r="H54" i="14"/>
  <c r="I54" i="14" s="1"/>
  <c r="C52" i="14"/>
  <c r="D71" i="4" s="1"/>
  <c r="H52" i="14"/>
  <c r="J52" i="14" s="1"/>
  <c r="C50" i="14"/>
  <c r="D69" i="4" s="1"/>
  <c r="H50" i="14"/>
  <c r="I50" i="14" s="1"/>
  <c r="C48" i="14"/>
  <c r="D67" i="4" s="1"/>
  <c r="H48" i="14"/>
  <c r="I48" i="14" s="1"/>
  <c r="C46" i="14"/>
  <c r="D65" i="4" s="1"/>
  <c r="H46" i="14"/>
  <c r="I46" i="14" s="1"/>
  <c r="C44" i="14"/>
  <c r="D63" i="4" s="1"/>
  <c r="H44" i="14"/>
  <c r="I44" i="14" s="1"/>
  <c r="C42" i="14"/>
  <c r="D61" i="4" s="1"/>
  <c r="H42" i="14"/>
  <c r="I42" i="14" s="1"/>
  <c r="C40" i="14"/>
  <c r="D59" i="4" s="1"/>
  <c r="H40" i="14"/>
  <c r="J40" i="14" s="1"/>
  <c r="C38" i="14"/>
  <c r="D57" i="4" s="1"/>
  <c r="H38" i="14"/>
  <c r="I38" i="14" s="1"/>
  <c r="C36" i="14"/>
  <c r="D55" i="4" s="1"/>
  <c r="H36" i="14"/>
  <c r="I36" i="14" s="1"/>
  <c r="C34" i="14"/>
  <c r="D53" i="4" s="1"/>
  <c r="H34" i="14"/>
  <c r="I34" i="14" s="1"/>
  <c r="C32" i="14"/>
  <c r="D51" i="4" s="1"/>
  <c r="H32" i="14"/>
  <c r="C30" i="14"/>
  <c r="D49" i="4" s="1"/>
  <c r="H30" i="14"/>
  <c r="I30" i="14" s="1"/>
  <c r="C28" i="14"/>
  <c r="D47" i="4" s="1"/>
  <c r="H28" i="14"/>
  <c r="I28" i="14" s="1"/>
  <c r="C26" i="14"/>
  <c r="D45" i="4" s="1"/>
  <c r="H26" i="14"/>
  <c r="I26" i="14" s="1"/>
  <c r="C24" i="14"/>
  <c r="D43" i="4" s="1"/>
  <c r="H24" i="14"/>
  <c r="C22" i="14"/>
  <c r="D41" i="4" s="1"/>
  <c r="H22" i="14"/>
  <c r="I22" i="14" s="1"/>
  <c r="H14" i="14"/>
  <c r="J14" i="14" s="1"/>
  <c r="C95" i="14"/>
  <c r="D114" i="4" s="1"/>
  <c r="H95" i="14"/>
  <c r="J95" i="14" s="1"/>
  <c r="C93" i="14"/>
  <c r="D112" i="4" s="1"/>
  <c r="H93" i="14"/>
  <c r="I93" i="14" s="1"/>
  <c r="C91" i="14"/>
  <c r="D110" i="4" s="1"/>
  <c r="H91" i="14"/>
  <c r="J91" i="14" s="1"/>
  <c r="C89" i="14"/>
  <c r="D108" i="4" s="1"/>
  <c r="H89" i="14"/>
  <c r="I89" i="14" s="1"/>
  <c r="C87" i="14"/>
  <c r="D106" i="4" s="1"/>
  <c r="H87" i="14"/>
  <c r="C85" i="14"/>
  <c r="D104" i="4" s="1"/>
  <c r="H85" i="14"/>
  <c r="J85" i="14" s="1"/>
  <c r="C83" i="14"/>
  <c r="D102" i="4" s="1"/>
  <c r="H83" i="14"/>
  <c r="J83" i="14" s="1"/>
  <c r="C81" i="14"/>
  <c r="D100" i="4" s="1"/>
  <c r="H81" i="14"/>
  <c r="I81" i="14" s="1"/>
  <c r="C79" i="14"/>
  <c r="D98" i="4" s="1"/>
  <c r="H79" i="14"/>
  <c r="J79" i="14" s="1"/>
  <c r="C77" i="14"/>
  <c r="D96" i="4" s="1"/>
  <c r="H77" i="14"/>
  <c r="I77" i="14" s="1"/>
  <c r="C75" i="14"/>
  <c r="D94" i="4" s="1"/>
  <c r="H75" i="14"/>
  <c r="J75" i="14" s="1"/>
  <c r="C73" i="14"/>
  <c r="D92" i="4" s="1"/>
  <c r="H73" i="14"/>
  <c r="J73" i="14" s="1"/>
  <c r="C71" i="14"/>
  <c r="D90" i="4" s="1"/>
  <c r="H71" i="14"/>
  <c r="C69" i="14"/>
  <c r="D88" i="4" s="1"/>
  <c r="H69" i="14"/>
  <c r="I69" i="14" s="1"/>
  <c r="C67" i="14"/>
  <c r="D86" i="4" s="1"/>
  <c r="H67" i="14"/>
  <c r="I67" i="14" s="1"/>
  <c r="C65" i="14"/>
  <c r="D84" i="4" s="1"/>
  <c r="H65" i="14"/>
  <c r="J65" i="14" s="1"/>
  <c r="C63" i="14"/>
  <c r="D82" i="4" s="1"/>
  <c r="H63" i="14"/>
  <c r="I63" i="14" s="1"/>
  <c r="C61" i="14"/>
  <c r="D80" i="4" s="1"/>
  <c r="H61" i="14"/>
  <c r="I61" i="14" s="1"/>
  <c r="C59" i="14"/>
  <c r="D78" i="4" s="1"/>
  <c r="H59" i="14"/>
  <c r="I59" i="14" s="1"/>
  <c r="C57" i="14"/>
  <c r="D76" i="4" s="1"/>
  <c r="H57" i="14"/>
  <c r="I57" i="14" s="1"/>
  <c r="C55" i="14"/>
  <c r="D74" i="4" s="1"/>
  <c r="H55" i="14"/>
  <c r="C53" i="14"/>
  <c r="D72" i="4" s="1"/>
  <c r="H53" i="14"/>
  <c r="I53" i="14" s="1"/>
  <c r="C51" i="14"/>
  <c r="D70" i="4" s="1"/>
  <c r="H51" i="14"/>
  <c r="I51" i="14" s="1"/>
  <c r="C49" i="14"/>
  <c r="D68" i="4" s="1"/>
  <c r="H49" i="14"/>
  <c r="J49" i="14" s="1"/>
  <c r="C47" i="14"/>
  <c r="D66" i="4" s="1"/>
  <c r="H47" i="14"/>
  <c r="I47" i="14" s="1"/>
  <c r="C45" i="14"/>
  <c r="D64" i="4" s="1"/>
  <c r="H45" i="14"/>
  <c r="I45" i="14" s="1"/>
  <c r="C43" i="14"/>
  <c r="D62" i="4" s="1"/>
  <c r="H43" i="14"/>
  <c r="I43" i="14" s="1"/>
  <c r="C41" i="14"/>
  <c r="D60" i="4" s="1"/>
  <c r="H41" i="14"/>
  <c r="I41" i="14" s="1"/>
  <c r="C39" i="14"/>
  <c r="D58" i="4" s="1"/>
  <c r="H39" i="14"/>
  <c r="C37" i="14"/>
  <c r="D56" i="4" s="1"/>
  <c r="H37" i="14"/>
  <c r="J37" i="14" s="1"/>
  <c r="C35" i="14"/>
  <c r="D54" i="4" s="1"/>
  <c r="H35" i="14"/>
  <c r="I35" i="14" s="1"/>
  <c r="C33" i="14"/>
  <c r="D52" i="4" s="1"/>
  <c r="H33" i="14"/>
  <c r="J33" i="14" s="1"/>
  <c r="C31" i="14"/>
  <c r="D50" i="4" s="1"/>
  <c r="H31" i="14"/>
  <c r="I31" i="14" s="1"/>
  <c r="C29" i="14"/>
  <c r="D48" i="4" s="1"/>
  <c r="H29" i="14"/>
  <c r="J29" i="14" s="1"/>
  <c r="C27" i="14"/>
  <c r="D46" i="4" s="1"/>
  <c r="H27" i="14"/>
  <c r="I27" i="14" s="1"/>
  <c r="C25" i="14"/>
  <c r="D44" i="4" s="1"/>
  <c r="H25" i="14"/>
  <c r="I25" i="14" s="1"/>
  <c r="C23" i="14"/>
  <c r="D42" i="4" s="1"/>
  <c r="H23" i="14"/>
  <c r="C21" i="14"/>
  <c r="D40" i="4" s="1"/>
  <c r="H21" i="14"/>
  <c r="J21" i="14" s="1"/>
  <c r="C15" i="14"/>
  <c r="D34" i="4" s="1"/>
  <c r="H12" i="14"/>
  <c r="J12" i="14" s="1"/>
  <c r="H11" i="14"/>
  <c r="J11" i="14" s="1"/>
  <c r="H9" i="14"/>
  <c r="J9" i="14" s="1"/>
  <c r="H7" i="14"/>
  <c r="J7" i="14" s="1"/>
  <c r="H6" i="14"/>
  <c r="H5" i="14"/>
  <c r="I5" i="14" s="1"/>
  <c r="H148" i="14"/>
  <c r="J148" i="14" s="1"/>
  <c r="H146" i="14"/>
  <c r="I146" i="14" s="1"/>
  <c r="C141" i="14"/>
  <c r="D160" i="4" s="1"/>
  <c r="H141" i="14"/>
  <c r="J141" i="14" s="1"/>
  <c r="C139" i="14"/>
  <c r="D158" i="4" s="1"/>
  <c r="H139" i="14"/>
  <c r="J139" i="14" s="1"/>
  <c r="I135" i="14"/>
  <c r="H132" i="14"/>
  <c r="J132" i="14" s="1"/>
  <c r="H130" i="14"/>
  <c r="I130" i="14" s="1"/>
  <c r="J129" i="14"/>
  <c r="C125" i="14"/>
  <c r="D144" i="4" s="1"/>
  <c r="H125" i="14"/>
  <c r="J125" i="14" s="1"/>
  <c r="C123" i="14"/>
  <c r="D142" i="4" s="1"/>
  <c r="H123" i="14"/>
  <c r="I123" i="14" s="1"/>
  <c r="H116" i="14"/>
  <c r="J116" i="14" s="1"/>
  <c r="H114" i="14"/>
  <c r="J114" i="14" s="1"/>
  <c r="I113" i="14"/>
  <c r="C109" i="14"/>
  <c r="D128" i="4" s="1"/>
  <c r="H109" i="14"/>
  <c r="J109" i="14" s="1"/>
  <c r="C107" i="14"/>
  <c r="D126" i="4" s="1"/>
  <c r="H107" i="14"/>
  <c r="I107" i="14" s="1"/>
  <c r="C104" i="14"/>
  <c r="D123" i="4" s="1"/>
  <c r="H104" i="14"/>
  <c r="C102" i="14"/>
  <c r="D121" i="4" s="1"/>
  <c r="H102" i="14"/>
  <c r="J102" i="14" s="1"/>
  <c r="C100" i="14"/>
  <c r="D119" i="4" s="1"/>
  <c r="H100" i="14"/>
  <c r="I100" i="14" s="1"/>
  <c r="I98" i="14"/>
  <c r="C152" i="14"/>
  <c r="D171" i="4" s="1"/>
  <c r="H152" i="14"/>
  <c r="I152" i="14" s="1"/>
  <c r="C149" i="14"/>
  <c r="D168" i="4" s="1"/>
  <c r="H149" i="14"/>
  <c r="J149" i="14" s="1"/>
  <c r="C147" i="14"/>
  <c r="D166" i="4" s="1"/>
  <c r="H147" i="14"/>
  <c r="J147" i="14" s="1"/>
  <c r="J143" i="14"/>
  <c r="I140" i="14"/>
  <c r="K140" i="14" s="1"/>
  <c r="L140" i="14" s="1"/>
  <c r="M140" i="14" s="1"/>
  <c r="I138" i="14"/>
  <c r="C133" i="14"/>
  <c r="D152" i="4" s="1"/>
  <c r="H133" i="14"/>
  <c r="J133" i="14" s="1"/>
  <c r="C131" i="14"/>
  <c r="D150" i="4" s="1"/>
  <c r="H131" i="14"/>
  <c r="J131" i="14" s="1"/>
  <c r="J127" i="14"/>
  <c r="J121" i="14"/>
  <c r="C117" i="14"/>
  <c r="D136" i="4" s="1"/>
  <c r="H117" i="14"/>
  <c r="J117" i="14" s="1"/>
  <c r="C115" i="14"/>
  <c r="D134" i="4" s="1"/>
  <c r="H115" i="14"/>
  <c r="J115" i="14" s="1"/>
  <c r="I108" i="14"/>
  <c r="K108" i="14" s="1"/>
  <c r="L108" i="14" s="1"/>
  <c r="M108" i="14" s="1"/>
  <c r="I106" i="14"/>
  <c r="C103" i="14"/>
  <c r="D122" i="4" s="1"/>
  <c r="H103" i="14"/>
  <c r="I103" i="14" s="1"/>
  <c r="C101" i="14"/>
  <c r="D120" i="4" s="1"/>
  <c r="H101" i="14"/>
  <c r="J101" i="14" s="1"/>
  <c r="C153" i="14"/>
  <c r="D172" i="4" s="1"/>
  <c r="H153" i="14"/>
  <c r="C151" i="14"/>
  <c r="D170" i="4" s="1"/>
  <c r="H151" i="14"/>
  <c r="J151" i="14" s="1"/>
  <c r="J4" i="14"/>
  <c r="K4" i="14" s="1"/>
  <c r="I116" i="14"/>
  <c r="K116" i="14" s="1"/>
  <c r="L116" i="14" s="1"/>
  <c r="M116" i="14" s="1"/>
  <c r="I90" i="14"/>
  <c r="K90" i="14" s="1"/>
  <c r="L90" i="14" s="1"/>
  <c r="M90" i="14" s="1"/>
  <c r="J94" i="14"/>
  <c r="I94" i="14"/>
  <c r="I101" i="14"/>
  <c r="I149" i="14"/>
  <c r="K149" i="14" s="1"/>
  <c r="L149" i="14" s="1"/>
  <c r="M149" i="14" s="1"/>
  <c r="I125" i="14"/>
  <c r="K125" i="14" s="1"/>
  <c r="L125" i="14" s="1"/>
  <c r="M125" i="14" s="1"/>
  <c r="J146" i="14"/>
  <c r="J5" i="14"/>
  <c r="I21" i="14"/>
  <c r="I33" i="14"/>
  <c r="K33" i="14" s="1"/>
  <c r="L33" i="14" s="1"/>
  <c r="M33" i="14" s="1"/>
  <c r="J45" i="14"/>
  <c r="J53" i="14"/>
  <c r="J63" i="14"/>
  <c r="K63" i="14" s="1"/>
  <c r="L63" i="14" s="1"/>
  <c r="M63" i="14" s="1"/>
  <c r="I73" i="14"/>
  <c r="K73" i="14" s="1"/>
  <c r="L73" i="14" s="1"/>
  <c r="M73" i="14" s="1"/>
  <c r="I79" i="14"/>
  <c r="K79" i="14" s="1"/>
  <c r="L79" i="14" s="1"/>
  <c r="M79" i="14" s="1"/>
  <c r="I85" i="14"/>
  <c r="J89" i="14"/>
  <c r="J93" i="14"/>
  <c r="J22" i="14"/>
  <c r="I24" i="14"/>
  <c r="J24" i="14"/>
  <c r="J26" i="14"/>
  <c r="J28" i="14"/>
  <c r="J30" i="14"/>
  <c r="I32" i="14"/>
  <c r="J32" i="14"/>
  <c r="J34" i="14"/>
  <c r="K34" i="14" s="1"/>
  <c r="L34" i="14" s="1"/>
  <c r="M34" i="14" s="1"/>
  <c r="J36" i="14"/>
  <c r="I40" i="14"/>
  <c r="J42" i="14"/>
  <c r="J46" i="14"/>
  <c r="J48" i="14"/>
  <c r="I52" i="14"/>
  <c r="J54" i="14"/>
  <c r="J56" i="14"/>
  <c r="I60" i="14"/>
  <c r="I64" i="14"/>
  <c r="J66" i="14"/>
  <c r="I68" i="14"/>
  <c r="J70" i="14"/>
  <c r="J72" i="14"/>
  <c r="I76" i="14"/>
  <c r="I80" i="14"/>
  <c r="K80" i="14" s="1"/>
  <c r="L80" i="14" s="1"/>
  <c r="M80" i="14" s="1"/>
  <c r="I84" i="14"/>
  <c r="I88" i="14"/>
  <c r="I92" i="14"/>
  <c r="K92" i="14" s="1"/>
  <c r="L92" i="14" s="1"/>
  <c r="M92" i="14" s="1"/>
  <c r="J96" i="14"/>
  <c r="K26" i="14"/>
  <c r="L26" i="14" s="1"/>
  <c r="M26" i="14" s="1"/>
  <c r="C14" i="14" l="1"/>
  <c r="D33" i="4" s="1"/>
  <c r="K14" i="12"/>
  <c r="K16" i="12"/>
  <c r="J14" i="12"/>
  <c r="J16" i="12"/>
  <c r="I14" i="12"/>
  <c r="I16" i="12"/>
  <c r="H14" i="12"/>
  <c r="H16" i="12"/>
  <c r="G14" i="12"/>
  <c r="G16" i="12"/>
  <c r="F14" i="12"/>
  <c r="F16" i="12"/>
  <c r="E14" i="12"/>
  <c r="E16" i="12"/>
  <c r="D14" i="12"/>
  <c r="D16" i="12"/>
  <c r="C14" i="12"/>
  <c r="C15" i="12" s="1"/>
  <c r="C16" i="12"/>
  <c r="I95" i="14"/>
  <c r="K95" i="14" s="1"/>
  <c r="L95" i="14" s="1"/>
  <c r="M95" i="14" s="1"/>
  <c r="J81" i="14"/>
  <c r="K81" i="14" s="1"/>
  <c r="L81" i="14" s="1"/>
  <c r="M81" i="14" s="1"/>
  <c r="J77" i="14"/>
  <c r="J69" i="14"/>
  <c r="J61" i="14"/>
  <c r="J47" i="14"/>
  <c r="K47" i="14" s="1"/>
  <c r="L47" i="14" s="1"/>
  <c r="M47" i="14" s="1"/>
  <c r="I37" i="14"/>
  <c r="I29" i="14"/>
  <c r="I117" i="14"/>
  <c r="K117" i="14" s="1"/>
  <c r="L117" i="14" s="1"/>
  <c r="M117" i="14" s="1"/>
  <c r="B16" i="12"/>
  <c r="B14" i="12"/>
  <c r="B20" i="12" s="1"/>
  <c r="G65" i="14"/>
  <c r="G59" i="14"/>
  <c r="G57" i="14"/>
  <c r="G55" i="14"/>
  <c r="G51" i="14"/>
  <c r="G49" i="14"/>
  <c r="G45" i="14"/>
  <c r="G41" i="14"/>
  <c r="G39" i="14"/>
  <c r="G35" i="14"/>
  <c r="G30" i="14"/>
  <c r="G16" i="14"/>
  <c r="G14" i="14"/>
  <c r="K20" i="12"/>
  <c r="J20" i="12"/>
  <c r="H20" i="12"/>
  <c r="G145" i="14"/>
  <c r="G144" i="14"/>
  <c r="G137" i="14"/>
  <c r="G125" i="14"/>
  <c r="G116" i="14"/>
  <c r="G113" i="14"/>
  <c r="G112" i="14"/>
  <c r="G108" i="14"/>
  <c r="G103" i="14"/>
  <c r="G99" i="14"/>
  <c r="G97" i="14"/>
  <c r="G154" i="14"/>
  <c r="I18" i="14"/>
  <c r="K18" i="14" s="1"/>
  <c r="G12" i="14"/>
  <c r="G77" i="14"/>
  <c r="K143" i="14"/>
  <c r="L143" i="14" s="1"/>
  <c r="M143" i="14" s="1"/>
  <c r="K135" i="14"/>
  <c r="L135" i="14" s="1"/>
  <c r="M135" i="14" s="1"/>
  <c r="C120" i="14"/>
  <c r="D139" i="4" s="1"/>
  <c r="H120" i="14"/>
  <c r="J41" i="14"/>
  <c r="J31" i="14"/>
  <c r="K31" i="14" s="1"/>
  <c r="L31" i="14" s="1"/>
  <c r="M31" i="14" s="1"/>
  <c r="I139" i="14"/>
  <c r="K139" i="14" s="1"/>
  <c r="L139" i="14" s="1"/>
  <c r="M139" i="14" s="1"/>
  <c r="I114" i="14"/>
  <c r="I147" i="14"/>
  <c r="K147" i="14" s="1"/>
  <c r="L147" i="14" s="1"/>
  <c r="M147" i="14" s="1"/>
  <c r="I12" i="14"/>
  <c r="K12" i="14" s="1"/>
  <c r="K77" i="14"/>
  <c r="L77" i="14" s="1"/>
  <c r="M77" i="14" s="1"/>
  <c r="K42" i="14"/>
  <c r="L42" i="14" s="1"/>
  <c r="M42" i="14" s="1"/>
  <c r="K48" i="14"/>
  <c r="L48" i="14" s="1"/>
  <c r="M48" i="14" s="1"/>
  <c r="K15" i="12"/>
  <c r="G43" i="14"/>
  <c r="G33" i="14"/>
  <c r="G8" i="14"/>
  <c r="G6" i="14"/>
  <c r="H145" i="14"/>
  <c r="C134" i="14"/>
  <c r="D153" i="4" s="1"/>
  <c r="H134" i="14"/>
  <c r="C124" i="14"/>
  <c r="D143" i="4" s="1"/>
  <c r="H124" i="14"/>
  <c r="K121" i="14"/>
  <c r="L121" i="14" s="1"/>
  <c r="M121" i="14" s="1"/>
  <c r="H111" i="14"/>
  <c r="G73" i="14"/>
  <c r="G71" i="14"/>
  <c r="G69" i="14"/>
  <c r="G67" i="14"/>
  <c r="G63" i="14"/>
  <c r="G61" i="14"/>
  <c r="G47" i="14"/>
  <c r="G28" i="14"/>
  <c r="G24" i="14"/>
  <c r="G22" i="14"/>
  <c r="G20" i="14"/>
  <c r="G94" i="14"/>
  <c r="G147" i="14"/>
  <c r="G142" i="14"/>
  <c r="G139" i="14"/>
  <c r="G136" i="14"/>
  <c r="G133" i="14"/>
  <c r="G132" i="14"/>
  <c r="G127" i="14"/>
  <c r="G119" i="14"/>
  <c r="G118" i="14"/>
  <c r="G114" i="14"/>
  <c r="G110" i="14"/>
  <c r="G107" i="14"/>
  <c r="G104" i="14"/>
  <c r="G101" i="14"/>
  <c r="G100" i="14"/>
  <c r="G152" i="14"/>
  <c r="G151" i="14"/>
  <c r="H16" i="14"/>
  <c r="I14" i="14"/>
  <c r="K14" i="14" s="1"/>
  <c r="H17" i="14"/>
  <c r="I17" i="14" s="1"/>
  <c r="J78" i="14"/>
  <c r="J74" i="14"/>
  <c r="J62" i="14"/>
  <c r="J58" i="14"/>
  <c r="J50" i="14"/>
  <c r="K50" i="14" s="1"/>
  <c r="L50" i="14" s="1"/>
  <c r="M50" i="14" s="1"/>
  <c r="J44" i="14"/>
  <c r="J38" i="14"/>
  <c r="K38" i="14" s="1"/>
  <c r="L38" i="14" s="1"/>
  <c r="M38" i="14" s="1"/>
  <c r="I65" i="14"/>
  <c r="K65" i="14" s="1"/>
  <c r="L65" i="14" s="1"/>
  <c r="M65" i="14" s="1"/>
  <c r="I49" i="14"/>
  <c r="K49" i="14" s="1"/>
  <c r="L49" i="14" s="1"/>
  <c r="M49" i="14" s="1"/>
  <c r="J123" i="14"/>
  <c r="I115" i="14"/>
  <c r="K115" i="14" s="1"/>
  <c r="L115" i="14" s="1"/>
  <c r="M115" i="14" s="1"/>
  <c r="I132" i="14"/>
  <c r="K132" i="14" s="1"/>
  <c r="L132" i="14" s="1"/>
  <c r="M132" i="14" s="1"/>
  <c r="K114" i="14"/>
  <c r="L114" i="14" s="1"/>
  <c r="M114" i="14" s="1"/>
  <c r="I119" i="14"/>
  <c r="K119" i="14" s="1"/>
  <c r="L119" i="14" s="1"/>
  <c r="M119" i="14" s="1"/>
  <c r="J150" i="14"/>
  <c r="K150" i="14" s="1"/>
  <c r="L150" i="14" s="1"/>
  <c r="M150" i="14" s="1"/>
  <c r="K96" i="14"/>
  <c r="L96" i="14" s="1"/>
  <c r="M96" i="14" s="1"/>
  <c r="K64" i="14"/>
  <c r="L64" i="14" s="1"/>
  <c r="M64" i="14" s="1"/>
  <c r="K40" i="14"/>
  <c r="L40" i="14" s="1"/>
  <c r="M40" i="14" s="1"/>
  <c r="K32" i="14"/>
  <c r="L32" i="14" s="1"/>
  <c r="M32" i="14" s="1"/>
  <c r="K85" i="14"/>
  <c r="L85" i="14" s="1"/>
  <c r="M85" i="14" s="1"/>
  <c r="K61" i="14"/>
  <c r="L61" i="14" s="1"/>
  <c r="M61" i="14" s="1"/>
  <c r="K45" i="14"/>
  <c r="L45" i="14" s="1"/>
  <c r="M45" i="14" s="1"/>
  <c r="I102" i="14"/>
  <c r="K102" i="14" s="1"/>
  <c r="L102" i="14" s="1"/>
  <c r="M102" i="14" s="1"/>
  <c r="I131" i="14"/>
  <c r="K131" i="14" s="1"/>
  <c r="L131" i="14" s="1"/>
  <c r="M131" i="14" s="1"/>
  <c r="I151" i="14"/>
  <c r="K94" i="14"/>
  <c r="L94" i="14" s="1"/>
  <c r="M94" i="14" s="1"/>
  <c r="K106" i="14"/>
  <c r="L106" i="14" s="1"/>
  <c r="M106" i="14" s="1"/>
  <c r="K113" i="14"/>
  <c r="L113" i="14" s="1"/>
  <c r="M113" i="14" s="1"/>
  <c r="K151" i="14"/>
  <c r="L151" i="14" s="1"/>
  <c r="M151" i="14" s="1"/>
  <c r="K146" i="14"/>
  <c r="L146" i="14" s="1"/>
  <c r="M146" i="14" s="1"/>
  <c r="K123" i="14"/>
  <c r="L123" i="14" s="1"/>
  <c r="M123" i="14" s="1"/>
  <c r="K88" i="14"/>
  <c r="L88" i="14" s="1"/>
  <c r="M88" i="14" s="1"/>
  <c r="K72" i="14"/>
  <c r="L72" i="14" s="1"/>
  <c r="M72" i="14" s="1"/>
  <c r="K66" i="14"/>
  <c r="L66" i="14" s="1"/>
  <c r="M66" i="14" s="1"/>
  <c r="K56" i="14"/>
  <c r="L56" i="14" s="1"/>
  <c r="M56" i="14" s="1"/>
  <c r="K24" i="14"/>
  <c r="L24" i="14" s="1"/>
  <c r="M24" i="14" s="1"/>
  <c r="K93" i="14"/>
  <c r="L93" i="14" s="1"/>
  <c r="M93" i="14" s="1"/>
  <c r="K29" i="14"/>
  <c r="L29" i="14" s="1"/>
  <c r="M29" i="14" s="1"/>
  <c r="J130" i="14"/>
  <c r="K130" i="14" s="1"/>
  <c r="L130" i="14" s="1"/>
  <c r="M130" i="14" s="1"/>
  <c r="J152" i="14"/>
  <c r="K152" i="14" s="1"/>
  <c r="L152" i="14" s="1"/>
  <c r="M152" i="14" s="1"/>
  <c r="I133" i="14"/>
  <c r="K133" i="14" s="1"/>
  <c r="L133" i="14" s="1"/>
  <c r="M133" i="14" s="1"/>
  <c r="K138" i="14"/>
  <c r="L138" i="14" s="1"/>
  <c r="M138" i="14" s="1"/>
  <c r="K98" i="14"/>
  <c r="L98" i="14" s="1"/>
  <c r="M98" i="14" s="1"/>
  <c r="K41" i="14"/>
  <c r="L41" i="14" s="1"/>
  <c r="M41" i="14" s="1"/>
  <c r="K89" i="14"/>
  <c r="L89" i="14" s="1"/>
  <c r="M89" i="14" s="1"/>
  <c r="K28" i="14"/>
  <c r="L28" i="14" s="1"/>
  <c r="M28" i="14" s="1"/>
  <c r="K44" i="14"/>
  <c r="L44" i="14" s="1"/>
  <c r="M44" i="14" s="1"/>
  <c r="K58" i="14"/>
  <c r="L58" i="14" s="1"/>
  <c r="M58" i="14" s="1"/>
  <c r="K74" i="14"/>
  <c r="L74" i="14" s="1"/>
  <c r="M74" i="14" s="1"/>
  <c r="K76" i="14"/>
  <c r="L76" i="14" s="1"/>
  <c r="M76" i="14" s="1"/>
  <c r="K60" i="14"/>
  <c r="L60" i="14" s="1"/>
  <c r="M60" i="14" s="1"/>
  <c r="J104" i="14"/>
  <c r="I104" i="14"/>
  <c r="I6" i="14"/>
  <c r="J6" i="14"/>
  <c r="I23" i="14"/>
  <c r="J23" i="14"/>
  <c r="I39" i="14"/>
  <c r="J39" i="14"/>
  <c r="I55" i="14"/>
  <c r="J55" i="14"/>
  <c r="I71" i="14"/>
  <c r="J71" i="14"/>
  <c r="J87" i="14"/>
  <c r="I87" i="14"/>
  <c r="J82" i="14"/>
  <c r="I82" i="14"/>
  <c r="K129" i="14"/>
  <c r="L129" i="14" s="1"/>
  <c r="M129" i="14" s="1"/>
  <c r="K127" i="14"/>
  <c r="L127" i="14" s="1"/>
  <c r="M127" i="14" s="1"/>
  <c r="K84" i="14"/>
  <c r="L84" i="14" s="1"/>
  <c r="M84" i="14" s="1"/>
  <c r="K68" i="14"/>
  <c r="L68" i="14" s="1"/>
  <c r="M68" i="14" s="1"/>
  <c r="K52" i="14"/>
  <c r="L52" i="14" s="1"/>
  <c r="M52" i="14" s="1"/>
  <c r="K36" i="14"/>
  <c r="L36" i="14" s="1"/>
  <c r="M36" i="14" s="1"/>
  <c r="J57" i="14"/>
  <c r="K57" i="14" s="1"/>
  <c r="L57" i="14" s="1"/>
  <c r="M57" i="14" s="1"/>
  <c r="J25" i="14"/>
  <c r="K25" i="14" s="1"/>
  <c r="L25" i="14" s="1"/>
  <c r="M25" i="14" s="1"/>
  <c r="J107" i="14"/>
  <c r="K107" i="14" s="1"/>
  <c r="L107" i="14" s="1"/>
  <c r="M107" i="14" s="1"/>
  <c r="J86" i="14"/>
  <c r="K86" i="14" s="1"/>
  <c r="L86" i="14" s="1"/>
  <c r="M86" i="14" s="1"/>
  <c r="I148" i="14"/>
  <c r="K148" i="14" s="1"/>
  <c r="L148" i="14" s="1"/>
  <c r="M148" i="14" s="1"/>
  <c r="I153" i="14"/>
  <c r="J153" i="14"/>
  <c r="K101" i="14"/>
  <c r="L101" i="14" s="1"/>
  <c r="M101" i="14" s="1"/>
  <c r="J122" i="14"/>
  <c r="K122" i="14" s="1"/>
  <c r="L122" i="14" s="1"/>
  <c r="M122" i="14" s="1"/>
  <c r="J154" i="14"/>
  <c r="I97" i="14"/>
  <c r="J97" i="14"/>
  <c r="I99" i="14"/>
  <c r="J99" i="14"/>
  <c r="K69" i="14"/>
  <c r="L69" i="14" s="1"/>
  <c r="M69" i="14" s="1"/>
  <c r="K53" i="14"/>
  <c r="L53" i="14" s="1"/>
  <c r="M53" i="14" s="1"/>
  <c r="K37" i="14"/>
  <c r="L37" i="14" s="1"/>
  <c r="M37" i="14" s="1"/>
  <c r="K21" i="14"/>
  <c r="L21" i="14" s="1"/>
  <c r="M21" i="14" s="1"/>
  <c r="K22" i="14"/>
  <c r="L22" i="14" s="1"/>
  <c r="M22" i="14" s="1"/>
  <c r="K30" i="14"/>
  <c r="L30" i="14" s="1"/>
  <c r="M30" i="14" s="1"/>
  <c r="K46" i="14"/>
  <c r="L46" i="14" s="1"/>
  <c r="M46" i="14" s="1"/>
  <c r="K54" i="14"/>
  <c r="L54" i="14" s="1"/>
  <c r="M54" i="14" s="1"/>
  <c r="K62" i="14"/>
  <c r="L62" i="14" s="1"/>
  <c r="M62" i="14" s="1"/>
  <c r="K70" i="14"/>
  <c r="L70" i="14" s="1"/>
  <c r="M70" i="14" s="1"/>
  <c r="K78" i="14"/>
  <c r="L78" i="14" s="1"/>
  <c r="M78" i="14" s="1"/>
  <c r="B15" i="12"/>
  <c r="J15" i="12"/>
  <c r="C20" i="12"/>
  <c r="H13" i="14"/>
  <c r="I9" i="14"/>
  <c r="K9" i="14" s="1"/>
  <c r="I24" i="13" s="1"/>
  <c r="I11" i="14"/>
  <c r="K11" i="14" s="1"/>
  <c r="G11" i="14"/>
  <c r="G9" i="14"/>
  <c r="G10" i="14"/>
  <c r="H10" i="14"/>
  <c r="K9" i="12"/>
  <c r="K8" i="12" s="1"/>
  <c r="K5" i="12" s="1"/>
  <c r="F9" i="12"/>
  <c r="F8" i="12" s="1"/>
  <c r="F5" i="12" s="1"/>
  <c r="G9" i="12"/>
  <c r="G8" i="12" s="1"/>
  <c r="G5" i="12" s="1"/>
  <c r="H9" i="12"/>
  <c r="H8" i="12" s="1"/>
  <c r="E13" i="12"/>
  <c r="E12" i="12" s="1"/>
  <c r="J9" i="12"/>
  <c r="J8" i="12" s="1"/>
  <c r="J5" i="12" s="1"/>
  <c r="G11" i="12"/>
  <c r="G10" i="12" s="1"/>
  <c r="G6" i="12" s="1"/>
  <c r="H8" i="14"/>
  <c r="G13" i="12"/>
  <c r="G12" i="12" s="1"/>
  <c r="J13" i="12"/>
  <c r="J12" i="12" s="1"/>
  <c r="K11" i="12"/>
  <c r="K10" i="12" s="1"/>
  <c r="E11" i="12"/>
  <c r="E10" i="12" s="1"/>
  <c r="I7" i="14"/>
  <c r="K7" i="14" s="1"/>
  <c r="I13" i="12"/>
  <c r="I12" i="12" s="1"/>
  <c r="H13" i="12"/>
  <c r="H12" i="12" s="1"/>
  <c r="K13" i="12"/>
  <c r="K12" i="12" s="1"/>
  <c r="F13" i="12"/>
  <c r="F12" i="12" s="1"/>
  <c r="J11" i="12"/>
  <c r="J10" i="12" s="1"/>
  <c r="J6" i="12" s="1"/>
  <c r="E9" i="12"/>
  <c r="E8" i="12" s="1"/>
  <c r="E5" i="12" s="1"/>
  <c r="I11" i="12"/>
  <c r="I10" i="12" s="1"/>
  <c r="I6" i="12" s="1"/>
  <c r="F11" i="12"/>
  <c r="F10" i="12" s="1"/>
  <c r="H11" i="12"/>
  <c r="H10" i="12" s="1"/>
  <c r="I9" i="12"/>
  <c r="I8" i="12" s="1"/>
  <c r="K5" i="14"/>
  <c r="G4" i="14"/>
  <c r="C24" i="13"/>
  <c r="D24" i="13"/>
  <c r="E24" i="13"/>
  <c r="G24" i="13"/>
  <c r="J15" i="14"/>
  <c r="I15" i="14"/>
  <c r="K154" i="14"/>
  <c r="L154" i="14" s="1"/>
  <c r="M154" i="14" s="1"/>
  <c r="D25" i="13"/>
  <c r="C25" i="13"/>
  <c r="I91" i="14"/>
  <c r="K91" i="14" s="1"/>
  <c r="L91" i="14" s="1"/>
  <c r="M91" i="14" s="1"/>
  <c r="I83" i="14"/>
  <c r="K83" i="14" s="1"/>
  <c r="L83" i="14" s="1"/>
  <c r="M83" i="14" s="1"/>
  <c r="I75" i="14"/>
  <c r="K75" i="14" s="1"/>
  <c r="L75" i="14" s="1"/>
  <c r="M75" i="14" s="1"/>
  <c r="J67" i="14"/>
  <c r="K67" i="14" s="1"/>
  <c r="L67" i="14" s="1"/>
  <c r="M67" i="14" s="1"/>
  <c r="J59" i="14"/>
  <c r="K59" i="14" s="1"/>
  <c r="L59" i="14" s="1"/>
  <c r="M59" i="14" s="1"/>
  <c r="J51" i="14"/>
  <c r="K51" i="14" s="1"/>
  <c r="L51" i="14" s="1"/>
  <c r="M51" i="14" s="1"/>
  <c r="J43" i="14"/>
  <c r="K43" i="14" s="1"/>
  <c r="L43" i="14" s="1"/>
  <c r="M43" i="14" s="1"/>
  <c r="J35" i="14"/>
  <c r="K35" i="14" s="1"/>
  <c r="L35" i="14" s="1"/>
  <c r="M35" i="14" s="1"/>
  <c r="J27" i="14"/>
  <c r="K27" i="14" s="1"/>
  <c r="L27" i="14" s="1"/>
  <c r="M27" i="14" s="1"/>
  <c r="I141" i="14"/>
  <c r="K141" i="14" s="1"/>
  <c r="L141" i="14" s="1"/>
  <c r="M141" i="14" s="1"/>
  <c r="I109" i="14"/>
  <c r="K109" i="14" s="1"/>
  <c r="L109" i="14" s="1"/>
  <c r="M109" i="14" s="1"/>
  <c r="J100" i="14"/>
  <c r="K100" i="14" s="1"/>
  <c r="L100" i="14" s="1"/>
  <c r="M100" i="14" s="1"/>
  <c r="J103" i="14"/>
  <c r="K103" i="14" s="1"/>
  <c r="L103" i="14" s="1"/>
  <c r="M103" i="14" s="1"/>
  <c r="H15" i="12"/>
  <c r="B26" i="13" a="1"/>
  <c r="B26" i="13" s="1"/>
  <c r="C128" i="14"/>
  <c r="D147" i="4" s="1"/>
  <c r="H128" i="14"/>
  <c r="C126" i="14"/>
  <c r="D145" i="4" s="1"/>
  <c r="H126" i="14"/>
  <c r="H105" i="14"/>
  <c r="H137" i="14"/>
  <c r="H20" i="14"/>
  <c r="C144" i="14"/>
  <c r="D163" i="4" s="1"/>
  <c r="H144" i="14"/>
  <c r="C142" i="14"/>
  <c r="D161" i="4" s="1"/>
  <c r="H142" i="14"/>
  <c r="G129" i="14"/>
  <c r="C112" i="14"/>
  <c r="D131" i="4" s="1"/>
  <c r="H112" i="14"/>
  <c r="C110" i="14"/>
  <c r="D129" i="4" s="1"/>
  <c r="H110" i="14"/>
  <c r="J7" i="12" l="1"/>
  <c r="N4" i="4"/>
  <c r="I5" i="12"/>
  <c r="K6" i="4"/>
  <c r="F6" i="12"/>
  <c r="P6" i="4"/>
  <c r="K6" i="12"/>
  <c r="M6" i="4"/>
  <c r="H6" i="12"/>
  <c r="J6" i="4"/>
  <c r="E6" i="12"/>
  <c r="M4" i="4"/>
  <c r="H5" i="12"/>
  <c r="H7" i="12"/>
  <c r="N6" i="4"/>
  <c r="J4" i="4"/>
  <c r="O6" i="4"/>
  <c r="L6" i="4"/>
  <c r="O4" i="4"/>
  <c r="L4" i="4"/>
  <c r="K4" i="4"/>
  <c r="P4" i="4"/>
  <c r="E20" i="12"/>
  <c r="E15" i="12"/>
  <c r="D20" i="12"/>
  <c r="D15" i="12"/>
  <c r="F20" i="12"/>
  <c r="F7" i="12" s="1"/>
  <c r="F15" i="12"/>
  <c r="G20" i="12"/>
  <c r="G15" i="12"/>
  <c r="I20" i="12"/>
  <c r="I7" i="12" s="1"/>
  <c r="I15" i="12"/>
  <c r="K7" i="12"/>
  <c r="I120" i="14"/>
  <c r="J120" i="14"/>
  <c r="K120" i="14" s="1"/>
  <c r="L120" i="14" s="1"/>
  <c r="M120" i="14" s="1"/>
  <c r="K71" i="14"/>
  <c r="L71" i="14" s="1"/>
  <c r="M71" i="14" s="1"/>
  <c r="K55" i="14"/>
  <c r="L55" i="14" s="1"/>
  <c r="M55" i="14" s="1"/>
  <c r="K39" i="14"/>
  <c r="L39" i="14" s="1"/>
  <c r="M39" i="14" s="1"/>
  <c r="K23" i="14"/>
  <c r="L23" i="14" s="1"/>
  <c r="M23" i="14" s="1"/>
  <c r="K6" i="14"/>
  <c r="J17" i="14"/>
  <c r="K17" i="14" s="1"/>
  <c r="I111" i="14"/>
  <c r="J111" i="14"/>
  <c r="I124" i="14"/>
  <c r="J124" i="14"/>
  <c r="I134" i="14"/>
  <c r="J134" i="14"/>
  <c r="K134" i="14" s="1"/>
  <c r="L134" i="14" s="1"/>
  <c r="M134" i="14" s="1"/>
  <c r="J145" i="14"/>
  <c r="I145" i="14"/>
  <c r="K145" i="14" s="1"/>
  <c r="L145" i="14" s="1"/>
  <c r="M145" i="14" s="1"/>
  <c r="J16" i="14"/>
  <c r="I16" i="14"/>
  <c r="K99" i="14"/>
  <c r="L99" i="14" s="1"/>
  <c r="M99" i="14" s="1"/>
  <c r="K97" i="14"/>
  <c r="L97" i="14" s="1"/>
  <c r="M97" i="14" s="1"/>
  <c r="K15" i="14"/>
  <c r="K153" i="14"/>
  <c r="L153" i="14" s="1"/>
  <c r="M153" i="14" s="1"/>
  <c r="K82" i="14"/>
  <c r="L82" i="14" s="1"/>
  <c r="M82" i="14" s="1"/>
  <c r="K87" i="14"/>
  <c r="L87" i="14" s="1"/>
  <c r="M87" i="14" s="1"/>
  <c r="K104" i="14"/>
  <c r="L104" i="14" s="1"/>
  <c r="M104" i="14" s="1"/>
  <c r="E7" i="12"/>
  <c r="G7" i="12"/>
  <c r="J13" i="14"/>
  <c r="I13" i="14"/>
  <c r="J10" i="14"/>
  <c r="I10" i="14"/>
  <c r="E25" i="13" s="1"/>
  <c r="J8" i="14"/>
  <c r="B11" i="12" s="1"/>
  <c r="B10" i="12" s="1"/>
  <c r="B6" i="12" s="1"/>
  <c r="I8" i="14"/>
  <c r="I110" i="14"/>
  <c r="J110" i="14"/>
  <c r="J137" i="14"/>
  <c r="I137" i="14"/>
  <c r="I126" i="14"/>
  <c r="J126" i="14"/>
  <c r="J128" i="14"/>
  <c r="I128" i="14"/>
  <c r="D26" i="13"/>
  <c r="C26" i="13"/>
  <c r="E26" i="13"/>
  <c r="I112" i="14"/>
  <c r="J112" i="14"/>
  <c r="I142" i="14"/>
  <c r="J142" i="14"/>
  <c r="I144" i="14"/>
  <c r="J144" i="14"/>
  <c r="J20" i="14"/>
  <c r="I20" i="14"/>
  <c r="J105" i="14"/>
  <c r="I105" i="14"/>
  <c r="B27" i="13" a="1"/>
  <c r="B27" i="13" s="1"/>
  <c r="G6" i="4" l="1"/>
  <c r="K13" i="14"/>
  <c r="D11" i="12"/>
  <c r="D10" i="12" s="1"/>
  <c r="D6" i="12" s="1"/>
  <c r="K124" i="14"/>
  <c r="L124" i="14" s="1"/>
  <c r="M124" i="14" s="1"/>
  <c r="K111" i="14"/>
  <c r="L111" i="14" s="1"/>
  <c r="M111" i="14" s="1"/>
  <c r="G26" i="13"/>
  <c r="D9" i="12"/>
  <c r="D8" i="12" s="1"/>
  <c r="K16" i="14"/>
  <c r="I26" i="13" s="1"/>
  <c r="K105" i="14"/>
  <c r="L105" i="14" s="1"/>
  <c r="M105" i="14" s="1"/>
  <c r="K20" i="14"/>
  <c r="L20" i="14" s="1"/>
  <c r="M20" i="14" s="1"/>
  <c r="K126" i="14"/>
  <c r="L126" i="14" s="1"/>
  <c r="M126" i="14" s="1"/>
  <c r="K110" i="14"/>
  <c r="L110" i="14" s="1"/>
  <c r="M110" i="14" s="1"/>
  <c r="K8" i="14"/>
  <c r="B13" i="12" s="1"/>
  <c r="L6" i="14" s="1"/>
  <c r="M6" i="14" s="1"/>
  <c r="C11" i="12"/>
  <c r="C10" i="12" s="1"/>
  <c r="C6" i="12" s="1"/>
  <c r="G25" i="13"/>
  <c r="K10" i="14"/>
  <c r="I25" i="13" s="1"/>
  <c r="C9" i="12"/>
  <c r="C8" i="12" s="1"/>
  <c r="C5" i="12" s="1"/>
  <c r="B9" i="12"/>
  <c r="B8" i="12" s="1"/>
  <c r="B5" i="12" s="1"/>
  <c r="C27" i="13"/>
  <c r="G27" i="13"/>
  <c r="D27" i="13"/>
  <c r="E27" i="13"/>
  <c r="I27" i="13"/>
  <c r="K128" i="14"/>
  <c r="L128" i="14" s="1"/>
  <c r="M128" i="14" s="1"/>
  <c r="K137" i="14"/>
  <c r="L137" i="14" s="1"/>
  <c r="M137" i="14" s="1"/>
  <c r="K144" i="14"/>
  <c r="L144" i="14" s="1"/>
  <c r="M144" i="14" s="1"/>
  <c r="K142" i="14"/>
  <c r="L142" i="14" s="1"/>
  <c r="M142" i="14" s="1"/>
  <c r="K112" i="14"/>
  <c r="L112" i="14" s="1"/>
  <c r="M112" i="14" s="1"/>
  <c r="B28" i="13" a="1"/>
  <c r="B28" i="13" s="1"/>
  <c r="B12" i="12" l="1"/>
  <c r="B7" i="12" s="1"/>
  <c r="G4" i="4"/>
  <c r="H4" i="4"/>
  <c r="I4" i="4"/>
  <c r="D5" i="12"/>
  <c r="I15" i="13"/>
  <c r="E13" i="17" s="1"/>
  <c r="H6" i="4"/>
  <c r="I6" i="4"/>
  <c r="D13" i="12"/>
  <c r="D12" i="12" s="1"/>
  <c r="D7" i="12" s="1"/>
  <c r="L8" i="14"/>
  <c r="M8" i="14" s="1"/>
  <c r="L5" i="14"/>
  <c r="M5" i="14" s="1"/>
  <c r="L7" i="14"/>
  <c r="M7" i="14" s="1"/>
  <c r="L4" i="14"/>
  <c r="M4" i="14" s="1"/>
  <c r="C13" i="12"/>
  <c r="B29" i="13" a="1"/>
  <c r="B29" i="13" s="1"/>
  <c r="B30" i="13" s="1" a="1"/>
  <c r="B30" i="13" s="1"/>
  <c r="G28" i="13"/>
  <c r="E28" i="13"/>
  <c r="D28" i="13"/>
  <c r="C28" i="13"/>
  <c r="I28" i="13"/>
  <c r="L18" i="14" l="1"/>
  <c r="M18" i="14" s="1"/>
  <c r="L16" i="14"/>
  <c r="M16" i="14" s="1"/>
  <c r="L17" i="14"/>
  <c r="M17" i="14" s="1"/>
  <c r="L15" i="14"/>
  <c r="M15" i="14" s="1"/>
  <c r="L14" i="14"/>
  <c r="M14" i="14" s="1"/>
  <c r="L13" i="14"/>
  <c r="M13" i="14" s="1"/>
  <c r="L11" i="14"/>
  <c r="M11" i="14" s="1"/>
  <c r="L12" i="14"/>
  <c r="M12" i="14" s="1"/>
  <c r="L9" i="14"/>
  <c r="M9" i="14" s="1"/>
  <c r="C12" i="12"/>
  <c r="C7" i="12" s="1"/>
  <c r="L10" i="14"/>
  <c r="M10" i="14" s="1"/>
  <c r="C30" i="13"/>
  <c r="D30" i="13"/>
  <c r="I30" i="13"/>
  <c r="E30" i="13"/>
  <c r="G30" i="13"/>
  <c r="B31" i="13" a="1"/>
  <c r="B31" i="13" s="1"/>
  <c r="D29" i="13"/>
  <c r="G29" i="13"/>
  <c r="I29" i="13"/>
  <c r="E29" i="13"/>
  <c r="C29" i="13"/>
  <c r="D31" i="13" l="1"/>
  <c r="C31" i="13"/>
  <c r="I31" i="13"/>
  <c r="G31" i="13"/>
  <c r="E31" i="13"/>
  <c r="B32" i="13" a="1"/>
  <c r="B32" i="13" s="1"/>
  <c r="G32" i="13" l="1"/>
  <c r="E32" i="13"/>
  <c r="I32" i="13"/>
  <c r="C32" i="13"/>
  <c r="D32" i="13"/>
  <c r="B33" i="13" a="1"/>
  <c r="B33" i="13" s="1"/>
  <c r="I33" i="13" l="1"/>
  <c r="E33" i="13"/>
  <c r="D33" i="13"/>
  <c r="C33" i="13"/>
  <c r="G33" i="13"/>
  <c r="B34" i="13" a="1"/>
  <c r="B34" i="13" s="1"/>
  <c r="E34" i="13" l="1"/>
  <c r="C34" i="13"/>
  <c r="I34" i="13"/>
  <c r="D34" i="13"/>
  <c r="G34" i="13"/>
  <c r="B35" i="13" a="1"/>
  <c r="B35" i="13" s="1"/>
  <c r="G35" i="13" l="1"/>
  <c r="C35" i="13"/>
  <c r="D35" i="13"/>
  <c r="I35" i="13"/>
  <c r="E35" i="13"/>
  <c r="B36" i="13"/>
  <c r="C36" i="13" l="1"/>
  <c r="G36" i="13"/>
  <c r="I36" i="13"/>
  <c r="D36" i="13"/>
  <c r="E36" i="13"/>
  <c r="B37" i="13" a="1"/>
  <c r="B37" i="13" s="1"/>
  <c r="G37" i="13" l="1"/>
  <c r="C37" i="13"/>
  <c r="E37" i="13"/>
  <c r="I37" i="13"/>
  <c r="D37" i="13"/>
  <c r="B38" i="13"/>
  <c r="E38" i="13" l="1"/>
  <c r="I38" i="13"/>
  <c r="D38" i="13"/>
  <c r="G38" i="13"/>
  <c r="C38" i="13"/>
  <c r="B39" i="13" a="1"/>
  <c r="B39" i="13" s="1"/>
  <c r="E39" i="13" l="1"/>
  <c r="I39" i="13"/>
  <c r="D39" i="13"/>
  <c r="C39" i="13"/>
  <c r="G39" i="13"/>
  <c r="B40" i="13" a="1"/>
  <c r="B40" i="13" s="1"/>
  <c r="C40" i="13" l="1"/>
  <c r="I40" i="13"/>
  <c r="G40" i="13"/>
  <c r="E40" i="13"/>
  <c r="D40" i="13"/>
  <c r="B41" i="13" a="1"/>
  <c r="B41" i="13" s="1"/>
  <c r="E41" i="13" l="1"/>
  <c r="I41" i="13"/>
  <c r="D41" i="13"/>
  <c r="C41" i="13"/>
  <c r="G41" i="13"/>
  <c r="B42" i="13" a="1"/>
  <c r="B42" i="13" s="1"/>
  <c r="D42" i="13" l="1"/>
  <c r="C42" i="13"/>
  <c r="E42" i="13"/>
  <c r="G42" i="13"/>
  <c r="I42" i="13"/>
  <c r="B43" i="13" a="1"/>
  <c r="B43" i="13" s="1"/>
  <c r="G43" i="13" l="1"/>
  <c r="I43" i="13"/>
  <c r="C43" i="13"/>
  <c r="C44" i="13" s="1"/>
  <c r="C4" i="13" s="1"/>
  <c r="E43" i="13"/>
  <c r="D43" i="13"/>
  <c r="E44" i="13" l="1"/>
  <c r="I44" i="13"/>
  <c r="G44" i="13"/>
  <c r="I12" i="13" s="1"/>
  <c r="H43" i="13" l="1"/>
  <c r="J24" i="13"/>
  <c r="J25" i="13"/>
  <c r="K25" i="13" s="1"/>
  <c r="J26" i="13"/>
  <c r="K26" i="13" s="1"/>
  <c r="J27" i="13"/>
  <c r="K27" i="13" s="1"/>
  <c r="J28" i="13"/>
  <c r="K28" i="13" s="1"/>
  <c r="J29" i="13"/>
  <c r="K29" i="13" s="1"/>
  <c r="J30" i="13"/>
  <c r="K30" i="13" s="1"/>
  <c r="J31" i="13"/>
  <c r="K31" i="13" s="1"/>
  <c r="J32" i="13"/>
  <c r="K32" i="13" s="1"/>
  <c r="J33" i="13"/>
  <c r="K33" i="13" s="1"/>
  <c r="J34" i="13"/>
  <c r="K34" i="13" s="1"/>
  <c r="J35" i="13"/>
  <c r="K35" i="13" s="1"/>
  <c r="J36" i="13"/>
  <c r="K36" i="13" s="1"/>
  <c r="J37" i="13"/>
  <c r="K37" i="13" s="1"/>
  <c r="J38" i="13"/>
  <c r="K38" i="13" s="1"/>
  <c r="J39" i="13"/>
  <c r="K39" i="13" s="1"/>
  <c r="J40" i="13"/>
  <c r="K40" i="13" s="1"/>
  <c r="J41" i="13"/>
  <c r="K41" i="13" s="1"/>
  <c r="J42" i="13"/>
  <c r="K42" i="13" s="1"/>
  <c r="F24" i="13"/>
  <c r="C12" i="13"/>
  <c r="F25" i="13"/>
  <c r="F26" i="13"/>
  <c r="F27" i="13"/>
  <c r="F28" i="13"/>
  <c r="F29" i="13"/>
  <c r="F30" i="13"/>
  <c r="F31" i="13"/>
  <c r="F32" i="13"/>
  <c r="F33" i="13"/>
  <c r="F34" i="13"/>
  <c r="F35" i="13"/>
  <c r="F36" i="13"/>
  <c r="F37" i="13"/>
  <c r="F38" i="13"/>
  <c r="F39" i="13"/>
  <c r="F40" i="13"/>
  <c r="F41" i="13"/>
  <c r="F42" i="13"/>
  <c r="H25" i="13"/>
  <c r="H24" i="13"/>
  <c r="H26" i="13"/>
  <c r="H27" i="13"/>
  <c r="H28" i="13"/>
  <c r="H30" i="13"/>
  <c r="H29" i="13"/>
  <c r="H31" i="13"/>
  <c r="H32" i="13"/>
  <c r="H33" i="13"/>
  <c r="H34" i="13"/>
  <c r="H35" i="13"/>
  <c r="H36" i="13"/>
  <c r="H37" i="13"/>
  <c r="H38" i="13"/>
  <c r="H39" i="13"/>
  <c r="H40" i="13"/>
  <c r="H41" i="13"/>
  <c r="H42" i="13"/>
  <c r="J43" i="13"/>
  <c r="K43" i="13" s="1"/>
  <c r="F43" i="13"/>
  <c r="C7" i="13" l="1"/>
  <c r="I16" i="13" s="1"/>
  <c r="I13" i="13"/>
  <c r="H44" i="13"/>
  <c r="F44" i="13"/>
  <c r="C13" i="13"/>
  <c r="J44" i="13"/>
  <c r="K24" i="13"/>
  <c r="K44" i="13" s="1"/>
  <c r="C16" i="13" l="1"/>
  <c r="C14" i="13"/>
  <c r="E9" i="17"/>
  <c r="I14" i="13"/>
  <c r="C9" i="13"/>
  <c r="I18" i="13" s="1"/>
  <c r="E7" i="17" s="1"/>
  <c r="C8" i="13"/>
  <c r="I19" i="13" s="1"/>
  <c r="D7" i="13"/>
  <c r="H7" i="17" l="1"/>
  <c r="D8" i="13"/>
  <c r="C19" i="13" s="1"/>
  <c r="D9" i="13"/>
  <c r="C18" i="13" s="1"/>
  <c r="H9" i="17" l="1"/>
  <c r="C15" i="13"/>
  <c r="E11" i="17" s="1"/>
</calcChain>
</file>

<file path=xl/sharedStrings.xml><?xml version="1.0" encoding="utf-8"?>
<sst xmlns="http://schemas.openxmlformats.org/spreadsheetml/2006/main" count="388" uniqueCount="282">
  <si>
    <t>Bid/Total Requested Contract:</t>
  </si>
  <si>
    <t>Initial Payment per Project</t>
  </si>
  <si>
    <t>Levelized Cost/MMBtu</t>
  </si>
  <si>
    <t>Payment/Therm</t>
  </si>
  <si>
    <t>Weighted EUL (years)</t>
  </si>
  <si>
    <t>Payment/kWh</t>
  </si>
  <si>
    <t>Weighted Depth of Electric Savings</t>
  </si>
  <si>
    <t>Total Projects</t>
  </si>
  <si>
    <t>Weighted Depth of Nat Gas Savings</t>
  </si>
  <si>
    <t>Instructions</t>
  </si>
  <si>
    <t xml:space="preserve">The scoring committee will use levelized cost per MMBtu (bid/expected lifetime savings) to compare bids using a common metric. Only one worksheet requires user inputs: Portfolio Composition. 
Please note that the example measures, predicted savings, estimated useful life (EUL), requested contract total, and all other numbers in the Portfolio Composition tab are provided to demonstrate this workbook's functionality. They are in no way intended to indicate realistic scenarios or desired responses to this solicitation. </t>
  </si>
  <si>
    <t>Portfolio Composition Instructions</t>
  </si>
  <si>
    <t xml:space="preserve">Enter your bid/total requested contract amount in Cell C2. This is the total amount of funding you are seeking for all portfolio performance payments. While funds will be reserved for contracted Portfolio Managers, payments will be made on a performance basis, so the total value paid out during the Performance Period may be less or more than the requested contract value. </t>
  </si>
  <si>
    <t>In this worksheet, there is space provided for up to 15 measures for 10 sub-portfolios. Sub-portfolios represent different measure packages that may be combined to form one single Portfolio. For each sub-portfolio you would like to include in your bid, please populate the following in the blue cells:</t>
  </si>
  <si>
    <t>1. The target number of sites expected to adopt the offering for the sub-portfolio</t>
  </si>
  <si>
    <t>For each measure included in your portfolio during the two-year implementation period, please populate the blue cells, also listed below. An example is provided to guide your inputs.</t>
  </si>
  <si>
    <t>1. The sub-portfolio in which the measure will be included</t>
  </si>
  <si>
    <t>2. Measure description- this should be reported consistently at the product category level (e.g. Air Leakage Sealing, Gas Fired Furnace, etc.); additional details regarding the specific anticipated measures/interventions proposed in this bid package as well as assumptions used to determine predicted savings, EUL, etc. should be included in Section 3 of your response</t>
  </si>
  <si>
    <t>3. Annual unit energy savings for electricity (kWh), both positive and negative savings should be included</t>
  </si>
  <si>
    <t xml:space="preserve">4. Annual unit energy savings for gas (therms), both positive and negative savings should be included </t>
  </si>
  <si>
    <t>5. Unit of measure used to count the measures/interventions</t>
  </si>
  <si>
    <t>6. The effective useful life (EUL)</t>
  </si>
  <si>
    <t>7. Expected volume of installations per project</t>
  </si>
  <si>
    <t>Bid Results</t>
  </si>
  <si>
    <t xml:space="preserve">The remaining tabs are locked and cannot be modified. To review your bid, go to the Bid Results tab. Cells H7 and H9 display how much you will be paid per MMBtu and kWh saved, respectively, during the Performance Period for each unit of energy saved. Cell E7 displays the levelized cost of your bid over the lifetime of your installed measures, and cell E9 displays your portfolio's weighted EUL in years.
</t>
  </si>
  <si>
    <t>Measure Summary</t>
  </si>
  <si>
    <t>The Measure Summary tab can be used to review the total savings from each measure on a per project and sub-portfolio basis.</t>
  </si>
  <si>
    <t>Sub-Portfolio Summary</t>
  </si>
  <si>
    <t>The Sub-Portfolio Summary tab can be used to review the average savings per project, the total savings, and the depth of savings.</t>
  </si>
  <si>
    <t>Portfolio Summary</t>
  </si>
  <si>
    <t xml:space="preserve">Estimated Useful Life																																		</t>
  </si>
  <si>
    <t xml:space="preserve">The Estimated Useful Life tab can be used to assist you with filling out the EUL portion of the Portfolio Composition tab. The EUL's for each measure type were obtained from Appendix P: Effective Useful Life (EUL) of the New York State Technical Resource Manual, Version 7 - Filed April 15, 2019. The purpose of this tab is to serve as a guideline; if the specific measure/intervention you are proposing is not listed in the TRM, provide a justification/source of information for the EUL you submit in Section 3 of your response. 																	</t>
  </si>
  <si>
    <t>Assumptions</t>
  </si>
  <si>
    <t>For the purpose of this workbook, it is assumed that all projects will be completed in single family, 1-4 unit homes and that the bidder will be participating in all three eligible counties: Oneida, Onondaga, and Oswego. To calculate the depth of savings, the average annual electric consumption (kWh), as well as the average annual natural gas consumption (Therms), was calculated. The data was obtained from the UER National Grid - NIMO database for 2018. The average annual electric consumption for single family homes within the eligible three counties was determined to be 8,617 kWh, and the average natural gas consumption for the three eligible counties was 1,032 Therms.</t>
  </si>
  <si>
    <t>Highlighted Cells</t>
  </si>
  <si>
    <t xml:space="preserve">As stated on page 4 of the RFP, " Approximately $6 million is available for awards under this RFP". On the Portfolio Composition tab (cell C2), as well as the Bid Results tab (cell E5), you may notice that the cell labeled "Bid/ Total Requested Contract" is highlighted in red. Any input value greater than $6 million will become highlighted, indicating that the bid value exceeds the maximum available funding for this solicitation. </t>
  </si>
  <si>
    <t>As stated on page 7 of the RFP, " Proposals must target to achieve a minimum of five percent (5%) Portfolio metered energy reduction". Due to this constraint,the weighted depth of electric savings and the weighted depth of natural gas savings on the "Bid Results" tab will be highlighted in red, if both of these values fall below the threshold.</t>
  </si>
  <si>
    <t xml:space="preserve">As stated on page 8 of the RFP, " A Levelized Cost ceiling of $14/MMBtu has been established for delivering electric and gas savings for this RFP". On the Bid Results tab, if the cell labeled "Levelized cost/MMBtu" (cell E7) is highlighted in red, this indicates that this cost ceiling constraint was violated by the proposal. </t>
  </si>
  <si>
    <t xml:space="preserve">Note: If you need more measure rows or other adjustments to this workbook, let us know and we will send you a revised workbook.  </t>
  </si>
  <si>
    <t>* Yellow tabs are for reference and do not require input.</t>
  </si>
  <si>
    <t>Field</t>
  </si>
  <si>
    <t>Sub-Portfolio 1</t>
  </si>
  <si>
    <t>Sub-Portfolio 2</t>
  </si>
  <si>
    <t>Sub-Portfolio 3</t>
  </si>
  <si>
    <t>Sub-Portfolio 4</t>
  </si>
  <si>
    <t>Sub-Portfolio 5</t>
  </si>
  <si>
    <t>Sub-Portfolio 6</t>
  </si>
  <si>
    <t>Sub-Portfolio 7</t>
  </si>
  <si>
    <t>Sub-Portfolio 8</t>
  </si>
  <si>
    <t>Sub-Portfolio 9</t>
  </si>
  <si>
    <t>Sub-Portfolio 10</t>
  </si>
  <si>
    <t>Number of Projects</t>
  </si>
  <si>
    <t>Sub-Portfolio</t>
  </si>
  <si>
    <t>Measure Description</t>
  </si>
  <si>
    <t>Annual Unit Energy Savings (kWh)</t>
  </si>
  <si>
    <t>Annual Unit Energy Savings (Therms)</t>
  </si>
  <si>
    <t>Units</t>
  </si>
  <si>
    <t xml:space="preserve">EUL </t>
  </si>
  <si>
    <t>Expected Volume Per Project (# units on average)</t>
  </si>
  <si>
    <t xml:space="preserve">Air Leakage Sealing </t>
  </si>
  <si>
    <t> per home</t>
  </si>
  <si>
    <t>Insulation-Opaque Shell</t>
  </si>
  <si>
    <t>per home</t>
  </si>
  <si>
    <t>Thermostat- Programmable Setback</t>
  </si>
  <si>
    <t>per unit</t>
  </si>
  <si>
    <t>LED Lamp (Directional)</t>
  </si>
  <si>
    <t>per bulb</t>
  </si>
  <si>
    <t>Furnace, Gas Fired</t>
  </si>
  <si>
    <t> per unit </t>
  </si>
  <si>
    <t>Insulation- Opaque Shell</t>
  </si>
  <si>
    <t>Furnace, Gas FIred</t>
  </si>
  <si>
    <t>Heat Pump- Air Source</t>
  </si>
  <si>
    <t>Number of Projects in Sub-Portfolio</t>
  </si>
  <si>
    <t>Expected Volume per Project (# units)</t>
  </si>
  <si>
    <t>Annual Total kWh per Project</t>
  </si>
  <si>
    <t>Annual Total Therms per Project</t>
  </si>
  <si>
    <t>Annual Total MMBtu per Project (combined Electric and Natural Gas Savings)</t>
  </si>
  <si>
    <t>Total Volume in Sub-Portfolio (# units)</t>
  </si>
  <si>
    <t>Annual Total kWh in Sub-Portfolio</t>
  </si>
  <si>
    <t>Annual Total Therms in Sub-Portfolio</t>
  </si>
  <si>
    <t>Annual Total MMBtu in Sub-Portfolio (combined Electric and Natural Gas Savings)</t>
  </si>
  <si>
    <t>BTU Share within Sub-Portfolio</t>
  </si>
  <si>
    <t>Weighted EUL within Sub-Portfolio</t>
  </si>
  <si>
    <t>Depth of Electric Savings per Project</t>
  </si>
  <si>
    <t>Depth of Natural Gas Savings per Project</t>
  </si>
  <si>
    <t>Depth of Total Combined Savings (savings converted to MMBtu)</t>
  </si>
  <si>
    <t>Average Electric Savings per Project (kWh)</t>
  </si>
  <si>
    <t>Electric Savings per Sub-Portfolio (kWh)</t>
  </si>
  <si>
    <t>Average Natural Gas Savings per Project (Therms)</t>
  </si>
  <si>
    <t>Natural Gas Savings per Sub-Portfolio (Therms)</t>
  </si>
  <si>
    <t>Average Combined Savings per Project (MMBtu)</t>
  </si>
  <si>
    <t>Combined Savings per Sub-Portfolio (MMBtu)</t>
  </si>
  <si>
    <t>Average Annual Baseline Electric Consumption per Site (kWh)</t>
  </si>
  <si>
    <t>Total Annual Baseline Electric Consumption per Sub-Portfolio (kWh)</t>
  </si>
  <si>
    <t>Average Annual Baseline Natural Gas Consumption per Site (Therms)</t>
  </si>
  <si>
    <t>Total Annual Baseline Natural Gas Consumption per Sub-Portfolio (Therms)</t>
  </si>
  <si>
    <t>Average Annual Combined Baseline Consumption per Targeted Site (MMBtu)</t>
  </si>
  <si>
    <t>Total Annual Combined Baseline Consumption per Sub-Portfolio (MMBtu)</t>
  </si>
  <si>
    <t>Average Combined Baseline Energy Consumption per Project (MMBtu)</t>
  </si>
  <si>
    <t>Portfolio Overview</t>
  </si>
  <si>
    <t>Number of Installed Measures</t>
  </si>
  <si>
    <t>All Fuel Savings in the Portfolio</t>
  </si>
  <si>
    <t>In MMBtus</t>
  </si>
  <si>
    <t>In MWhs</t>
  </si>
  <si>
    <t>Total Annual Savings</t>
  </si>
  <si>
    <t>3-year Savings</t>
  </si>
  <si>
    <t>Lifetime</t>
  </si>
  <si>
    <t>Expected Energy Savings and Levelized Cost: Electric</t>
  </si>
  <si>
    <t>Expected Energy Savings and Levelized Cost: Natural Gas</t>
  </si>
  <si>
    <t>Total Annual kWh Savings</t>
  </si>
  <si>
    <t>Total Annual Therm Savings</t>
  </si>
  <si>
    <t>3-year Performance Period kWh Savings</t>
  </si>
  <si>
    <t>3-year Performance Period Therm Savings</t>
  </si>
  <si>
    <t>Lifetime kwh Savings</t>
  </si>
  <si>
    <t xml:space="preserve">Share of Portfolio Savings from Electric </t>
  </si>
  <si>
    <t xml:space="preserve">Share of Portfolio Savings from Natural Gas </t>
  </si>
  <si>
    <t>Levelized Cost MWh</t>
  </si>
  <si>
    <t>Levelized Cost MMBtu</t>
  </si>
  <si>
    <t>Payment per kWh</t>
  </si>
  <si>
    <t>Payment per Therm</t>
  </si>
  <si>
    <t>Portfolio Measures Summary</t>
  </si>
  <si>
    <t>MeasureID</t>
  </si>
  <si>
    <t>Expected Volume for Entire Portfolio</t>
  </si>
  <si>
    <r>
      <rPr>
        <sz val="11"/>
        <rFont val="Calibri"/>
        <family val="2"/>
        <scheme val="minor"/>
      </rPr>
      <t>Weighted</t>
    </r>
    <r>
      <rPr>
        <sz val="11"/>
        <color theme="1"/>
        <rFont val="Calibri"/>
        <family val="2"/>
        <scheme val="minor"/>
      </rPr>
      <t xml:space="preserve"> Average Measure EUL</t>
    </r>
  </si>
  <si>
    <t>Expected Annual Savings for Entire Portfolio (kWh)</t>
  </si>
  <si>
    <t>Share of kWh Savings</t>
  </si>
  <si>
    <t>Expected Annual Savings for Entire Portfolio (Therms)</t>
  </si>
  <si>
    <t>Share of Therm Savings</t>
  </si>
  <si>
    <t>Expected Total Annual MMBtu for Entire Portfolio (combined Electric and Natural Gas Savings)</t>
  </si>
  <si>
    <t>BTU Share</t>
  </si>
  <si>
    <t>Weighted EUL</t>
  </si>
  <si>
    <t>M001</t>
  </si>
  <si>
    <t>M002</t>
  </si>
  <si>
    <t>M003</t>
  </si>
  <si>
    <t>M004</t>
  </si>
  <si>
    <t>M005</t>
  </si>
  <si>
    <t>M006</t>
  </si>
  <si>
    <t>M007</t>
  </si>
  <si>
    <t>M008</t>
  </si>
  <si>
    <t>M009</t>
  </si>
  <si>
    <t>M010</t>
  </si>
  <si>
    <t>M011</t>
  </si>
  <si>
    <t>M012</t>
  </si>
  <si>
    <t>M013</t>
  </si>
  <si>
    <t>M014</t>
  </si>
  <si>
    <t>M015</t>
  </si>
  <si>
    <t>M016</t>
  </si>
  <si>
    <t>M017</t>
  </si>
  <si>
    <t>M018</t>
  </si>
  <si>
    <t>M019</t>
  </si>
  <si>
    <t>M020</t>
  </si>
  <si>
    <t>Total</t>
  </si>
  <si>
    <t>ID</t>
  </si>
  <si>
    <t>County</t>
  </si>
  <si>
    <t>Segment</t>
  </si>
  <si>
    <t>Total Electric Utility Customers Screened</t>
  </si>
  <si>
    <t>Total Natural Gas Utility Customers Screened</t>
  </si>
  <si>
    <t>Successful_Model_Count</t>
  </si>
  <si>
    <t>CVRMSE_Failed_Threshhold_Count</t>
  </si>
  <si>
    <t>Dropped_Segment</t>
  </si>
  <si>
    <t>Weighted Average Annual Baseline Consumption kWh</t>
  </si>
  <si>
    <t>Weighted Average Annual Baseline Consumption Therms</t>
  </si>
  <si>
    <t>Oneida, Onondaga, Oswego</t>
  </si>
  <si>
    <t>1-4 single family</t>
  </si>
  <si>
    <t xml:space="preserve">Heterogeneous FSU Helper Calc </t>
  </si>
  <si>
    <t>Portfolio 1</t>
  </si>
  <si>
    <t>Portfolio 2</t>
  </si>
  <si>
    <t>Portfolio 3</t>
  </si>
  <si>
    <t>Portfolio 4</t>
  </si>
  <si>
    <t>Portfolio 5</t>
  </si>
  <si>
    <t>Portfolio 6</t>
  </si>
  <si>
    <t>Portfolio 7</t>
  </si>
  <si>
    <t>Portfolio 8</t>
  </si>
  <si>
    <t>Portfolio 9</t>
  </si>
  <si>
    <t>Portfolio 10</t>
  </si>
  <si>
    <t>Savings kWh</t>
  </si>
  <si>
    <t>Savings Therms</t>
  </si>
  <si>
    <t>Please note: This tab is locked, do not attempt to alter.</t>
  </si>
  <si>
    <t>kWh</t>
  </si>
  <si>
    <t>MWh</t>
  </si>
  <si>
    <t>Therm</t>
  </si>
  <si>
    <t>MMBTU conversion rates</t>
  </si>
  <si>
    <t>Site</t>
  </si>
  <si>
    <t>Performance Period (years)</t>
  </si>
  <si>
    <t>EUL Calculation Helper</t>
  </si>
  <si>
    <t>Check Measure</t>
  </si>
  <si>
    <t>EUL Weighted Average Helper</t>
  </si>
  <si>
    <t>Category</t>
  </si>
  <si>
    <t>Single and Multi-family Residential Measures</t>
  </si>
  <si>
    <t>Sector</t>
  </si>
  <si>
    <t>EUL (Years)</t>
  </si>
  <si>
    <t>Appliance</t>
  </si>
  <si>
    <t>Air Purifier</t>
  </si>
  <si>
    <t xml:space="preserve">Residential </t>
  </si>
  <si>
    <t>Clothes Dryer</t>
  </si>
  <si>
    <t>Clothes Washer</t>
  </si>
  <si>
    <t>Dehumidifier</t>
  </si>
  <si>
    <t>Dishwasher</t>
  </si>
  <si>
    <t>Refrigerator and Freezer</t>
  </si>
  <si>
    <t>Soundbar</t>
  </si>
  <si>
    <t>Appliance Control</t>
  </si>
  <si>
    <t>Advanced Power Strip (APS)</t>
  </si>
  <si>
    <t>Appliance Recycling</t>
  </si>
  <si>
    <t>Air Conditioner - Room(RAC) Recycling</t>
  </si>
  <si>
    <t>Refrigerator Recycling</t>
  </si>
  <si>
    <t>Freezer Recycling</t>
  </si>
  <si>
    <t>Building Shell</t>
  </si>
  <si>
    <t>Air Conditioner- Room (RAC) Cover and Gap Sealer</t>
  </si>
  <si>
    <t>Air Leakage Sealing</t>
  </si>
  <si>
    <t>Insulation - Hot Water and Steam Pipe</t>
  </si>
  <si>
    <t>Insulation - Opaque Shell</t>
  </si>
  <si>
    <t>Window</t>
  </si>
  <si>
    <t>Domestic Hot Water</t>
  </si>
  <si>
    <t>Heat Pump Water Heater (HPWH)</t>
  </si>
  <si>
    <t>Indirect Water Heater</t>
  </si>
  <si>
    <t>Storage Water Heater - Gas</t>
  </si>
  <si>
    <t xml:space="preserve">Storage Water Heater - Electric </t>
  </si>
  <si>
    <t>Instantaneous Water Heater</t>
  </si>
  <si>
    <t xml:space="preserve">Domestic Hot Water - Control </t>
  </si>
  <si>
    <t>Drain Water Heat Recovery</t>
  </si>
  <si>
    <t>Low-Flow - Faucet Aerator</t>
  </si>
  <si>
    <t>Low-Flow - Showerhead</t>
  </si>
  <si>
    <t>Thermostatic Shower Restricition Valve</t>
  </si>
  <si>
    <t>Heating Ventilation and Air Conditioning (HVAC)</t>
  </si>
  <si>
    <t>Air Conditioner - Central (CAC)</t>
  </si>
  <si>
    <t>Air Conditioner - Room (RAC)</t>
  </si>
  <si>
    <t>Air Conditioner - PTAC</t>
  </si>
  <si>
    <t>Boiler, Hot Water - Steel Water Tube</t>
  </si>
  <si>
    <t>Boiler, Hot Water - Steel Fire Tube</t>
  </si>
  <si>
    <t>Boiler, Hot Water- Cast Iron</t>
  </si>
  <si>
    <t>Boiler, Steam- Steel Water Tube</t>
  </si>
  <si>
    <t>Boiler, Steam - Steel Fire Tube</t>
  </si>
  <si>
    <t>Boiler, Steam - Cast Iron</t>
  </si>
  <si>
    <t>Boiler and Furnace - Combination ("Combi") Boiler and Furnace</t>
  </si>
  <si>
    <t>Duct Sealing and Insulation</t>
  </si>
  <si>
    <t>Electronically Commutated (EC) Motor- HVAC Blower Fan</t>
  </si>
  <si>
    <t>Electronically Commutated (EC) Motor- Hydronic CIrculator Pump</t>
  </si>
  <si>
    <t>Funance, Gas Fired</t>
  </si>
  <si>
    <t>Heat Pump - Air Source (ASHP)</t>
  </si>
  <si>
    <t>Heat Pump- Ground Source (GSHP)</t>
  </si>
  <si>
    <t>Heat Pump - PTHP</t>
  </si>
  <si>
    <t>Refrigrant Charge Correction &amp; Tune-Up - Air COntioner and Heat Pump</t>
  </si>
  <si>
    <t>Tune-Up- Boiler</t>
  </si>
  <si>
    <t>Tune-Up - Furnace</t>
  </si>
  <si>
    <t xml:space="preserve">Unit Heater, Gas Fired </t>
  </si>
  <si>
    <t>HVAC Control</t>
  </si>
  <si>
    <t>Outdoor Temperaute Setback Control for Hydronic Boiler</t>
  </si>
  <si>
    <t>EUL= RUL of Existing Boiler= Boiler EUL- (Current Year-Year of Mfr.)</t>
  </si>
  <si>
    <t>Steam Trap- Lower Pressure Space Heater</t>
  </si>
  <si>
    <t>Submetering</t>
  </si>
  <si>
    <t>Multifamily</t>
  </si>
  <si>
    <t>Thermostat- Programmable Setback, Thermostat - Wi-Fi (Communicating), Thermostat-Learning</t>
  </si>
  <si>
    <t>Thermostatic Radiator Valve- One Pipe Steam Radiator</t>
  </si>
  <si>
    <t xml:space="preserve">Lighting </t>
  </si>
  <si>
    <t>Compact Fluorescent Lamp (CFL)</t>
  </si>
  <si>
    <t>Coupon- 5, Direct Inst.- 7, Markdown- 7</t>
  </si>
  <si>
    <t>Multifamily Common Are</t>
  </si>
  <si>
    <t>9,000 hrs/ annual lighting operating hours</t>
  </si>
  <si>
    <t>LED Lamp (DIrectional)</t>
  </si>
  <si>
    <t>Residential/ Multifamily common Area</t>
  </si>
  <si>
    <t>25,000 hrs/ annual lighting operating hrs or 20 yrs (whichever is less), 35,000 or 50,000 hours</t>
  </si>
  <si>
    <t>LED Lamp (Decorative &amp; Omnidirectional)</t>
  </si>
  <si>
    <t>15,000 hrs/ annual lighting operating hrs or 20 years (whichever is less)</t>
  </si>
  <si>
    <t>LED (Interior)</t>
  </si>
  <si>
    <t xml:space="preserve">Residential/ Multifamily </t>
  </si>
  <si>
    <t>25,000 hrs/ annual lighting operating hrs or 20 yrs (whichever is less)</t>
  </si>
  <si>
    <t>LED (Exterior)</t>
  </si>
  <si>
    <t>35,000 hrs/ annual lighting operating hrs or 20 yrs (whichever is less)</t>
  </si>
  <si>
    <t>Linear Fluorescent</t>
  </si>
  <si>
    <t>70,000 hrs/ annual lighting operatings hrs or 15 yrs (whichever is less)</t>
  </si>
  <si>
    <t>CFL</t>
  </si>
  <si>
    <t>22,000 hrs/ annual lighting operating hrs or 20 yrs (whichever is less)</t>
  </si>
  <si>
    <t>Lighting Control</t>
  </si>
  <si>
    <t>Bi-Level Lighting</t>
  </si>
  <si>
    <t>Multifamily Common Area</t>
  </si>
  <si>
    <t>Motors and Devices</t>
  </si>
  <si>
    <t>Pool Pump</t>
  </si>
  <si>
    <t>Residential</t>
  </si>
  <si>
    <t>Other</t>
  </si>
  <si>
    <t>Pool Heater</t>
  </si>
  <si>
    <t>Lifetime Therms</t>
  </si>
  <si>
    <t>The Portfolio Summary tab can be used to review the summation of all proposed sub-portfolios, including a summary of all savings and measures proposed. Cells C7-C9 and D7-D9 represent all portfolio savings converted to MMBtu and MWhs, repsectively.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</si>
</sst>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0.0%"/>
    <numFmt numFmtId="165" formatCode="_(* #,##0_);_(* \(#,##0\);_(* &quot;-&quot;??_);_(@_)"/>
    <numFmt numFmtId="166" formatCode="_(* #,##0.0_);_(* \(#,##0.0\);_(* &quot;-&quot;??_);_(@_)"/>
    <numFmt numFmtId="167" formatCode="#,##0.000000"/>
    <numFmt numFmtId="168" formatCode="#,##0.000"/>
    <numFmt numFmtId="169" formatCode="#,##0.0"/>
    <numFmt numFmtId="170" formatCode="_(&quot;$&quot;* #,##0_);_(&quot;$&quot;* \(#,##0\);_(&quot;$&quot;* &quot;-&quot;??_);_(@_)"/>
    <numFmt numFmtId="171" formatCode="0.0"/>
    <numFmt numFmtId="172" formatCode="_(&quot;$&quot;* #,##0.000_);_(&quot;$&quot;* \(#,##0.000\);_(&quot;$&quot;* &quot;-&quot;??_);_(@_)"/>
  </numFmts>
  <fonts count="28" x14ac:knownFonts="1">
    <font>
      <sz val="11"/>
      <color theme="1"/>
      <name val="Calibri"/>
      <family val="2"/>
      <scheme val="minor"/>
    </font>
    <font>
      <sz val="11"/>
      <color theme="1"/>
      <name val="Calibri"/>
      <family val="2"/>
      <scheme val="minor"/>
    </font>
    <font>
      <sz val="11"/>
      <color rgb="FF3F3F76"/>
      <name val="Calibri"/>
      <family val="2"/>
      <scheme val="minor"/>
    </font>
    <font>
      <b/>
      <sz val="11"/>
      <color theme="1"/>
      <name val="Calibri"/>
      <family val="2"/>
      <scheme val="minor"/>
    </font>
    <font>
      <b/>
      <sz val="11"/>
      <color theme="3" tint="-0.499984740745262"/>
      <name val="Calibri"/>
      <family val="2"/>
      <scheme val="minor"/>
    </font>
    <font>
      <sz val="14"/>
      <color theme="1"/>
      <name val="Calibri"/>
      <family val="2"/>
      <scheme val="minor"/>
    </font>
    <font>
      <b/>
      <sz val="14"/>
      <color theme="1"/>
      <name val="Calibri"/>
      <family val="2"/>
      <scheme val="minor"/>
    </font>
    <font>
      <b/>
      <sz val="16"/>
      <color rgb="FFFF0000"/>
      <name val="Calibri"/>
      <family val="2"/>
      <scheme val="minor"/>
    </font>
    <font>
      <sz val="14"/>
      <color rgb="FF3F3F76"/>
      <name val="Calibri"/>
      <family val="2"/>
      <scheme val="minor"/>
    </font>
    <font>
      <sz val="11"/>
      <color rgb="FFFF0000"/>
      <name val="Calibri"/>
      <family val="2"/>
      <scheme val="minor"/>
    </font>
    <font>
      <sz val="10"/>
      <name val="Arial"/>
      <family val="2"/>
    </font>
    <font>
      <sz val="18"/>
      <color theme="1"/>
      <name val="Calibri"/>
      <family val="2"/>
      <scheme val="minor"/>
    </font>
    <font>
      <sz val="11"/>
      <color theme="3" tint="-0.499984740745262"/>
      <name val="Calibri"/>
      <family val="2"/>
      <scheme val="minor"/>
    </font>
    <font>
      <b/>
      <sz val="18"/>
      <color theme="8" tint="-0.249977111117893"/>
      <name val="Calibri"/>
      <family val="2"/>
      <scheme val="minor"/>
    </font>
    <font>
      <sz val="18"/>
      <color theme="3" tint="-0.499984740745262"/>
      <name val="Calibri"/>
      <family val="2"/>
      <scheme val="minor"/>
    </font>
    <font>
      <b/>
      <sz val="48"/>
      <color theme="8" tint="-0.249977111117893"/>
      <name val="Calibri"/>
      <family val="2"/>
      <scheme val="minor"/>
    </font>
    <font>
      <sz val="22"/>
      <color theme="1"/>
      <name val="Calibri"/>
      <family val="2"/>
      <scheme val="minor"/>
    </font>
    <font>
      <b/>
      <sz val="14"/>
      <color rgb="FFFF0000"/>
      <name val="Calibri"/>
      <family val="2"/>
      <scheme val="minor"/>
    </font>
    <font>
      <b/>
      <sz val="14"/>
      <color theme="3" tint="-0.499984740745262"/>
      <name val="Calibri"/>
      <family val="2"/>
      <scheme val="minor"/>
    </font>
    <font>
      <b/>
      <sz val="14"/>
      <name val="Arial"/>
      <family val="2"/>
    </font>
    <font>
      <sz val="18"/>
      <name val="Calibri"/>
      <family val="2"/>
      <scheme val="minor"/>
    </font>
    <font>
      <b/>
      <sz val="18"/>
      <color theme="1"/>
      <name val="Calibri"/>
      <family val="2"/>
      <scheme val="minor"/>
    </font>
    <font>
      <b/>
      <sz val="18"/>
      <color theme="4"/>
      <name val="Calibri"/>
      <family val="2"/>
      <scheme val="minor"/>
    </font>
    <font>
      <sz val="11"/>
      <name val="Calibri"/>
      <family val="2"/>
      <scheme val="minor"/>
    </font>
    <font>
      <sz val="10"/>
      <name val="Arial"/>
    </font>
    <font>
      <b/>
      <sz val="18"/>
      <color rgb="FF4472C4"/>
      <name val="Calibri"/>
      <family val="2"/>
      <scheme val="minor"/>
    </font>
    <font>
      <sz val="18"/>
      <color rgb="FF4472C4"/>
      <name val="Calibri"/>
      <family val="2"/>
      <scheme val="minor"/>
    </font>
    <font>
      <sz val="18"/>
      <color rgb="FF000000"/>
      <name val="Calibri"/>
      <family val="2"/>
      <scheme val="minor"/>
    </font>
  </fonts>
  <fills count="12">
    <fill>
      <patternFill patternType="none"/>
    </fill>
    <fill>
      <patternFill patternType="gray125"/>
    </fill>
    <fill>
      <patternFill patternType="solid">
        <fgColor rgb="FFFFFF00"/>
        <bgColor indexed="64"/>
      </patternFill>
    </fill>
    <fill>
      <patternFill patternType="solid">
        <fgColor theme="8" tint="0.59999389629810485"/>
        <bgColor indexed="64"/>
      </patternFill>
    </fill>
    <fill>
      <patternFill patternType="solid">
        <fgColor rgb="FFFFCC99"/>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rgb="FFDDEBF7"/>
        <bgColor indexed="64"/>
      </patternFill>
    </fill>
  </fills>
  <borders count="66">
    <border>
      <left/>
      <right/>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double">
        <color indexed="64"/>
      </top>
      <bottom style="thin">
        <color indexed="64"/>
      </bottom>
      <diagonal/>
    </border>
    <border>
      <left style="thin">
        <color auto="1"/>
      </left>
      <right style="thin">
        <color auto="1"/>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right/>
      <top style="medium">
        <color indexed="64"/>
      </top>
      <bottom style="double">
        <color indexed="64"/>
      </bottom>
      <diagonal/>
    </border>
    <border>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bottom style="thin">
        <color rgb="FF7F7F7F"/>
      </bottom>
      <diagonal/>
    </border>
    <border>
      <left style="thin">
        <color auto="1"/>
      </left>
      <right style="thin">
        <color auto="1"/>
      </right>
      <top/>
      <bottom/>
      <diagonal/>
    </border>
    <border>
      <left style="thin">
        <color auto="1"/>
      </left>
      <right style="thin">
        <color auto="1"/>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double">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double">
        <color indexed="64"/>
      </bottom>
      <diagonal/>
    </border>
    <border>
      <left style="medium">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style="thin">
        <color indexed="64"/>
      </right>
      <top/>
      <bottom style="thin">
        <color indexed="64"/>
      </bottom>
      <diagonal/>
    </border>
    <border>
      <left style="thin">
        <color auto="1"/>
      </left>
      <right style="thin">
        <color auto="1"/>
      </right>
      <top/>
      <bottom style="thin">
        <color indexed="64"/>
      </bottom>
      <diagonal/>
    </border>
    <border>
      <left style="thin">
        <color indexed="64"/>
      </left>
      <right style="medium">
        <color indexed="64"/>
      </right>
      <top/>
      <bottom style="thin">
        <color indexed="64"/>
      </bottom>
      <diagonal/>
    </border>
    <border>
      <left/>
      <right style="thin">
        <color rgb="FF000000"/>
      </right>
      <top/>
      <bottom/>
      <diagonal/>
    </border>
    <border>
      <left style="medium">
        <color auto="1"/>
      </left>
      <right style="medium">
        <color auto="1"/>
      </right>
      <top style="medium">
        <color auto="1"/>
      </top>
      <bottom style="medium">
        <color auto="1"/>
      </bottom>
      <diagonal/>
    </border>
  </borders>
  <cellStyleXfs count="10">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 fillId="4" borderId="21" applyNumberFormat="0" applyAlignment="0" applyProtection="0"/>
    <xf numFmtId="0" fontId="1"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44" fontId="10" fillId="0" borderId="0" applyFont="0" applyFill="0" applyBorder="0" applyAlignment="0" applyProtection="0"/>
  </cellStyleXfs>
  <cellXfs count="277">
    <xf numFmtId="0" fontId="0" fillId="0" borderId="0" xfId="0"/>
    <xf numFmtId="2" fontId="0" fillId="0" borderId="0" xfId="0" applyNumberFormat="1"/>
    <xf numFmtId="0" fontId="0" fillId="0" borderId="4" xfId="0" applyBorder="1"/>
    <xf numFmtId="0" fontId="0" fillId="0" borderId="3" xfId="0" applyBorder="1"/>
    <xf numFmtId="164" fontId="0" fillId="0" borderId="0" xfId="1" applyNumberFormat="1" applyFont="1"/>
    <xf numFmtId="0" fontId="0" fillId="0" borderId="13" xfId="0" applyBorder="1"/>
    <xf numFmtId="0" fontId="0" fillId="0" borderId="7" xfId="0" applyBorder="1" applyAlignment="1">
      <alignment horizontal="center" vertical="center" wrapText="1"/>
    </xf>
    <xf numFmtId="0" fontId="0" fillId="0" borderId="3" xfId="0" applyBorder="1" applyAlignment="1">
      <alignment wrapText="1"/>
    </xf>
    <xf numFmtId="0" fontId="0" fillId="0" borderId="1" xfId="0" applyBorder="1"/>
    <xf numFmtId="165" fontId="0" fillId="5" borderId="15" xfId="2" applyNumberFormat="1" applyFont="1" applyFill="1" applyBorder="1" applyProtection="1">
      <protection locked="0"/>
    </xf>
    <xf numFmtId="166" fontId="0" fillId="5" borderId="15" xfId="2" applyNumberFormat="1" applyFont="1" applyFill="1" applyBorder="1" applyProtection="1">
      <protection locked="0"/>
    </xf>
    <xf numFmtId="0" fontId="0" fillId="5" borderId="15" xfId="0" applyFill="1" applyBorder="1" applyAlignment="1" applyProtection="1">
      <alignment horizontal="center"/>
      <protection locked="0"/>
    </xf>
    <xf numFmtId="0" fontId="3" fillId="5" borderId="15" xfId="0" applyFont="1" applyFill="1" applyBorder="1" applyAlignment="1">
      <alignment horizontal="right"/>
    </xf>
    <xf numFmtId="165" fontId="3" fillId="5" borderId="15" xfId="0" applyNumberFormat="1" applyFont="1" applyFill="1" applyBorder="1"/>
    <xf numFmtId="0" fontId="0" fillId="5" borderId="15" xfId="0" applyFill="1" applyBorder="1"/>
    <xf numFmtId="0" fontId="4" fillId="5" borderId="15" xfId="0" applyFont="1" applyFill="1" applyBorder="1" applyAlignment="1" applyProtection="1">
      <alignment horizontal="center" vertical="center" wrapText="1"/>
      <protection locked="0"/>
    </xf>
    <xf numFmtId="0" fontId="3" fillId="5" borderId="15" xfId="0" applyFont="1" applyFill="1" applyBorder="1" applyAlignment="1">
      <alignment horizontal="center" vertical="center"/>
    </xf>
    <xf numFmtId="0" fontId="3" fillId="5" borderId="15" xfId="0" applyFont="1" applyFill="1" applyBorder="1" applyAlignment="1">
      <alignment horizontal="center" vertical="center" wrapText="1"/>
    </xf>
    <xf numFmtId="0" fontId="5" fillId="0" borderId="0" xfId="0" applyFont="1" applyProtection="1">
      <protection locked="0"/>
    </xf>
    <xf numFmtId="0" fontId="6" fillId="6" borderId="15" xfId="0" applyFont="1" applyFill="1" applyBorder="1" applyAlignment="1" applyProtection="1">
      <alignment horizontal="center"/>
      <protection locked="0"/>
    </xf>
    <xf numFmtId="0" fontId="7" fillId="0" borderId="0" xfId="0" applyFont="1" applyProtection="1">
      <protection locked="0"/>
    </xf>
    <xf numFmtId="167" fontId="8" fillId="7" borderId="22" xfId="4" applyNumberFormat="1" applyFont="1" applyFill="1" applyBorder="1" applyAlignment="1">
      <alignment horizontal="center"/>
    </xf>
    <xf numFmtId="168" fontId="8" fillId="7" borderId="22" xfId="4" applyNumberFormat="1" applyFont="1" applyFill="1" applyBorder="1" applyAlignment="1">
      <alignment horizontal="center"/>
    </xf>
    <xf numFmtId="169" fontId="8" fillId="7" borderId="22" xfId="4" applyNumberFormat="1" applyFont="1" applyFill="1" applyBorder="1" applyAlignment="1">
      <alignment horizontal="center"/>
    </xf>
    <xf numFmtId="0" fontId="5" fillId="0" borderId="0" xfId="0" applyFont="1" applyAlignment="1" applyProtection="1">
      <alignment wrapText="1"/>
      <protection locked="0"/>
    </xf>
    <xf numFmtId="44" fontId="5" fillId="0" borderId="0" xfId="3" applyFont="1" applyProtection="1">
      <protection locked="0"/>
    </xf>
    <xf numFmtId="3" fontId="8" fillId="7" borderId="22" xfId="4" applyNumberFormat="1" applyFont="1" applyFill="1" applyBorder="1" applyAlignment="1">
      <alignment horizontal="center"/>
    </xf>
    <xf numFmtId="0" fontId="5" fillId="0" borderId="0" xfId="5" applyFont="1"/>
    <xf numFmtId="0" fontId="0" fillId="5" borderId="15" xfId="0" applyFill="1" applyBorder="1" applyAlignment="1">
      <alignment horizontal="right"/>
    </xf>
    <xf numFmtId="0" fontId="0" fillId="0" borderId="23" xfId="0" applyBorder="1" applyAlignment="1">
      <alignment horizontal="right" vertical="center"/>
    </xf>
    <xf numFmtId="0" fontId="0" fillId="0" borderId="14" xfId="0" applyBorder="1" applyAlignment="1">
      <alignment horizontal="right" vertical="center"/>
    </xf>
    <xf numFmtId="0" fontId="0" fillId="0" borderId="0" xfId="0" applyAlignment="1">
      <alignment horizontal="center" vertical="center" wrapText="1"/>
    </xf>
    <xf numFmtId="9" fontId="0" fillId="0" borderId="0" xfId="1" applyFont="1"/>
    <xf numFmtId="0" fontId="0" fillId="0" borderId="19"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25" xfId="0" applyBorder="1"/>
    <xf numFmtId="0" fontId="0" fillId="0" borderId="23" xfId="0" applyBorder="1"/>
    <xf numFmtId="0" fontId="0" fillId="0" borderId="26" xfId="0" applyBorder="1"/>
    <xf numFmtId="0" fontId="0" fillId="3" borderId="16" xfId="0" applyFill="1" applyBorder="1"/>
    <xf numFmtId="0" fontId="0" fillId="3" borderId="6" xfId="0" applyFill="1" applyBorder="1"/>
    <xf numFmtId="1" fontId="0" fillId="0" borderId="23" xfId="0" applyNumberFormat="1" applyBorder="1"/>
    <xf numFmtId="0" fontId="0" fillId="0" borderId="25" xfId="0" applyBorder="1" applyAlignment="1">
      <alignment horizontal="left" vertical="center"/>
    </xf>
    <xf numFmtId="9" fontId="0" fillId="0" borderId="15" xfId="1" applyFont="1" applyBorder="1"/>
    <xf numFmtId="9" fontId="0" fillId="0" borderId="4" xfId="1" applyFont="1" applyBorder="1"/>
    <xf numFmtId="0" fontId="0" fillId="0" borderId="15" xfId="1" applyNumberFormat="1" applyFont="1" applyBorder="1"/>
    <xf numFmtId="0" fontId="0" fillId="0" borderId="4" xfId="1" applyNumberFormat="1" applyFont="1" applyBorder="1"/>
    <xf numFmtId="0" fontId="0" fillId="0" borderId="15" xfId="0" applyBorder="1"/>
    <xf numFmtId="0" fontId="0" fillId="0" borderId="24" xfId="0" applyBorder="1"/>
    <xf numFmtId="0" fontId="10" fillId="0" borderId="0" xfId="6"/>
    <xf numFmtId="0" fontId="10" fillId="6" borderId="0" xfId="6" applyFill="1"/>
    <xf numFmtId="0" fontId="9" fillId="6" borderId="0" xfId="6" applyFont="1" applyFill="1"/>
    <xf numFmtId="0" fontId="10" fillId="5" borderId="33" xfId="6" applyFill="1" applyBorder="1"/>
    <xf numFmtId="0" fontId="10" fillId="5" borderId="34" xfId="6" applyFill="1" applyBorder="1"/>
    <xf numFmtId="0" fontId="12" fillId="5" borderId="0" xfId="6" applyFont="1" applyFill="1"/>
    <xf numFmtId="0" fontId="10" fillId="5" borderId="35" xfId="6" applyFill="1" applyBorder="1"/>
    <xf numFmtId="0" fontId="10" fillId="5" borderId="36" xfId="6" applyFill="1" applyBorder="1"/>
    <xf numFmtId="0" fontId="10" fillId="5" borderId="37" xfId="6" applyFill="1" applyBorder="1"/>
    <xf numFmtId="0" fontId="0" fillId="5" borderId="38" xfId="0" applyFill="1" applyBorder="1"/>
    <xf numFmtId="0" fontId="16" fillId="5" borderId="39" xfId="0" applyFont="1" applyFill="1" applyBorder="1"/>
    <xf numFmtId="0" fontId="0" fillId="5" borderId="39" xfId="0" applyFill="1" applyBorder="1"/>
    <xf numFmtId="0" fontId="0" fillId="5" borderId="40" xfId="0" applyFill="1" applyBorder="1"/>
    <xf numFmtId="0" fontId="0" fillId="5" borderId="1" xfId="0" applyFill="1" applyBorder="1"/>
    <xf numFmtId="0" fontId="16" fillId="5" borderId="41" xfId="0" applyFont="1" applyFill="1" applyBorder="1"/>
    <xf numFmtId="0" fontId="0" fillId="5" borderId="0" xfId="0" applyFill="1"/>
    <xf numFmtId="0" fontId="0" fillId="5" borderId="17" xfId="0" applyFill="1" applyBorder="1"/>
    <xf numFmtId="0" fontId="16" fillId="5" borderId="0" xfId="0" applyFont="1" applyFill="1"/>
    <xf numFmtId="0" fontId="16" fillId="5" borderId="15" xfId="0" applyFont="1" applyFill="1" applyBorder="1"/>
    <xf numFmtId="44" fontId="16" fillId="8" borderId="15" xfId="0" applyNumberFormat="1" applyFont="1" applyFill="1" applyBorder="1"/>
    <xf numFmtId="0" fontId="0" fillId="5" borderId="2" xfId="0" applyFill="1" applyBorder="1"/>
    <xf numFmtId="0" fontId="0" fillId="5" borderId="20" xfId="0" applyFill="1" applyBorder="1"/>
    <xf numFmtId="0" fontId="0" fillId="5" borderId="18" xfId="0" applyFill="1" applyBorder="1"/>
    <xf numFmtId="0" fontId="0" fillId="0" borderId="0" xfId="1" applyNumberFormat="1" applyFont="1"/>
    <xf numFmtId="44" fontId="6" fillId="0" borderId="0" xfId="9" applyFont="1"/>
    <xf numFmtId="44" fontId="0" fillId="0" borderId="0" xfId="0" applyNumberFormat="1"/>
    <xf numFmtId="44" fontId="3" fillId="0" borderId="0" xfId="0" applyNumberFormat="1" applyFont="1" applyAlignment="1">
      <alignment wrapText="1"/>
    </xf>
    <xf numFmtId="0" fontId="6" fillId="0" borderId="0" xfId="0" applyFont="1"/>
    <xf numFmtId="43" fontId="5" fillId="0" borderId="0" xfId="0" applyNumberFormat="1" applyFont="1"/>
    <xf numFmtId="170" fontId="5" fillId="0" borderId="0" xfId="9" applyNumberFormat="1" applyFont="1"/>
    <xf numFmtId="0" fontId="17" fillId="0" borderId="0" xfId="0" applyFont="1"/>
    <xf numFmtId="165" fontId="6" fillId="0" borderId="0" xfId="7" applyNumberFormat="1" applyFont="1"/>
    <xf numFmtId="43" fontId="6" fillId="0" borderId="0" xfId="7" applyFont="1"/>
    <xf numFmtId="44" fontId="5" fillId="0" borderId="0" xfId="9" applyFont="1"/>
    <xf numFmtId="0" fontId="5" fillId="0" borderId="0" xfId="0" applyFont="1" applyAlignment="1">
      <alignment horizontal="left" wrapText="1"/>
    </xf>
    <xf numFmtId="165" fontId="6" fillId="6" borderId="26" xfId="7" applyNumberFormat="1" applyFont="1" applyFill="1" applyBorder="1"/>
    <xf numFmtId="165" fontId="6" fillId="6" borderId="46" xfId="7" applyNumberFormat="1" applyFont="1" applyFill="1" applyBorder="1"/>
    <xf numFmtId="0" fontId="0" fillId="0" borderId="44" xfId="0" applyBorder="1"/>
    <xf numFmtId="0" fontId="0" fillId="0" borderId="47" xfId="0" applyBorder="1"/>
    <xf numFmtId="164" fontId="6" fillId="0" borderId="0" xfId="1" applyNumberFormat="1" applyFont="1"/>
    <xf numFmtId="164" fontId="6" fillId="0" borderId="47" xfId="1" applyNumberFormat="1" applyFont="1" applyBorder="1"/>
    <xf numFmtId="164" fontId="6" fillId="0" borderId="26" xfId="1" applyNumberFormat="1" applyFont="1" applyBorder="1"/>
    <xf numFmtId="165" fontId="6" fillId="0" borderId="44" xfId="7" applyNumberFormat="1" applyFont="1" applyBorder="1"/>
    <xf numFmtId="165" fontId="6" fillId="0" borderId="26" xfId="7" applyNumberFormat="1" applyFont="1" applyBorder="1"/>
    <xf numFmtId="44" fontId="6" fillId="6" borderId="12" xfId="0" applyNumberFormat="1" applyFont="1" applyFill="1" applyBorder="1"/>
    <xf numFmtId="44" fontId="6" fillId="6" borderId="6" xfId="9" applyFont="1" applyFill="1" applyBorder="1"/>
    <xf numFmtId="165" fontId="6" fillId="6" borderId="23" xfId="7" applyNumberFormat="1" applyFont="1" applyFill="1" applyBorder="1"/>
    <xf numFmtId="44" fontId="6" fillId="6" borderId="12" xfId="3" applyFont="1" applyFill="1" applyBorder="1"/>
    <xf numFmtId="0" fontId="0" fillId="0" borderId="0" xfId="0" applyAlignment="1">
      <alignment horizontal="left" wrapText="1"/>
    </xf>
    <xf numFmtId="0" fontId="6" fillId="0" borderId="0" xfId="0" applyFont="1" applyAlignment="1">
      <alignment horizontal="left" vertical="center" wrapText="1"/>
    </xf>
    <xf numFmtId="0" fontId="0" fillId="0" borderId="23" xfId="0" applyBorder="1" applyAlignment="1">
      <alignment horizontal="left" wrapText="1"/>
    </xf>
    <xf numFmtId="164" fontId="0" fillId="0" borderId="23" xfId="1" applyNumberFormat="1" applyFont="1" applyBorder="1"/>
    <xf numFmtId="44" fontId="0" fillId="3" borderId="53" xfId="3" applyFont="1" applyFill="1" applyBorder="1"/>
    <xf numFmtId="0" fontId="16" fillId="9" borderId="30" xfId="0" applyFont="1" applyFill="1" applyBorder="1"/>
    <xf numFmtId="0" fontId="0" fillId="9" borderId="31" xfId="0" applyFill="1" applyBorder="1"/>
    <xf numFmtId="0" fontId="0" fillId="9" borderId="7" xfId="0" applyFill="1" applyBorder="1" applyAlignment="1">
      <alignment horizontal="center" vertical="center"/>
    </xf>
    <xf numFmtId="0" fontId="0" fillId="9" borderId="8" xfId="0" applyFill="1" applyBorder="1" applyAlignment="1">
      <alignment horizontal="center" vertical="center"/>
    </xf>
    <xf numFmtId="0" fontId="0" fillId="9" borderId="9" xfId="0" applyFill="1" applyBorder="1" applyAlignment="1">
      <alignment horizontal="center" vertical="center"/>
    </xf>
    <xf numFmtId="0" fontId="3" fillId="9" borderId="15" xfId="0" applyFont="1" applyFill="1" applyBorder="1" applyAlignment="1">
      <alignment horizontal="center" vertical="center"/>
    </xf>
    <xf numFmtId="0" fontId="4" fillId="9" borderId="15" xfId="0" applyFont="1" applyFill="1" applyBorder="1" applyAlignment="1" applyProtection="1">
      <alignment horizontal="center" vertical="center" wrapText="1"/>
      <protection locked="0"/>
    </xf>
    <xf numFmtId="0" fontId="3" fillId="9" borderId="15" xfId="0" applyFont="1" applyFill="1" applyBorder="1" applyAlignment="1" applyProtection="1">
      <alignment horizontal="center" vertical="center" wrapText="1"/>
      <protection locked="0"/>
    </xf>
    <xf numFmtId="0" fontId="19" fillId="0" borderId="8" xfId="0" applyFont="1" applyBorder="1"/>
    <xf numFmtId="0" fontId="19" fillId="0" borderId="9" xfId="0" applyFont="1" applyBorder="1"/>
    <xf numFmtId="0" fontId="0" fillId="5" borderId="7" xfId="0" applyFill="1" applyBorder="1" applyAlignment="1">
      <alignment horizontal="center" vertical="center"/>
    </xf>
    <xf numFmtId="0" fontId="0" fillId="5" borderId="8" xfId="0" applyFill="1" applyBorder="1" applyAlignment="1">
      <alignment horizontal="center" vertical="center"/>
    </xf>
    <xf numFmtId="0" fontId="0" fillId="5" borderId="9" xfId="0" applyFill="1" applyBorder="1" applyAlignment="1">
      <alignment horizontal="center" vertical="center"/>
    </xf>
    <xf numFmtId="165" fontId="0" fillId="0" borderId="0" xfId="2" applyNumberFormat="1" applyFont="1" applyAlignment="1">
      <alignment horizontal="left"/>
    </xf>
    <xf numFmtId="165" fontId="0" fillId="0" borderId="0" xfId="2" applyNumberFormat="1" applyFont="1" applyAlignment="1">
      <alignment horizontal="center" vertical="center"/>
    </xf>
    <xf numFmtId="165" fontId="6" fillId="6" borderId="47" xfId="7" applyNumberFormat="1" applyFont="1" applyFill="1" applyBorder="1"/>
    <xf numFmtId="0" fontId="0" fillId="3" borderId="5" xfId="0" applyFill="1" applyBorder="1"/>
    <xf numFmtId="1" fontId="0" fillId="0" borderId="0" xfId="0" applyNumberFormat="1"/>
    <xf numFmtId="44" fontId="6" fillId="0" borderId="0" xfId="0" applyNumberFormat="1" applyFont="1"/>
    <xf numFmtId="2" fontId="0" fillId="0" borderId="23" xfId="0" applyNumberFormat="1" applyBorder="1"/>
    <xf numFmtId="0" fontId="0" fillId="0" borderId="55" xfId="0" applyBorder="1"/>
    <xf numFmtId="0" fontId="0" fillId="0" borderId="56" xfId="0" applyBorder="1"/>
    <xf numFmtId="0" fontId="0" fillId="0" borderId="45" xfId="0" applyBorder="1"/>
    <xf numFmtId="2" fontId="0" fillId="0" borderId="26" xfId="0" applyNumberFormat="1" applyBorder="1"/>
    <xf numFmtId="171" fontId="0" fillId="0" borderId="0" xfId="0" applyNumberFormat="1"/>
    <xf numFmtId="1" fontId="4" fillId="5" borderId="15" xfId="0" applyNumberFormat="1" applyFont="1" applyFill="1" applyBorder="1" applyAlignment="1" applyProtection="1">
      <alignment horizontal="center" vertical="center" wrapText="1"/>
      <protection locked="0"/>
    </xf>
    <xf numFmtId="1" fontId="0" fillId="0" borderId="0" xfId="2" applyNumberFormat="1" applyFont="1"/>
    <xf numFmtId="1" fontId="0" fillId="0" borderId="15" xfId="1" applyNumberFormat="1" applyFont="1" applyBorder="1"/>
    <xf numFmtId="1" fontId="0" fillId="0" borderId="15" xfId="0" applyNumberFormat="1" applyBorder="1"/>
    <xf numFmtId="0" fontId="3" fillId="0" borderId="27" xfId="0" applyFont="1" applyBorder="1"/>
    <xf numFmtId="0" fontId="3" fillId="0" borderId="28" xfId="0" applyFont="1" applyBorder="1" applyAlignment="1">
      <alignment horizontal="left" wrapText="1"/>
    </xf>
    <xf numFmtId="0" fontId="3" fillId="0" borderId="28" xfId="0" applyFont="1" applyBorder="1"/>
    <xf numFmtId="9" fontId="3" fillId="0" borderId="52" xfId="1" applyFont="1" applyBorder="1"/>
    <xf numFmtId="0" fontId="3" fillId="0" borderId="28" xfId="1" applyNumberFormat="1" applyFont="1" applyBorder="1"/>
    <xf numFmtId="9" fontId="3" fillId="0" borderId="28" xfId="1" applyFont="1" applyBorder="1"/>
    <xf numFmtId="2" fontId="3" fillId="0" borderId="29" xfId="0" applyNumberFormat="1" applyFont="1" applyBorder="1"/>
    <xf numFmtId="1" fontId="3" fillId="0" borderId="28" xfId="0" applyNumberFormat="1" applyFont="1" applyBorder="1"/>
    <xf numFmtId="0" fontId="0" fillId="2" borderId="3" xfId="0" applyFill="1" applyBorder="1" applyAlignment="1">
      <alignment wrapText="1"/>
    </xf>
    <xf numFmtId="9" fontId="4" fillId="5" borderId="15" xfId="1" applyFont="1" applyFill="1" applyBorder="1" applyAlignment="1" applyProtection="1">
      <alignment horizontal="center" vertical="center" wrapText="1"/>
      <protection locked="0"/>
    </xf>
    <xf numFmtId="171" fontId="3" fillId="5" borderId="15" xfId="0" applyNumberFormat="1" applyFont="1" applyFill="1" applyBorder="1" applyAlignment="1">
      <alignment horizontal="center" vertical="center" wrapText="1"/>
    </xf>
    <xf numFmtId="1" fontId="23" fillId="0" borderId="0" xfId="2" applyNumberFormat="1" applyFont="1"/>
    <xf numFmtId="0" fontId="23" fillId="0" borderId="0" xfId="0" applyFont="1"/>
    <xf numFmtId="1" fontId="23" fillId="0" borderId="0" xfId="0" applyNumberFormat="1" applyFont="1"/>
    <xf numFmtId="9" fontId="23" fillId="0" borderId="0" xfId="1" applyFont="1"/>
    <xf numFmtId="171" fontId="23" fillId="0" borderId="0" xfId="0" applyNumberFormat="1" applyFont="1"/>
    <xf numFmtId="0" fontId="0" fillId="0" borderId="0" xfId="0"/>
    <xf numFmtId="0" fontId="0" fillId="0" borderId="0" xfId="0"/>
    <xf numFmtId="0" fontId="0" fillId="0" borderId="15" xfId="0" applyBorder="1" applyAlignment="1">
      <alignment horizontal="right"/>
    </xf>
    <xf numFmtId="0" fontId="0" fillId="0" borderId="4" xfId="0" applyBorder="1" applyAlignment="1">
      <alignment horizontal="right"/>
    </xf>
    <xf numFmtId="0" fontId="0" fillId="0" borderId="0" xfId="0" applyBorder="1"/>
    <xf numFmtId="0" fontId="0" fillId="0" borderId="41" xfId="0" applyBorder="1"/>
    <xf numFmtId="3" fontId="8" fillId="0" borderId="0" xfId="4" applyNumberFormat="1" applyFont="1" applyFill="1" applyBorder="1" applyAlignment="1">
      <alignment horizontal="center"/>
    </xf>
    <xf numFmtId="0" fontId="5" fillId="0" borderId="0" xfId="0" applyFont="1" applyBorder="1" applyAlignment="1"/>
    <xf numFmtId="0" fontId="0" fillId="0" borderId="0" xfId="0" applyFont="1" applyBorder="1" applyAlignment="1"/>
    <xf numFmtId="0" fontId="16" fillId="5" borderId="20" xfId="0" applyFont="1" applyFill="1" applyBorder="1"/>
    <xf numFmtId="44" fontId="16" fillId="5" borderId="20" xfId="0" applyNumberFormat="1" applyFont="1" applyFill="1" applyBorder="1"/>
    <xf numFmtId="165" fontId="0" fillId="0" borderId="0" xfId="2" applyNumberFormat="1" applyFont="1" applyBorder="1" applyAlignment="1">
      <alignment horizontal="left"/>
    </xf>
    <xf numFmtId="0" fontId="0" fillId="0" borderId="0" xfId="0" applyBorder="1" applyAlignment="1">
      <alignment horizontal="left"/>
    </xf>
    <xf numFmtId="0" fontId="0" fillId="0" borderId="5" xfId="0" applyFill="1" applyBorder="1" applyAlignment="1">
      <alignment wrapText="1"/>
    </xf>
    <xf numFmtId="0" fontId="0" fillId="0" borderId="16" xfId="0" applyBorder="1"/>
    <xf numFmtId="0" fontId="0" fillId="0" borderId="6" xfId="0" applyBorder="1"/>
    <xf numFmtId="0" fontId="0" fillId="5" borderId="15" xfId="0" applyNumberFormat="1" applyFill="1" applyBorder="1" applyAlignment="1">
      <alignment horizontal="right"/>
    </xf>
    <xf numFmtId="172" fontId="6" fillId="6" borderId="6" xfId="9" applyNumberFormat="1" applyFont="1" applyFill="1" applyBorder="1"/>
    <xf numFmtId="43" fontId="6" fillId="6" borderId="23" xfId="7" applyNumberFormat="1" applyFont="1" applyFill="1" applyBorder="1"/>
    <xf numFmtId="43" fontId="0" fillId="0" borderId="0" xfId="0" applyNumberFormat="1"/>
    <xf numFmtId="2" fontId="16" fillId="5" borderId="15" xfId="0" applyNumberFormat="1" applyFont="1" applyFill="1" applyBorder="1"/>
    <xf numFmtId="165" fontId="0" fillId="0" borderId="0" xfId="2" applyNumberFormat="1" applyFont="1"/>
    <xf numFmtId="0" fontId="0" fillId="0" borderId="59" xfId="0" applyBorder="1"/>
    <xf numFmtId="2" fontId="0" fillId="0" borderId="59" xfId="0" applyNumberFormat="1" applyBorder="1"/>
    <xf numFmtId="0" fontId="0" fillId="0" borderId="59" xfId="0" applyBorder="1" applyAlignment="1">
      <alignment horizontal="left"/>
    </xf>
    <xf numFmtId="165" fontId="0" fillId="0" borderId="59" xfId="2" applyNumberFormat="1" applyFont="1" applyBorder="1" applyAlignment="1">
      <alignment horizontal="left"/>
    </xf>
    <xf numFmtId="165" fontId="0" fillId="0" borderId="59" xfId="2" applyNumberFormat="1" applyFont="1" applyBorder="1" applyAlignment="1">
      <alignment horizontal="center" vertical="center"/>
    </xf>
    <xf numFmtId="0" fontId="0" fillId="0" borderId="38" xfId="0" applyBorder="1" applyAlignment="1">
      <alignment horizontal="center"/>
    </xf>
    <xf numFmtId="0" fontId="0" fillId="0" borderId="39" xfId="0" applyBorder="1" applyAlignment="1">
      <alignment horizontal="center" vertical="center" wrapText="1"/>
    </xf>
    <xf numFmtId="0" fontId="0" fillId="0" borderId="59" xfId="0" applyBorder="1" applyAlignment="1">
      <alignment horizontal="center" vertical="center" wrapText="1"/>
    </xf>
    <xf numFmtId="165" fontId="0" fillId="0" borderId="60" xfId="2" applyNumberFormat="1" applyFont="1" applyBorder="1" applyAlignment="1">
      <alignment horizontal="center" vertical="center"/>
    </xf>
    <xf numFmtId="0" fontId="3" fillId="0" borderId="59" xfId="0" applyFont="1" applyBorder="1"/>
    <xf numFmtId="0" fontId="3" fillId="0" borderId="59" xfId="0" applyFont="1" applyBorder="1" applyAlignment="1">
      <alignment horizontal="left"/>
    </xf>
    <xf numFmtId="0" fontId="0" fillId="0" borderId="59" xfId="0" applyBorder="1" applyAlignment="1">
      <alignment horizontal="right"/>
    </xf>
    <xf numFmtId="0" fontId="0" fillId="0" borderId="61" xfId="0" applyBorder="1" applyAlignment="1">
      <alignment wrapText="1"/>
    </xf>
    <xf numFmtId="1" fontId="0" fillId="0" borderId="62" xfId="0" applyNumberFormat="1" applyBorder="1"/>
    <xf numFmtId="1" fontId="0" fillId="0" borderId="63" xfId="0" applyNumberFormat="1" applyBorder="1"/>
    <xf numFmtId="0" fontId="0" fillId="0" borderId="5" xfId="0" applyBorder="1" applyAlignment="1">
      <alignment wrapText="1"/>
    </xf>
    <xf numFmtId="1" fontId="0" fillId="0" borderId="16" xfId="0" applyNumberFormat="1" applyBorder="1"/>
    <xf numFmtId="9" fontId="0" fillId="0" borderId="0" xfId="1" applyFont="1" applyBorder="1"/>
    <xf numFmtId="0" fontId="16" fillId="0" borderId="0" xfId="0" applyFont="1"/>
    <xf numFmtId="44" fontId="16" fillId="5" borderId="15" xfId="0" applyNumberFormat="1" applyFont="1" applyFill="1" applyBorder="1"/>
    <xf numFmtId="4" fontId="0" fillId="5" borderId="15" xfId="0" applyNumberFormat="1" applyFill="1" applyBorder="1" applyAlignment="1">
      <alignment horizontal="right"/>
    </xf>
    <xf numFmtId="0" fontId="16" fillId="5" borderId="0" xfId="0" applyFont="1" applyFill="1" applyBorder="1"/>
    <xf numFmtId="2" fontId="16" fillId="5" borderId="0" xfId="0" applyNumberFormat="1" applyFont="1" applyFill="1" applyBorder="1"/>
    <xf numFmtId="44" fontId="16" fillId="11" borderId="0" xfId="0" applyNumberFormat="1" applyFont="1" applyFill="1" applyBorder="1"/>
    <xf numFmtId="10" fontId="16" fillId="5" borderId="15" xfId="0" applyNumberFormat="1" applyFont="1" applyFill="1" applyBorder="1"/>
    <xf numFmtId="1" fontId="16" fillId="5" borderId="15" xfId="0" applyNumberFormat="1" applyFont="1" applyFill="1" applyBorder="1"/>
    <xf numFmtId="44" fontId="16" fillId="5" borderId="65" xfId="0" applyNumberFormat="1" applyFont="1" applyFill="1" applyBorder="1"/>
    <xf numFmtId="0" fontId="17" fillId="0" borderId="0" xfId="0" applyFont="1" applyAlignment="1">
      <alignment horizontal="left"/>
    </xf>
    <xf numFmtId="0" fontId="24" fillId="10" borderId="59" xfId="6" applyFont="1" applyFill="1" applyBorder="1" applyAlignment="1">
      <alignment horizontal="left"/>
    </xf>
    <xf numFmtId="0" fontId="25" fillId="5" borderId="0" xfId="6" applyFont="1" applyFill="1" applyAlignment="1">
      <alignment horizontal="left" vertical="top" wrapText="1"/>
    </xf>
    <xf numFmtId="0" fontId="25" fillId="5" borderId="33" xfId="6" applyFont="1" applyFill="1" applyBorder="1" applyAlignment="1">
      <alignment horizontal="left" vertical="top" wrapText="1"/>
    </xf>
    <xf numFmtId="0" fontId="27" fillId="5" borderId="0" xfId="6" applyFont="1" applyFill="1" applyAlignment="1">
      <alignment horizontal="left" vertical="top" wrapText="1"/>
    </xf>
    <xf numFmtId="0" fontId="27" fillId="5" borderId="33" xfId="6" applyFont="1" applyFill="1" applyBorder="1" applyAlignment="1">
      <alignment horizontal="left" vertical="top" wrapText="1"/>
    </xf>
    <xf numFmtId="0" fontId="11" fillId="5" borderId="0" xfId="6" applyFont="1" applyFill="1" applyAlignment="1">
      <alignment vertical="top" wrapText="1"/>
    </xf>
    <xf numFmtId="0" fontId="11" fillId="5" borderId="0" xfId="6" applyFont="1" applyFill="1" applyAlignment="1">
      <alignment horizontal="left" wrapText="1"/>
    </xf>
    <xf numFmtId="0" fontId="11" fillId="5" borderId="33" xfId="6" applyFont="1" applyFill="1" applyBorder="1" applyAlignment="1">
      <alignment horizontal="left" wrapText="1"/>
    </xf>
    <xf numFmtId="0" fontId="22" fillId="5" borderId="0" xfId="6" applyFont="1" applyFill="1" applyAlignment="1">
      <alignment horizontal="left" vertical="top" wrapText="1"/>
    </xf>
    <xf numFmtId="0" fontId="11" fillId="5" borderId="0" xfId="6" applyFont="1" applyFill="1" applyAlignment="1">
      <alignment horizontal="left" vertical="top" wrapText="1"/>
    </xf>
    <xf numFmtId="0" fontId="11" fillId="5" borderId="33" xfId="6" applyFont="1" applyFill="1" applyBorder="1" applyAlignment="1">
      <alignment horizontal="left" vertical="top" wrapText="1"/>
    </xf>
    <xf numFmtId="0" fontId="26" fillId="5" borderId="0" xfId="6" applyFont="1" applyFill="1" applyAlignment="1">
      <alignment horizontal="left" vertical="top" wrapText="1"/>
    </xf>
    <xf numFmtId="0" fontId="26" fillId="5" borderId="33" xfId="6" applyFont="1" applyFill="1" applyBorder="1" applyAlignment="1">
      <alignment horizontal="left" vertical="top" wrapText="1"/>
    </xf>
    <xf numFmtId="0" fontId="20" fillId="5" borderId="0" xfId="6" applyFont="1" applyFill="1" applyAlignment="1">
      <alignment horizontal="left" vertical="top" wrapText="1"/>
    </xf>
    <xf numFmtId="0" fontId="22" fillId="5" borderId="33" xfId="6" applyFont="1" applyFill="1" applyBorder="1" applyAlignment="1">
      <alignment horizontal="left" vertical="top" wrapText="1"/>
    </xf>
    <xf numFmtId="0" fontId="21" fillId="5" borderId="0" xfId="6" applyFont="1" applyFill="1" applyAlignment="1">
      <alignment horizontal="left" vertical="top" wrapText="1"/>
    </xf>
    <xf numFmtId="0" fontId="21" fillId="5" borderId="33" xfId="6" applyFont="1" applyFill="1" applyBorder="1" applyAlignment="1">
      <alignment horizontal="left" vertical="top" wrapText="1"/>
    </xf>
    <xf numFmtId="0" fontId="11" fillId="5" borderId="0" xfId="6" applyFont="1" applyFill="1" applyBorder="1" applyAlignment="1">
      <alignment horizontal="left" vertical="top" wrapText="1"/>
    </xf>
    <xf numFmtId="0" fontId="11" fillId="5" borderId="64" xfId="6" applyFont="1" applyFill="1" applyBorder="1" applyAlignment="1">
      <alignment horizontal="left" vertical="top" wrapText="1"/>
    </xf>
    <xf numFmtId="0" fontId="27" fillId="5" borderId="0" xfId="6" applyFont="1" applyFill="1" applyAlignment="1">
      <alignment vertical="top" wrapText="1"/>
    </xf>
    <xf numFmtId="0" fontId="27" fillId="5" borderId="33" xfId="6" applyFont="1" applyFill="1" applyBorder="1" applyAlignment="1">
      <alignment vertical="top" wrapText="1"/>
    </xf>
    <xf numFmtId="0" fontId="15" fillId="5" borderId="36" xfId="6" applyFont="1" applyFill="1" applyBorder="1" applyAlignment="1">
      <alignment horizontal="left"/>
    </xf>
    <xf numFmtId="0" fontId="14" fillId="5" borderId="0" xfId="6" applyFont="1" applyFill="1" applyAlignment="1">
      <alignment horizontal="left" vertical="center" wrapText="1"/>
    </xf>
    <xf numFmtId="0" fontId="13" fillId="5" borderId="0" xfId="6" applyFont="1" applyFill="1" applyAlignment="1">
      <alignment horizontal="left" vertical="center" wrapText="1"/>
    </xf>
    <xf numFmtId="0" fontId="11" fillId="5" borderId="0" xfId="6" applyFont="1" applyFill="1" applyAlignment="1">
      <alignment horizontal="left" vertical="center" wrapText="1"/>
    </xf>
    <xf numFmtId="0" fontId="11" fillId="5" borderId="33" xfId="6" applyFont="1" applyFill="1" applyBorder="1" applyAlignment="1">
      <alignment horizontal="left" vertical="center" wrapText="1"/>
    </xf>
    <xf numFmtId="0" fontId="11" fillId="5" borderId="0" xfId="6" applyFont="1" applyFill="1" applyAlignment="1">
      <alignment vertical="center" wrapText="1"/>
    </xf>
    <xf numFmtId="0" fontId="11" fillId="5" borderId="33" xfId="6" applyFont="1" applyFill="1" applyBorder="1" applyAlignment="1">
      <alignment vertical="center" wrapText="1"/>
    </xf>
    <xf numFmtId="0" fontId="11" fillId="5" borderId="0" xfId="6" applyFont="1" applyFill="1" applyAlignment="1">
      <alignment vertical="center"/>
    </xf>
    <xf numFmtId="0" fontId="11" fillId="5" borderId="33" xfId="6" applyFont="1" applyFill="1" applyBorder="1" applyAlignment="1">
      <alignment vertical="center"/>
    </xf>
    <xf numFmtId="0" fontId="20" fillId="5" borderId="0" xfId="6" applyFont="1" applyFill="1" applyAlignment="1">
      <alignment horizontal="left" vertical="center" wrapText="1"/>
    </xf>
    <xf numFmtId="0" fontId="13" fillId="5" borderId="33" xfId="6" applyFont="1" applyFill="1" applyBorder="1" applyAlignment="1">
      <alignment horizontal="left" vertical="center" wrapText="1"/>
    </xf>
    <xf numFmtId="0" fontId="17" fillId="0" borderId="30" xfId="0" applyFont="1" applyBorder="1" applyAlignment="1">
      <alignment horizontal="left"/>
    </xf>
    <xf numFmtId="0" fontId="17" fillId="0" borderId="31" xfId="0" applyFont="1" applyBorder="1" applyAlignment="1">
      <alignment horizontal="left"/>
    </xf>
    <xf numFmtId="0" fontId="17" fillId="0" borderId="32" xfId="0" applyFont="1" applyBorder="1" applyAlignment="1">
      <alignment horizontal="left"/>
    </xf>
    <xf numFmtId="0" fontId="17" fillId="0" borderId="0" xfId="0" applyFont="1" applyAlignment="1">
      <alignment horizontal="left"/>
    </xf>
    <xf numFmtId="0" fontId="6" fillId="0" borderId="45" xfId="0" applyFont="1" applyBorder="1" applyAlignment="1">
      <alignment horizontal="left" wrapText="1"/>
    </xf>
    <xf numFmtId="0" fontId="6" fillId="0" borderId="46" xfId="0" applyFont="1" applyBorder="1" applyAlignment="1">
      <alignment horizontal="left" wrapText="1"/>
    </xf>
    <xf numFmtId="0" fontId="0" fillId="0" borderId="0" xfId="0" applyAlignment="1"/>
    <xf numFmtId="44" fontId="6" fillId="6" borderId="50" xfId="0" applyNumberFormat="1" applyFont="1" applyFill="1" applyBorder="1" applyAlignment="1">
      <alignment wrapText="1"/>
    </xf>
    <xf numFmtId="44" fontId="6" fillId="6" borderId="51" xfId="0" applyNumberFormat="1" applyFont="1" applyFill="1" applyBorder="1" applyAlignment="1">
      <alignment wrapText="1"/>
    </xf>
    <xf numFmtId="0" fontId="6" fillId="6" borderId="2" xfId="0" applyFont="1" applyFill="1" applyBorder="1" applyAlignment="1">
      <alignment horizontal="left" wrapText="1"/>
    </xf>
    <xf numFmtId="0" fontId="6" fillId="6" borderId="49" xfId="0" applyFont="1" applyFill="1" applyBorder="1" applyAlignment="1">
      <alignment horizontal="left" wrapText="1"/>
    </xf>
    <xf numFmtId="0" fontId="6" fillId="0" borderId="38" xfId="0" applyFont="1" applyBorder="1" applyAlignment="1">
      <alignment horizontal="left" wrapText="1"/>
    </xf>
    <xf numFmtId="0" fontId="6" fillId="0" borderId="48" xfId="0" applyFont="1" applyBorder="1" applyAlignment="1">
      <alignment horizontal="left" wrapText="1"/>
    </xf>
    <xf numFmtId="0" fontId="18" fillId="0" borderId="42" xfId="0" applyFont="1" applyBorder="1" applyAlignment="1">
      <alignment horizontal="left" vertical="center" wrapText="1"/>
    </xf>
    <xf numFmtId="0" fontId="18" fillId="0" borderId="43" xfId="0" applyFont="1" applyBorder="1" applyAlignment="1">
      <alignment horizontal="left" vertical="center" wrapText="1"/>
    </xf>
    <xf numFmtId="0" fontId="6" fillId="0" borderId="2" xfId="0" applyFont="1" applyBorder="1" applyAlignment="1">
      <alignment horizontal="left" wrapText="1"/>
    </xf>
    <xf numFmtId="0" fontId="6" fillId="0" borderId="49" xfId="0" applyFont="1" applyBorder="1" applyAlignment="1">
      <alignment horizontal="left" wrapText="1"/>
    </xf>
    <xf numFmtId="0" fontId="6" fillId="0" borderId="11" xfId="0" applyFont="1" applyBorder="1" applyAlignment="1">
      <alignment horizontal="left" wrapText="1"/>
    </xf>
    <xf numFmtId="0" fontId="6" fillId="0" borderId="54" xfId="0" applyFont="1" applyBorder="1" applyAlignment="1">
      <alignment horizontal="left" wrapText="1"/>
    </xf>
    <xf numFmtId="0" fontId="6" fillId="0" borderId="25" xfId="0" applyFont="1" applyBorder="1" applyAlignment="1">
      <alignment horizontal="left" wrapText="1"/>
    </xf>
    <xf numFmtId="0" fontId="6" fillId="0" borderId="23" xfId="0" applyFont="1" applyBorder="1" applyAlignment="1">
      <alignment horizontal="left" wrapText="1"/>
    </xf>
    <xf numFmtId="0" fontId="6" fillId="0" borderId="25" xfId="0" applyFont="1" applyBorder="1" applyAlignment="1">
      <alignment horizontal="left" vertical="center" wrapText="1"/>
    </xf>
    <xf numFmtId="0" fontId="6" fillId="0" borderId="23" xfId="0" applyFont="1" applyBorder="1" applyAlignment="1">
      <alignment horizontal="left" vertical="center" wrapText="1"/>
    </xf>
    <xf numFmtId="0" fontId="18" fillId="6" borderId="1" xfId="0" applyFont="1" applyFill="1" applyBorder="1" applyAlignment="1">
      <alignment horizontal="left" vertical="center" wrapText="1"/>
    </xf>
    <xf numFmtId="0" fontId="18" fillId="6" borderId="33" xfId="0" applyFont="1" applyFill="1" applyBorder="1" applyAlignment="1">
      <alignment horizontal="left" vertical="center" wrapText="1"/>
    </xf>
    <xf numFmtId="0" fontId="6" fillId="6" borderId="1" xfId="0" applyFont="1" applyFill="1" applyBorder="1" applyAlignment="1">
      <alignment horizontal="left" vertical="center" wrapText="1"/>
    </xf>
    <xf numFmtId="0" fontId="6" fillId="6" borderId="33" xfId="0" applyFont="1" applyFill="1" applyBorder="1" applyAlignment="1">
      <alignment horizontal="left" vertical="center" wrapText="1"/>
    </xf>
    <xf numFmtId="0" fontId="6" fillId="6" borderId="2" xfId="0" applyFont="1" applyFill="1" applyBorder="1" applyAlignment="1">
      <alignment horizontal="left" vertical="center" wrapText="1"/>
    </xf>
    <xf numFmtId="0" fontId="6" fillId="6" borderId="49" xfId="0" applyFont="1" applyFill="1" applyBorder="1" applyAlignment="1">
      <alignment horizontal="left" vertical="center" wrapText="1"/>
    </xf>
    <xf numFmtId="44" fontId="6" fillId="6" borderId="57" xfId="0" applyNumberFormat="1" applyFont="1" applyFill="1" applyBorder="1" applyAlignment="1">
      <alignment wrapText="1"/>
    </xf>
    <xf numFmtId="44" fontId="6" fillId="6" borderId="58" xfId="0" applyNumberFormat="1" applyFont="1" applyFill="1" applyBorder="1" applyAlignment="1">
      <alignment wrapText="1"/>
    </xf>
    <xf numFmtId="0" fontId="6" fillId="6" borderId="5" xfId="0" applyFont="1" applyFill="1" applyBorder="1" applyAlignment="1">
      <alignment horizontal="left" wrapText="1"/>
    </xf>
    <xf numFmtId="0" fontId="6" fillId="6" borderId="16" xfId="0" applyFont="1" applyFill="1" applyBorder="1" applyAlignment="1">
      <alignment horizontal="left" wrapText="1"/>
    </xf>
    <xf numFmtId="0" fontId="18" fillId="0" borderId="42" xfId="0" applyFont="1" applyBorder="1" applyAlignment="1">
      <alignment vertical="center" wrapText="1"/>
    </xf>
    <xf numFmtId="0" fontId="18" fillId="0" borderId="43" xfId="0" applyFont="1" applyBorder="1" applyAlignment="1">
      <alignment vertical="center" wrapText="1"/>
    </xf>
    <xf numFmtId="0" fontId="6" fillId="0" borderId="25" xfId="0" applyFont="1" applyBorder="1" applyAlignment="1">
      <alignment vertical="center" wrapText="1"/>
    </xf>
    <xf numFmtId="0" fontId="6" fillId="0" borderId="23" xfId="0" applyFont="1" applyBorder="1" applyAlignment="1">
      <alignment vertical="center" wrapText="1"/>
    </xf>
    <xf numFmtId="0" fontId="6" fillId="0" borderId="25" xfId="0" applyFont="1" applyBorder="1" applyAlignment="1">
      <alignment wrapText="1"/>
    </xf>
    <xf numFmtId="0" fontId="6" fillId="0" borderId="23" xfId="0" applyFont="1" applyBorder="1" applyAlignment="1">
      <alignment wrapText="1"/>
    </xf>
    <xf numFmtId="0" fontId="6" fillId="0" borderId="45" xfId="0" applyFont="1" applyBorder="1" applyAlignment="1">
      <alignment wrapText="1"/>
    </xf>
    <xf numFmtId="0" fontId="6" fillId="0" borderId="46" xfId="0" applyFont="1" applyBorder="1" applyAlignment="1">
      <alignment wrapText="1"/>
    </xf>
    <xf numFmtId="0" fontId="0" fillId="0" borderId="0" xfId="0" applyAlignment="1">
      <alignment horizontal="center" wrapText="1"/>
    </xf>
    <xf numFmtId="0" fontId="0" fillId="0" borderId="0" xfId="0" applyAlignment="1">
      <alignment horizontal="center"/>
    </xf>
    <xf numFmtId="0" fontId="0" fillId="2" borderId="0" xfId="0" applyFill="1" applyAlignment="1">
      <alignment horizontal="center"/>
    </xf>
    <xf numFmtId="0" fontId="0" fillId="0" borderId="11" xfId="0" applyBorder="1" applyAlignment="1">
      <alignment horizontal="center"/>
    </xf>
    <xf numFmtId="0" fontId="0" fillId="0" borderId="10" xfId="0" applyBorder="1" applyAlignment="1">
      <alignment horizontal="center"/>
    </xf>
    <xf numFmtId="0" fontId="0" fillId="0" borderId="59" xfId="0" applyBorder="1" applyAlignment="1">
      <alignment horizontal="left" vertical="center"/>
    </xf>
    <xf numFmtId="0" fontId="0" fillId="0" borderId="59" xfId="0" applyBorder="1" applyAlignment="1">
      <alignment vertical="center"/>
    </xf>
  </cellXfs>
  <cellStyles count="10">
    <cellStyle name="Comma" xfId="2" builtinId="3"/>
    <cellStyle name="Comma 2" xfId="7" xr:uid="{9BEF7BC9-7269-43DF-B94F-2EC746EF44A8}"/>
    <cellStyle name="Currency" xfId="3" builtinId="4"/>
    <cellStyle name="Currency 2" xfId="9" xr:uid="{F5E5CE7E-3B1B-4DAE-9E87-8DA4F01F8D7C}"/>
    <cellStyle name="Input" xfId="4" builtinId="20"/>
    <cellStyle name="Normal" xfId="0" builtinId="0"/>
    <cellStyle name="Normal 2" xfId="5" xr:uid="{9F04F603-5476-4DC5-8A6B-F4BD95C40073}"/>
    <cellStyle name="Normal 3" xfId="6" xr:uid="{EB61AA50-ACED-4A97-BCBD-A594F621FEF1}"/>
    <cellStyle name="Percent" xfId="1" builtinId="5"/>
    <cellStyle name="Percent 2" xfId="8" xr:uid="{7F1AB8A1-F516-487C-AE33-2BA473E5DDD7}"/>
  </cellStyles>
  <dxfs count="6">
    <dxf>
      <font>
        <color rgb="FF9C0006"/>
      </font>
      <fill>
        <patternFill>
          <bgColor rgb="FFFFC7CE"/>
        </patternFill>
      </fill>
    </dxf>
    <dxf>
      <font>
        <color rgb="FF9C0006"/>
      </font>
      <fill>
        <patternFill>
          <bgColor rgb="FFFFC7CE"/>
        </patternFill>
      </fill>
    </dxf>
    <dxf>
      <font>
        <color rgb="FFC00000"/>
      </font>
      <fill>
        <patternFill>
          <bgColor rgb="FFFFCCCC"/>
        </patternFill>
      </fill>
    </dxf>
    <dxf>
      <font>
        <color rgb="FFC00000"/>
      </font>
      <fill>
        <patternFill>
          <bgColor rgb="FFFFCCCC"/>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CC"/>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Bruce/Documents/A_-_Revised_PGE_Levelized_MMBtu_Calculator-BI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Basic Bid"/>
      <sheetName val="Aggregator Levelized Cost"/>
      <sheetName val="Total Levelized Costs"/>
      <sheetName val="Rate Calc"/>
      <sheetName val="notes"/>
    </sheetNames>
    <sheetDataSet>
      <sheetData sheetId="0"/>
      <sheetData sheetId="1"/>
      <sheetData sheetId="2"/>
      <sheetData sheetId="3"/>
      <sheetData sheetId="4">
        <row r="3">
          <cell r="B3">
            <v>7.0000000000000007E-2</v>
          </cell>
        </row>
        <row r="6">
          <cell r="B6">
            <v>6515</v>
          </cell>
          <cell r="C6">
            <v>100000</v>
          </cell>
        </row>
      </sheetData>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F17C8-A3A8-44FB-B29E-9E0C0D158D19}">
  <dimension ref="C3:I18"/>
  <sheetViews>
    <sheetView workbookViewId="0">
      <selection activeCell="D17" sqref="D17"/>
    </sheetView>
  </sheetViews>
  <sheetFormatPr defaultRowHeight="15" x14ac:dyDescent="0.25"/>
  <cols>
    <col min="4" max="4" width="62" customWidth="1"/>
    <col min="5" max="5" width="41.28515625" bestFit="1" customWidth="1"/>
    <col min="7" max="7" width="47.7109375" bestFit="1" customWidth="1"/>
    <col min="8" max="8" width="38.28515625" customWidth="1"/>
  </cols>
  <sheetData>
    <row r="3" spans="3:9" ht="15.75" thickBot="1" x14ac:dyDescent="0.3">
      <c r="C3" s="148"/>
      <c r="D3" s="148"/>
      <c r="E3" s="148"/>
      <c r="F3" s="148"/>
      <c r="G3" s="148"/>
      <c r="H3" s="148"/>
      <c r="I3" s="148"/>
    </row>
    <row r="4" spans="3:9" ht="29.25" thickBot="1" x14ac:dyDescent="0.5">
      <c r="C4" s="58"/>
      <c r="D4" s="59"/>
      <c r="E4" s="59"/>
      <c r="F4" s="60"/>
      <c r="G4" s="60"/>
      <c r="H4" s="60"/>
      <c r="I4" s="61"/>
    </row>
    <row r="5" spans="3:9" ht="29.25" thickBot="1" x14ac:dyDescent="0.5">
      <c r="C5" s="62"/>
      <c r="D5" s="63" t="s">
        <v>0</v>
      </c>
      <c r="E5" s="195">
        <f>'Portfolio Composition'!C2</f>
        <v>1000000</v>
      </c>
      <c r="F5" s="64"/>
      <c r="G5" s="67" t="s">
        <v>1</v>
      </c>
      <c r="H5" s="188">
        <f>((0.3)*(E5/'Portfolio Summary'!C3))</f>
        <v>461.53846153846155</v>
      </c>
      <c r="I5" s="65"/>
    </row>
    <row r="6" spans="3:9" ht="28.5" x14ac:dyDescent="0.45">
      <c r="C6" s="62"/>
      <c r="D6" s="66"/>
      <c r="E6" s="66"/>
      <c r="F6" s="64"/>
      <c r="G6" s="64"/>
      <c r="H6" s="64"/>
      <c r="I6" s="65"/>
    </row>
    <row r="7" spans="3:9" ht="28.5" x14ac:dyDescent="0.45">
      <c r="C7" s="62"/>
      <c r="D7" s="67" t="s">
        <v>2</v>
      </c>
      <c r="E7" s="68">
        <f>'Portfolio Summary'!I18</f>
        <v>1.7587495793633807</v>
      </c>
      <c r="F7" s="64"/>
      <c r="G7" s="67" t="s">
        <v>3</v>
      </c>
      <c r="H7" s="68">
        <f>'Portfolio Summary'!I19</f>
        <v>0.96666216511429626</v>
      </c>
      <c r="I7" s="65"/>
    </row>
    <row r="8" spans="3:9" x14ac:dyDescent="0.25">
      <c r="C8" s="62"/>
      <c r="D8" s="64"/>
      <c r="E8" s="64"/>
      <c r="F8" s="64"/>
      <c r="G8" s="64"/>
      <c r="H8" s="64"/>
      <c r="I8" s="65"/>
    </row>
    <row r="9" spans="3:9" ht="28.5" x14ac:dyDescent="0.45">
      <c r="C9" s="62"/>
      <c r="D9" s="67" t="s">
        <v>4</v>
      </c>
      <c r="E9" s="167">
        <f>'Portfolio Summary'!K44</f>
        <v>16.488910811240135</v>
      </c>
      <c r="F9" s="64"/>
      <c r="G9" s="67" t="s">
        <v>5</v>
      </c>
      <c r="H9" s="68">
        <f>'Portfolio Summary'!C19</f>
        <v>3.2982513073699794E-2</v>
      </c>
      <c r="I9" s="65"/>
    </row>
    <row r="10" spans="3:9" s="148" customFormat="1" ht="28.5" x14ac:dyDescent="0.45">
      <c r="C10" s="62"/>
      <c r="D10" s="190"/>
      <c r="E10" s="191"/>
      <c r="F10" s="64"/>
      <c r="G10" s="190"/>
      <c r="H10" s="192"/>
      <c r="I10" s="65"/>
    </row>
    <row r="11" spans="3:9" s="148" customFormat="1" ht="28.5" x14ac:dyDescent="0.45">
      <c r="C11" s="62"/>
      <c r="D11" s="67" t="s">
        <v>6</v>
      </c>
      <c r="E11" s="193">
        <f>'Portfolio Summary'!C15</f>
        <v>-0.14165201167638211</v>
      </c>
      <c r="F11" s="64"/>
      <c r="G11" s="67" t="s">
        <v>7</v>
      </c>
      <c r="H11" s="194">
        <f>'Portfolio Summary'!C3</f>
        <v>650</v>
      </c>
      <c r="I11" s="65"/>
    </row>
    <row r="12" spans="3:9" s="148" customFormat="1" ht="16.5" customHeight="1" x14ac:dyDescent="0.45">
      <c r="C12" s="62"/>
      <c r="D12" s="190"/>
      <c r="E12" s="191"/>
      <c r="F12" s="64"/>
      <c r="G12" s="190"/>
      <c r="H12" s="191"/>
      <c r="I12" s="65"/>
    </row>
    <row r="13" spans="3:9" s="148" customFormat="1" ht="28.5" x14ac:dyDescent="0.45">
      <c r="C13" s="62"/>
      <c r="D13" s="67" t="s">
        <v>8</v>
      </c>
      <c r="E13" s="193">
        <f>'Portfolio Summary'!I15</f>
        <v>0.55387594012957031</v>
      </c>
      <c r="F13" s="64"/>
      <c r="G13" s="190"/>
      <c r="H13" s="191"/>
      <c r="I13" s="65"/>
    </row>
    <row r="14" spans="3:9" ht="28.5" x14ac:dyDescent="0.45">
      <c r="C14" s="69"/>
      <c r="D14" s="156"/>
      <c r="E14" s="157"/>
      <c r="F14" s="70"/>
      <c r="G14" s="156"/>
      <c r="H14" s="157"/>
      <c r="I14" s="71"/>
    </row>
    <row r="17" spans="3:9" ht="18.75" x14ac:dyDescent="0.3">
      <c r="C17" s="154"/>
      <c r="D17" s="155"/>
      <c r="E17" s="155"/>
      <c r="F17" s="155"/>
      <c r="G17" s="155"/>
      <c r="H17" s="155"/>
      <c r="I17" s="155"/>
    </row>
    <row r="18" spans="3:9" ht="28.5" x14ac:dyDescent="0.45">
      <c r="C18" s="148"/>
      <c r="D18" s="148"/>
      <c r="E18" s="148"/>
      <c r="F18" s="148"/>
      <c r="G18" s="148"/>
      <c r="H18" s="187"/>
      <c r="I18" s="148"/>
    </row>
  </sheetData>
  <sheetProtection algorithmName="SHA-512" hashValue="IkD7r2savxLAAfuu1F0/fgvlpS1x/Tk9rkV/MqVluRuS7dUlVV9hJnyZJ1zUCrZKkN5q9uaPMlz3hZhS9UVwPw==" saltValue="MwvzhVrBT/1exQG5lMawIw==" spinCount="100000" sheet="1" objects="1" scenarios="1"/>
  <conditionalFormatting sqref="E7">
    <cfRule type="cellIs" dxfId="5" priority="24" operator="greaterThan">
      <formula>14</formula>
    </cfRule>
  </conditionalFormatting>
  <conditionalFormatting sqref="E5">
    <cfRule type="cellIs" dxfId="4" priority="23" operator="greaterThan">
      <formula>6000000</formula>
    </cfRule>
  </conditionalFormatting>
  <conditionalFormatting sqref="E11 E13">
    <cfRule type="expression" dxfId="3" priority="10">
      <formula>AND($E$11&lt;5%, $E$13&lt;5%)</formula>
    </cfRule>
  </conditionalFormatting>
  <conditionalFormatting sqref="H11">
    <cfRule type="expression" dxfId="2" priority="7" stopIfTrue="1">
      <formula>AND($E$11&gt;$E$13,$E$11&lt;5)</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722B5-42AD-49DA-989D-42A0C22CBC97}">
  <dimension ref="A1:DC284"/>
  <sheetViews>
    <sheetView tabSelected="1" zoomScale="80" zoomScaleNormal="80" workbookViewId="0">
      <selection activeCell="D23" sqref="D23:U23"/>
    </sheetView>
  </sheetViews>
  <sheetFormatPr defaultColWidth="8.85546875" defaultRowHeight="12.75" x14ac:dyDescent="0.2"/>
  <cols>
    <col min="1" max="20" width="8.85546875" style="49"/>
    <col min="21" max="21" width="12.28515625" style="49" customWidth="1"/>
    <col min="22" max="22" width="83" style="49" bestFit="1" customWidth="1"/>
    <col min="23" max="16384" width="8.85546875" style="49"/>
  </cols>
  <sheetData>
    <row r="1" spans="1:107" x14ac:dyDescent="0.2">
      <c r="A1" s="50"/>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row>
    <row r="2" spans="1:107" ht="54.6" customHeight="1" x14ac:dyDescent="0.9">
      <c r="A2" s="50"/>
      <c r="B2" s="50"/>
      <c r="C2" s="57"/>
      <c r="D2" s="218" t="s">
        <v>9</v>
      </c>
      <c r="E2" s="218"/>
      <c r="F2" s="218"/>
      <c r="G2" s="218"/>
      <c r="H2" s="218"/>
      <c r="I2" s="218"/>
      <c r="J2" s="218"/>
      <c r="K2" s="218"/>
      <c r="L2" s="218"/>
      <c r="M2" s="218"/>
      <c r="N2" s="218"/>
      <c r="O2" s="56"/>
      <c r="P2" s="56"/>
      <c r="Q2" s="56"/>
      <c r="R2" s="56"/>
      <c r="S2" s="56"/>
      <c r="T2" s="56"/>
      <c r="U2" s="55"/>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row>
    <row r="3" spans="1:107" ht="163.5" customHeight="1" x14ac:dyDescent="0.2">
      <c r="A3" s="50"/>
      <c r="B3" s="50"/>
      <c r="C3" s="53"/>
      <c r="D3" s="219" t="s">
        <v>10</v>
      </c>
      <c r="E3" s="219"/>
      <c r="F3" s="219"/>
      <c r="G3" s="219"/>
      <c r="H3" s="219"/>
      <c r="I3" s="219"/>
      <c r="J3" s="219"/>
      <c r="K3" s="219"/>
      <c r="L3" s="219"/>
      <c r="M3" s="219"/>
      <c r="N3" s="219"/>
      <c r="O3" s="219"/>
      <c r="P3" s="219"/>
      <c r="Q3" s="219"/>
      <c r="R3" s="219"/>
      <c r="S3" s="219"/>
      <c r="T3" s="219"/>
      <c r="U3" s="52"/>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row>
    <row r="4" spans="1:107" ht="29.45" customHeight="1" x14ac:dyDescent="0.25">
      <c r="A4" s="50"/>
      <c r="B4" s="50"/>
      <c r="C4" s="53"/>
      <c r="D4" s="220" t="s">
        <v>11</v>
      </c>
      <c r="E4" s="220"/>
      <c r="F4" s="220"/>
      <c r="G4" s="220"/>
      <c r="H4" s="220"/>
      <c r="I4" s="220"/>
      <c r="J4" s="220"/>
      <c r="K4" s="220"/>
      <c r="L4" s="220"/>
      <c r="M4" s="220"/>
      <c r="N4" s="220"/>
      <c r="O4" s="220"/>
      <c r="P4" s="220"/>
      <c r="Q4" s="220"/>
      <c r="R4" s="220"/>
      <c r="S4" s="220"/>
      <c r="T4" s="54"/>
      <c r="U4" s="52"/>
      <c r="V4" s="50"/>
      <c r="W4" s="50"/>
      <c r="X4" s="50"/>
      <c r="Y4" s="50"/>
      <c r="Z4" s="50"/>
      <c r="AA4" s="50"/>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0"/>
      <c r="DA4" s="50"/>
      <c r="DB4" s="50"/>
      <c r="DC4" s="50"/>
    </row>
    <row r="5" spans="1:107" ht="131.25" customHeight="1" x14ac:dyDescent="0.2">
      <c r="A5" s="50"/>
      <c r="B5" s="50"/>
      <c r="C5" s="53"/>
      <c r="D5" s="227" t="s">
        <v>12</v>
      </c>
      <c r="E5" s="220"/>
      <c r="F5" s="220"/>
      <c r="G5" s="220"/>
      <c r="H5" s="220"/>
      <c r="I5" s="220"/>
      <c r="J5" s="220"/>
      <c r="K5" s="220"/>
      <c r="L5" s="220"/>
      <c r="M5" s="220"/>
      <c r="N5" s="220"/>
      <c r="O5" s="220"/>
      <c r="P5" s="220"/>
      <c r="Q5" s="220"/>
      <c r="R5" s="220"/>
      <c r="S5" s="220"/>
      <c r="T5" s="220"/>
      <c r="U5" s="228"/>
      <c r="V5" s="50"/>
      <c r="W5" s="50"/>
      <c r="X5" s="50"/>
      <c r="Y5" s="50"/>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50"/>
      <c r="BN5" s="50"/>
      <c r="BO5" s="50"/>
      <c r="BP5" s="50"/>
      <c r="BQ5" s="50"/>
      <c r="BR5" s="50"/>
      <c r="BS5" s="50"/>
      <c r="BT5" s="50"/>
      <c r="BU5" s="50"/>
      <c r="BV5" s="50"/>
      <c r="BW5" s="50"/>
      <c r="BX5" s="50"/>
      <c r="BY5" s="50"/>
      <c r="BZ5" s="50"/>
      <c r="CA5" s="50"/>
      <c r="CB5" s="50"/>
      <c r="CC5" s="50"/>
      <c r="CD5" s="50"/>
      <c r="CE5" s="50"/>
      <c r="CF5" s="50"/>
      <c r="CG5" s="50"/>
      <c r="CH5" s="50"/>
      <c r="CI5" s="50"/>
      <c r="CJ5" s="50"/>
      <c r="CK5" s="50"/>
      <c r="CL5" s="50"/>
      <c r="CM5" s="50"/>
      <c r="CN5" s="50"/>
      <c r="CO5" s="50"/>
      <c r="CP5" s="50"/>
      <c r="CQ5" s="50"/>
      <c r="CR5" s="50"/>
      <c r="CS5" s="50"/>
      <c r="CT5" s="50"/>
      <c r="CU5" s="50"/>
      <c r="CV5" s="50"/>
      <c r="CW5" s="50"/>
      <c r="CX5" s="50"/>
      <c r="CY5" s="50"/>
      <c r="CZ5" s="50"/>
      <c r="DA5" s="50"/>
      <c r="DB5" s="50"/>
      <c r="DC5" s="50"/>
    </row>
    <row r="6" spans="1:107" ht="105" customHeight="1" x14ac:dyDescent="0.2">
      <c r="A6" s="50"/>
      <c r="B6" s="50"/>
      <c r="C6" s="53"/>
      <c r="D6" s="221" t="s">
        <v>13</v>
      </c>
      <c r="E6" s="221"/>
      <c r="F6" s="221"/>
      <c r="G6" s="221"/>
      <c r="H6" s="221"/>
      <c r="I6" s="221"/>
      <c r="J6" s="221"/>
      <c r="K6" s="221"/>
      <c r="L6" s="221"/>
      <c r="M6" s="221"/>
      <c r="N6" s="221"/>
      <c r="O6" s="221"/>
      <c r="P6" s="221"/>
      <c r="Q6" s="221"/>
      <c r="R6" s="221"/>
      <c r="S6" s="221"/>
      <c r="T6" s="221"/>
      <c r="U6" s="52"/>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c r="CQ6" s="50"/>
      <c r="CR6" s="50"/>
      <c r="CS6" s="50"/>
      <c r="CT6" s="50"/>
      <c r="CU6" s="50"/>
      <c r="CV6" s="50"/>
      <c r="CW6" s="50"/>
      <c r="CX6" s="50"/>
      <c r="CY6" s="50"/>
      <c r="CZ6" s="50"/>
      <c r="DA6" s="50"/>
      <c r="DB6" s="50"/>
      <c r="DC6" s="50"/>
    </row>
    <row r="7" spans="1:107" ht="23.25" customHeight="1" x14ac:dyDescent="0.2">
      <c r="A7" s="50"/>
      <c r="B7" s="50"/>
      <c r="C7" s="53"/>
      <c r="D7" s="221" t="s">
        <v>14</v>
      </c>
      <c r="E7" s="221"/>
      <c r="F7" s="221"/>
      <c r="G7" s="221"/>
      <c r="H7" s="221"/>
      <c r="I7" s="221"/>
      <c r="J7" s="221"/>
      <c r="K7" s="221"/>
      <c r="L7" s="221"/>
      <c r="M7" s="221"/>
      <c r="N7" s="221"/>
      <c r="O7" s="221"/>
      <c r="P7" s="221"/>
      <c r="Q7" s="221"/>
      <c r="R7" s="221"/>
      <c r="S7" s="221"/>
      <c r="T7" s="221"/>
      <c r="U7" s="222"/>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c r="CQ7" s="50"/>
      <c r="CR7" s="50"/>
      <c r="CS7" s="50"/>
      <c r="CT7" s="50"/>
      <c r="CU7" s="50"/>
      <c r="CV7" s="50"/>
      <c r="CW7" s="50"/>
      <c r="CX7" s="50"/>
      <c r="CY7" s="50"/>
      <c r="CZ7" s="50"/>
      <c r="DA7" s="50"/>
      <c r="DB7" s="50"/>
      <c r="DC7" s="50"/>
    </row>
    <row r="8" spans="1:107" ht="67.5" customHeight="1" x14ac:dyDescent="0.2">
      <c r="A8" s="50"/>
      <c r="B8" s="50"/>
      <c r="C8" s="53"/>
      <c r="D8" s="221" t="s">
        <v>15</v>
      </c>
      <c r="E8" s="221"/>
      <c r="F8" s="221"/>
      <c r="G8" s="221"/>
      <c r="H8" s="221"/>
      <c r="I8" s="221"/>
      <c r="J8" s="221"/>
      <c r="K8" s="221"/>
      <c r="L8" s="221"/>
      <c r="M8" s="221"/>
      <c r="N8" s="221"/>
      <c r="O8" s="221"/>
      <c r="P8" s="221"/>
      <c r="Q8" s="221"/>
      <c r="R8" s="221"/>
      <c r="S8" s="221"/>
      <c r="T8" s="221"/>
      <c r="U8" s="222"/>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c r="BN8" s="50"/>
      <c r="BO8" s="50"/>
      <c r="BP8" s="50"/>
      <c r="BQ8" s="50"/>
      <c r="BR8" s="50"/>
      <c r="BS8" s="50"/>
      <c r="BT8" s="50"/>
      <c r="BU8" s="50"/>
      <c r="BV8" s="50"/>
      <c r="BW8" s="50"/>
      <c r="BX8" s="50"/>
      <c r="BY8" s="50"/>
      <c r="BZ8" s="50"/>
      <c r="CA8" s="50"/>
      <c r="CB8" s="50"/>
      <c r="CC8" s="50"/>
      <c r="CD8" s="50"/>
      <c r="CE8" s="50"/>
      <c r="CF8" s="50"/>
      <c r="CG8" s="50"/>
      <c r="CH8" s="50"/>
      <c r="CI8" s="50"/>
      <c r="CJ8" s="50"/>
      <c r="CK8" s="50"/>
      <c r="CL8" s="50"/>
      <c r="CM8" s="50"/>
      <c r="CN8" s="50"/>
      <c r="CO8" s="50"/>
      <c r="CP8" s="50"/>
      <c r="CQ8" s="50"/>
      <c r="CR8" s="50"/>
      <c r="CS8" s="50"/>
      <c r="CT8" s="50"/>
      <c r="CU8" s="50"/>
      <c r="CV8" s="50"/>
      <c r="CW8" s="50"/>
      <c r="CX8" s="50"/>
      <c r="CY8" s="50"/>
      <c r="CZ8" s="50"/>
      <c r="DA8" s="50"/>
      <c r="DB8" s="50"/>
      <c r="DC8" s="50"/>
    </row>
    <row r="9" spans="1:107" ht="23.25" customHeight="1" x14ac:dyDescent="0.2">
      <c r="A9" s="50"/>
      <c r="B9" s="50"/>
      <c r="C9" s="53"/>
      <c r="D9" s="221" t="s">
        <v>16</v>
      </c>
      <c r="E9" s="221"/>
      <c r="F9" s="221"/>
      <c r="G9" s="221"/>
      <c r="H9" s="221"/>
      <c r="I9" s="221"/>
      <c r="J9" s="221"/>
      <c r="K9" s="221"/>
      <c r="L9" s="221"/>
      <c r="M9" s="221"/>
      <c r="N9" s="221"/>
      <c r="O9" s="221"/>
      <c r="P9" s="221"/>
      <c r="Q9" s="221"/>
      <c r="R9" s="221"/>
      <c r="S9" s="221"/>
      <c r="T9" s="221"/>
      <c r="U9" s="222"/>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c r="CQ9" s="50"/>
      <c r="CR9" s="50"/>
      <c r="CS9" s="50"/>
      <c r="CT9" s="50"/>
      <c r="CU9" s="50"/>
      <c r="CV9" s="50"/>
      <c r="CW9" s="50"/>
      <c r="CX9" s="50"/>
      <c r="CY9" s="50"/>
      <c r="CZ9" s="50"/>
      <c r="DA9" s="50"/>
      <c r="DB9" s="50"/>
      <c r="DC9" s="50"/>
    </row>
    <row r="10" spans="1:107" ht="100.5" customHeight="1" x14ac:dyDescent="0.2">
      <c r="A10" s="50"/>
      <c r="B10" s="50"/>
      <c r="C10" s="53"/>
      <c r="D10" s="223" t="s">
        <v>17</v>
      </c>
      <c r="E10" s="223"/>
      <c r="F10" s="223"/>
      <c r="G10" s="223"/>
      <c r="H10" s="223"/>
      <c r="I10" s="223"/>
      <c r="J10" s="223"/>
      <c r="K10" s="223"/>
      <c r="L10" s="223"/>
      <c r="M10" s="223"/>
      <c r="N10" s="223"/>
      <c r="O10" s="223"/>
      <c r="P10" s="223"/>
      <c r="Q10" s="223"/>
      <c r="R10" s="223"/>
      <c r="S10" s="223"/>
      <c r="T10" s="223"/>
      <c r="U10" s="224"/>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c r="CQ10" s="50"/>
      <c r="CR10" s="50"/>
      <c r="CS10" s="50"/>
      <c r="CT10" s="50"/>
      <c r="CU10" s="50"/>
      <c r="CV10" s="50"/>
      <c r="CW10" s="50"/>
      <c r="CX10" s="50"/>
      <c r="CY10" s="50"/>
      <c r="CZ10" s="50"/>
      <c r="DA10" s="50"/>
      <c r="DB10" s="50"/>
      <c r="DC10" s="50"/>
    </row>
    <row r="11" spans="1:107" ht="23.25" x14ac:dyDescent="0.2">
      <c r="A11" s="50"/>
      <c r="B11" s="50"/>
      <c r="C11" s="53"/>
      <c r="D11" s="225" t="s">
        <v>18</v>
      </c>
      <c r="E11" s="225"/>
      <c r="F11" s="225"/>
      <c r="G11" s="225"/>
      <c r="H11" s="225"/>
      <c r="I11" s="225"/>
      <c r="J11" s="225"/>
      <c r="K11" s="225"/>
      <c r="L11" s="225"/>
      <c r="M11" s="225"/>
      <c r="N11" s="225"/>
      <c r="O11" s="225"/>
      <c r="P11" s="225"/>
      <c r="Q11" s="225"/>
      <c r="R11" s="225"/>
      <c r="S11" s="225"/>
      <c r="T11" s="225"/>
      <c r="U11" s="226"/>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c r="BN11" s="50"/>
      <c r="BO11" s="50"/>
      <c r="BP11" s="50"/>
      <c r="BQ11" s="50"/>
      <c r="BR11" s="50"/>
      <c r="BS11" s="50"/>
      <c r="BT11" s="50"/>
      <c r="BU11" s="50"/>
      <c r="BV11" s="50"/>
      <c r="BW11" s="50"/>
      <c r="BX11" s="50"/>
      <c r="BY11" s="50"/>
      <c r="BZ11" s="50"/>
      <c r="CA11" s="50"/>
      <c r="CB11" s="50"/>
      <c r="CC11" s="50"/>
      <c r="CD11" s="50"/>
      <c r="CE11" s="50"/>
      <c r="CF11" s="50"/>
      <c r="CG11" s="50"/>
      <c r="CH11" s="50"/>
      <c r="CI11" s="50"/>
      <c r="CJ11" s="50"/>
      <c r="CK11" s="50"/>
      <c r="CL11" s="50"/>
      <c r="CM11" s="50"/>
      <c r="CN11" s="50"/>
      <c r="CO11" s="50"/>
      <c r="CP11" s="50"/>
      <c r="CQ11" s="50"/>
      <c r="CR11" s="50"/>
      <c r="CS11" s="50"/>
      <c r="CT11" s="50"/>
      <c r="CU11" s="50"/>
      <c r="CV11" s="50"/>
      <c r="CW11" s="50"/>
      <c r="CX11" s="50"/>
      <c r="CY11" s="50"/>
      <c r="CZ11" s="50"/>
      <c r="DA11" s="50"/>
      <c r="DB11" s="50"/>
      <c r="DC11" s="50"/>
    </row>
    <row r="12" spans="1:107" ht="23.25" x14ac:dyDescent="0.2">
      <c r="A12" s="50"/>
      <c r="B12" s="50"/>
      <c r="C12" s="53"/>
      <c r="D12" s="225" t="s">
        <v>19</v>
      </c>
      <c r="E12" s="225"/>
      <c r="F12" s="225"/>
      <c r="G12" s="225"/>
      <c r="H12" s="225"/>
      <c r="I12" s="225"/>
      <c r="J12" s="225"/>
      <c r="K12" s="225"/>
      <c r="L12" s="225"/>
      <c r="M12" s="225"/>
      <c r="N12" s="225"/>
      <c r="O12" s="225"/>
      <c r="P12" s="225"/>
      <c r="Q12" s="225"/>
      <c r="R12" s="225"/>
      <c r="S12" s="225"/>
      <c r="T12" s="225"/>
      <c r="U12" s="226"/>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50"/>
      <c r="CK12" s="50"/>
      <c r="CL12" s="50"/>
      <c r="CM12" s="50"/>
      <c r="CN12" s="50"/>
      <c r="CO12" s="50"/>
      <c r="CP12" s="50"/>
      <c r="CQ12" s="50"/>
      <c r="CR12" s="50"/>
      <c r="CS12" s="50"/>
      <c r="CT12" s="50"/>
      <c r="CU12" s="50"/>
      <c r="CV12" s="50"/>
      <c r="CW12" s="50"/>
      <c r="CX12" s="50"/>
      <c r="CY12" s="50"/>
      <c r="CZ12" s="50"/>
      <c r="DA12" s="50"/>
      <c r="DB12" s="50"/>
      <c r="DC12" s="50"/>
    </row>
    <row r="13" spans="1:107" ht="23.25" x14ac:dyDescent="0.2">
      <c r="A13" s="50"/>
      <c r="B13" s="50"/>
      <c r="C13" s="53"/>
      <c r="D13" s="225" t="s">
        <v>20</v>
      </c>
      <c r="E13" s="225"/>
      <c r="F13" s="225"/>
      <c r="G13" s="225"/>
      <c r="H13" s="225"/>
      <c r="I13" s="225"/>
      <c r="J13" s="225"/>
      <c r="K13" s="225"/>
      <c r="L13" s="225"/>
      <c r="M13" s="225"/>
      <c r="N13" s="225"/>
      <c r="O13" s="225"/>
      <c r="P13" s="225"/>
      <c r="Q13" s="225"/>
      <c r="R13" s="225"/>
      <c r="S13" s="225"/>
      <c r="T13" s="225"/>
      <c r="U13" s="226"/>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BP13" s="50"/>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c r="CQ13" s="50"/>
      <c r="CR13" s="50"/>
      <c r="CS13" s="50"/>
      <c r="CT13" s="50"/>
      <c r="CU13" s="50"/>
      <c r="CV13" s="50"/>
      <c r="CW13" s="50"/>
      <c r="CX13" s="50"/>
      <c r="CY13" s="50"/>
      <c r="CZ13" s="50"/>
      <c r="DA13" s="50"/>
      <c r="DB13" s="50"/>
      <c r="DC13" s="50"/>
    </row>
    <row r="14" spans="1:107" ht="23.25" x14ac:dyDescent="0.2">
      <c r="A14" s="50"/>
      <c r="B14" s="50"/>
      <c r="C14" s="53"/>
      <c r="D14" s="225" t="s">
        <v>21</v>
      </c>
      <c r="E14" s="225"/>
      <c r="F14" s="225"/>
      <c r="G14" s="225"/>
      <c r="H14" s="225"/>
      <c r="I14" s="225"/>
      <c r="J14" s="225"/>
      <c r="K14" s="225"/>
      <c r="L14" s="225"/>
      <c r="M14" s="225"/>
      <c r="N14" s="225"/>
      <c r="O14" s="225"/>
      <c r="P14" s="225"/>
      <c r="Q14" s="225"/>
      <c r="R14" s="225"/>
      <c r="S14" s="225"/>
      <c r="T14" s="225"/>
      <c r="U14" s="226"/>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c r="BN14" s="50"/>
      <c r="BO14" s="50"/>
      <c r="BP14" s="50"/>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c r="CQ14" s="50"/>
      <c r="CR14" s="50"/>
      <c r="CS14" s="50"/>
      <c r="CT14" s="50"/>
      <c r="CU14" s="50"/>
      <c r="CV14" s="50"/>
      <c r="CW14" s="50"/>
      <c r="CX14" s="50"/>
      <c r="CY14" s="50"/>
      <c r="CZ14" s="50"/>
      <c r="DA14" s="50"/>
      <c r="DB14" s="50"/>
      <c r="DC14" s="50"/>
    </row>
    <row r="15" spans="1:107" ht="23.25" x14ac:dyDescent="0.2">
      <c r="A15" s="50"/>
      <c r="B15" s="50"/>
      <c r="C15" s="53"/>
      <c r="D15" s="225" t="s">
        <v>22</v>
      </c>
      <c r="E15" s="225"/>
      <c r="F15" s="225"/>
      <c r="G15" s="225"/>
      <c r="H15" s="225"/>
      <c r="I15" s="225"/>
      <c r="J15" s="225"/>
      <c r="K15" s="225"/>
      <c r="L15" s="225"/>
      <c r="M15" s="225"/>
      <c r="N15" s="225"/>
      <c r="O15" s="225"/>
      <c r="P15" s="225"/>
      <c r="Q15" s="225"/>
      <c r="R15" s="225"/>
      <c r="S15" s="225"/>
      <c r="T15" s="225"/>
      <c r="U15" s="226"/>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c r="CQ15" s="50"/>
      <c r="CR15" s="50"/>
      <c r="CS15" s="50"/>
      <c r="CT15" s="50"/>
      <c r="CU15" s="50"/>
      <c r="CV15" s="50"/>
      <c r="CW15" s="50"/>
      <c r="CX15" s="50"/>
      <c r="CY15" s="50"/>
      <c r="CZ15" s="50"/>
      <c r="DA15" s="50"/>
      <c r="DB15" s="50"/>
      <c r="DC15" s="50"/>
    </row>
    <row r="16" spans="1:107" ht="34.700000000000003" customHeight="1" x14ac:dyDescent="0.25">
      <c r="A16" s="50"/>
      <c r="B16" s="50"/>
      <c r="C16" s="53"/>
      <c r="D16" s="220" t="s">
        <v>23</v>
      </c>
      <c r="E16" s="220"/>
      <c r="F16" s="220"/>
      <c r="G16" s="220"/>
      <c r="H16" s="220"/>
      <c r="I16" s="220"/>
      <c r="J16" s="220"/>
      <c r="K16" s="220"/>
      <c r="L16" s="220"/>
      <c r="M16" s="220"/>
      <c r="N16" s="220"/>
      <c r="O16" s="220"/>
      <c r="P16" s="220"/>
      <c r="Q16" s="220"/>
      <c r="R16" s="220"/>
      <c r="S16" s="220"/>
      <c r="T16" s="54"/>
      <c r="U16" s="52"/>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c r="CQ16" s="50"/>
      <c r="CR16" s="50"/>
      <c r="CS16" s="50"/>
      <c r="CT16" s="50"/>
      <c r="CU16" s="50"/>
      <c r="CV16" s="50"/>
      <c r="CW16" s="50"/>
      <c r="CX16" s="50"/>
      <c r="CY16" s="50"/>
      <c r="CZ16" s="50"/>
      <c r="DA16" s="50"/>
      <c r="DB16" s="50"/>
      <c r="DC16" s="50"/>
    </row>
    <row r="17" spans="1:107" ht="102" customHeight="1" x14ac:dyDescent="0.2">
      <c r="A17" s="50"/>
      <c r="B17" s="50"/>
      <c r="C17" s="53"/>
      <c r="D17" s="202" t="s">
        <v>24</v>
      </c>
      <c r="E17" s="202"/>
      <c r="F17" s="202"/>
      <c r="G17" s="202"/>
      <c r="H17" s="202"/>
      <c r="I17" s="202"/>
      <c r="J17" s="202"/>
      <c r="K17" s="202"/>
      <c r="L17" s="202"/>
      <c r="M17" s="202"/>
      <c r="N17" s="202"/>
      <c r="O17" s="202"/>
      <c r="P17" s="202"/>
      <c r="Q17" s="202"/>
      <c r="R17" s="202"/>
      <c r="S17" s="202"/>
      <c r="T17" s="202"/>
      <c r="U17" s="52"/>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c r="CQ17" s="50"/>
      <c r="CR17" s="50"/>
      <c r="CS17" s="50"/>
      <c r="CT17" s="50"/>
      <c r="CU17" s="50"/>
      <c r="CV17" s="50"/>
      <c r="CW17" s="50"/>
      <c r="CX17" s="50"/>
      <c r="CY17" s="50"/>
      <c r="CZ17" s="50"/>
      <c r="DA17" s="50"/>
      <c r="DB17" s="50"/>
      <c r="DC17" s="50"/>
    </row>
    <row r="18" spans="1:107" ht="23.25" customHeight="1" x14ac:dyDescent="0.2">
      <c r="A18" s="50"/>
      <c r="B18" s="50"/>
      <c r="C18" s="53"/>
      <c r="D18" s="205" t="s">
        <v>25</v>
      </c>
      <c r="E18" s="206"/>
      <c r="F18" s="206"/>
      <c r="G18" s="206"/>
      <c r="H18" s="206"/>
      <c r="I18" s="206"/>
      <c r="J18" s="206"/>
      <c r="K18" s="206"/>
      <c r="L18" s="206"/>
      <c r="M18" s="206"/>
      <c r="N18" s="206"/>
      <c r="O18" s="206"/>
      <c r="P18" s="206"/>
      <c r="Q18" s="206"/>
      <c r="R18" s="206"/>
      <c r="S18" s="206"/>
      <c r="T18" s="206"/>
      <c r="U18" s="207"/>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c r="CQ18" s="50"/>
      <c r="CR18" s="50"/>
      <c r="CS18" s="50"/>
      <c r="CT18" s="50"/>
      <c r="CU18" s="50"/>
      <c r="CV18" s="50"/>
      <c r="CW18" s="50"/>
      <c r="CX18" s="50"/>
      <c r="CY18" s="50"/>
      <c r="CZ18" s="50"/>
      <c r="DA18" s="50"/>
      <c r="DB18" s="50"/>
      <c r="DC18" s="50"/>
    </row>
    <row r="19" spans="1:107" ht="55.5" customHeight="1" x14ac:dyDescent="0.2">
      <c r="A19" s="50"/>
      <c r="B19" s="50"/>
      <c r="C19" s="53"/>
      <c r="D19" s="210" t="s">
        <v>26</v>
      </c>
      <c r="E19" s="205"/>
      <c r="F19" s="205"/>
      <c r="G19" s="205"/>
      <c r="H19" s="205"/>
      <c r="I19" s="205"/>
      <c r="J19" s="205"/>
      <c r="K19" s="205"/>
      <c r="L19" s="205"/>
      <c r="M19" s="205"/>
      <c r="N19" s="205"/>
      <c r="O19" s="205"/>
      <c r="P19" s="205"/>
      <c r="Q19" s="205"/>
      <c r="R19" s="205"/>
      <c r="S19" s="205"/>
      <c r="T19" s="205"/>
      <c r="U19" s="211"/>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c r="CQ19" s="50"/>
      <c r="CR19" s="50"/>
      <c r="CS19" s="50"/>
      <c r="CT19" s="50"/>
      <c r="CU19" s="50"/>
      <c r="CV19" s="50"/>
      <c r="CW19" s="50"/>
      <c r="CX19" s="50"/>
      <c r="CY19" s="50"/>
      <c r="CZ19" s="50"/>
      <c r="DA19" s="50"/>
      <c r="DB19" s="50"/>
      <c r="DC19" s="50"/>
    </row>
    <row r="20" spans="1:107" ht="23.25" customHeight="1" x14ac:dyDescent="0.2">
      <c r="A20" s="50"/>
      <c r="B20" s="50"/>
      <c r="C20" s="53"/>
      <c r="D20" s="205" t="s">
        <v>27</v>
      </c>
      <c r="E20" s="205"/>
      <c r="F20" s="205"/>
      <c r="G20" s="205"/>
      <c r="H20" s="205"/>
      <c r="I20" s="205"/>
      <c r="J20" s="205"/>
      <c r="K20" s="205"/>
      <c r="L20" s="205"/>
      <c r="M20" s="205"/>
      <c r="N20" s="205"/>
      <c r="O20" s="205"/>
      <c r="P20" s="205"/>
      <c r="Q20" s="205"/>
      <c r="R20" s="205"/>
      <c r="S20" s="205"/>
      <c r="T20" s="205"/>
      <c r="U20" s="211"/>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50"/>
      <c r="BN20" s="50"/>
      <c r="BO20" s="50"/>
      <c r="BP20" s="50"/>
      <c r="BQ20" s="50"/>
      <c r="BR20" s="50"/>
      <c r="BS20" s="50"/>
      <c r="BT20" s="50"/>
      <c r="BU20" s="50"/>
      <c r="BV20" s="50"/>
      <c r="BW20" s="50"/>
      <c r="BX20" s="50"/>
      <c r="BY20" s="50"/>
      <c r="BZ20" s="50"/>
      <c r="CA20" s="50"/>
      <c r="CB20" s="50"/>
      <c r="CC20" s="50"/>
      <c r="CD20" s="50"/>
      <c r="CE20" s="50"/>
      <c r="CF20" s="50"/>
      <c r="CG20" s="50"/>
      <c r="CH20" s="50"/>
      <c r="CI20" s="50"/>
      <c r="CJ20" s="50"/>
      <c r="CK20" s="50"/>
      <c r="CL20" s="50"/>
      <c r="CM20" s="50"/>
      <c r="CN20" s="50"/>
      <c r="CO20" s="50"/>
      <c r="CP20" s="50"/>
      <c r="CQ20" s="50"/>
      <c r="CR20" s="50"/>
      <c r="CS20" s="50"/>
      <c r="CT20" s="50"/>
      <c r="CU20" s="50"/>
      <c r="CV20" s="50"/>
      <c r="CW20" s="50"/>
      <c r="CX20" s="50"/>
      <c r="CY20" s="50"/>
      <c r="CZ20" s="50"/>
      <c r="DA20" s="50"/>
      <c r="DB20" s="50"/>
      <c r="DC20" s="50"/>
    </row>
    <row r="21" spans="1:107" ht="59.25" customHeight="1" x14ac:dyDescent="0.2">
      <c r="A21" s="50"/>
      <c r="B21" s="50"/>
      <c r="C21" s="53"/>
      <c r="D21" s="210" t="s">
        <v>28</v>
      </c>
      <c r="E21" s="205"/>
      <c r="F21" s="205"/>
      <c r="G21" s="205"/>
      <c r="H21" s="205"/>
      <c r="I21" s="205"/>
      <c r="J21" s="205"/>
      <c r="K21" s="205"/>
      <c r="L21" s="205"/>
      <c r="M21" s="205"/>
      <c r="N21" s="205"/>
      <c r="O21" s="205"/>
      <c r="P21" s="205"/>
      <c r="Q21" s="205"/>
      <c r="R21" s="205"/>
      <c r="S21" s="205"/>
      <c r="T21" s="205"/>
      <c r="U21" s="211"/>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50"/>
      <c r="BH21" s="50"/>
      <c r="BI21" s="50"/>
      <c r="BJ21" s="50"/>
      <c r="BK21" s="50"/>
      <c r="BL21" s="50"/>
      <c r="BM21" s="50"/>
      <c r="BN21" s="50"/>
      <c r="BO21" s="50"/>
      <c r="BP21" s="50"/>
      <c r="BQ21" s="50"/>
      <c r="BR21" s="50"/>
      <c r="BS21" s="50"/>
      <c r="BT21" s="50"/>
      <c r="BU21" s="50"/>
      <c r="BV21" s="50"/>
      <c r="BW21" s="50"/>
      <c r="BX21" s="50"/>
      <c r="BY21" s="50"/>
      <c r="BZ21" s="50"/>
      <c r="CA21" s="50"/>
      <c r="CB21" s="50"/>
      <c r="CC21" s="50"/>
      <c r="CD21" s="50"/>
      <c r="CE21" s="50"/>
      <c r="CF21" s="50"/>
      <c r="CG21" s="50"/>
      <c r="CH21" s="50"/>
      <c r="CI21" s="50"/>
      <c r="CJ21" s="50"/>
      <c r="CK21" s="50"/>
      <c r="CL21" s="50"/>
      <c r="CM21" s="50"/>
      <c r="CN21" s="50"/>
      <c r="CO21" s="50"/>
      <c r="CP21" s="50"/>
      <c r="CQ21" s="50"/>
      <c r="CR21" s="50"/>
      <c r="CS21" s="50"/>
      <c r="CT21" s="50"/>
      <c r="CU21" s="50"/>
      <c r="CV21" s="50"/>
      <c r="CW21" s="50"/>
      <c r="CX21" s="50"/>
      <c r="CY21" s="50"/>
      <c r="CZ21" s="50"/>
      <c r="DA21" s="50"/>
      <c r="DB21" s="50"/>
      <c r="DC21" s="50"/>
    </row>
    <row r="22" spans="1:107" ht="23.25" customHeight="1" x14ac:dyDescent="0.2">
      <c r="A22" s="50"/>
      <c r="B22" s="50"/>
      <c r="C22" s="53"/>
      <c r="D22" s="198" t="s">
        <v>29</v>
      </c>
      <c r="E22" s="208"/>
      <c r="F22" s="208"/>
      <c r="G22" s="208"/>
      <c r="H22" s="208"/>
      <c r="I22" s="208"/>
      <c r="J22" s="208"/>
      <c r="K22" s="208"/>
      <c r="L22" s="208"/>
      <c r="M22" s="208"/>
      <c r="N22" s="208"/>
      <c r="O22" s="208"/>
      <c r="P22" s="208"/>
      <c r="Q22" s="208"/>
      <c r="R22" s="208"/>
      <c r="S22" s="208"/>
      <c r="T22" s="208"/>
      <c r="U22" s="209"/>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50"/>
      <c r="BP22" s="50"/>
      <c r="BQ22" s="50"/>
      <c r="BR22" s="50"/>
      <c r="BS22" s="50"/>
      <c r="BT22" s="50"/>
      <c r="BU22" s="50"/>
      <c r="BV22" s="50"/>
      <c r="BW22" s="50"/>
      <c r="BX22" s="50"/>
      <c r="BY22" s="50"/>
      <c r="BZ22" s="50"/>
      <c r="CA22" s="50"/>
      <c r="CB22" s="50"/>
      <c r="CC22" s="50"/>
      <c r="CD22" s="50"/>
      <c r="CE22" s="50"/>
      <c r="CF22" s="50"/>
      <c r="CG22" s="50"/>
      <c r="CH22" s="50"/>
      <c r="CI22" s="50"/>
      <c r="CJ22" s="50"/>
      <c r="CK22" s="50"/>
      <c r="CL22" s="50"/>
      <c r="CM22" s="50"/>
      <c r="CN22" s="50"/>
      <c r="CO22" s="50"/>
      <c r="CP22" s="50"/>
      <c r="CQ22" s="50"/>
      <c r="CR22" s="50"/>
      <c r="CS22" s="50"/>
      <c r="CT22" s="50"/>
      <c r="CU22" s="50"/>
      <c r="CV22" s="50"/>
      <c r="CW22" s="50"/>
      <c r="CX22" s="50"/>
      <c r="CY22" s="50"/>
      <c r="CZ22" s="50"/>
      <c r="DA22" s="50"/>
      <c r="DB22" s="50"/>
      <c r="DC22" s="50"/>
    </row>
    <row r="23" spans="1:107" ht="78" customHeight="1" x14ac:dyDescent="0.2">
      <c r="A23" s="50"/>
      <c r="B23" s="50"/>
      <c r="C23" s="53"/>
      <c r="D23" s="206" t="s">
        <v>281</v>
      </c>
      <c r="E23" s="206"/>
      <c r="F23" s="206"/>
      <c r="G23" s="206"/>
      <c r="H23" s="206"/>
      <c r="I23" s="206"/>
      <c r="J23" s="206"/>
      <c r="K23" s="206"/>
      <c r="L23" s="206"/>
      <c r="M23" s="206"/>
      <c r="N23" s="206"/>
      <c r="O23" s="206"/>
      <c r="P23" s="206"/>
      <c r="Q23" s="206"/>
      <c r="R23" s="206"/>
      <c r="S23" s="206"/>
      <c r="T23" s="206"/>
      <c r="U23" s="207"/>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50"/>
      <c r="BP23" s="50"/>
      <c r="BQ23" s="50"/>
      <c r="BR23" s="50"/>
      <c r="BS23" s="50"/>
      <c r="BT23" s="50"/>
      <c r="BU23" s="50"/>
      <c r="BV23" s="50"/>
      <c r="BW23" s="50"/>
      <c r="BX23" s="50"/>
      <c r="BY23" s="50"/>
      <c r="BZ23" s="50"/>
      <c r="CA23" s="50"/>
      <c r="CB23" s="50"/>
      <c r="CC23" s="50"/>
      <c r="CD23" s="50"/>
      <c r="CE23" s="50"/>
      <c r="CF23" s="50"/>
      <c r="CG23" s="50"/>
      <c r="CH23" s="50"/>
      <c r="CI23" s="50"/>
      <c r="CJ23" s="50"/>
      <c r="CK23" s="50"/>
      <c r="CL23" s="50"/>
      <c r="CM23" s="50"/>
      <c r="CN23" s="50"/>
      <c r="CO23" s="50"/>
      <c r="CP23" s="50"/>
      <c r="CQ23" s="50"/>
      <c r="CR23" s="50"/>
      <c r="CS23" s="50"/>
      <c r="CT23" s="50"/>
      <c r="CU23" s="50"/>
      <c r="CV23" s="50"/>
      <c r="CW23" s="50"/>
      <c r="CX23" s="50"/>
      <c r="CY23" s="50"/>
      <c r="CZ23" s="50"/>
      <c r="DA23" s="50"/>
      <c r="DB23" s="50"/>
      <c r="DC23" s="50"/>
    </row>
    <row r="24" spans="1:107" ht="27.75" customHeight="1" x14ac:dyDescent="0.2">
      <c r="A24" s="50"/>
      <c r="B24" s="50"/>
      <c r="C24" s="53"/>
      <c r="D24" s="198" t="s">
        <v>30</v>
      </c>
      <c r="E24" s="198"/>
      <c r="F24" s="198"/>
      <c r="G24" s="198"/>
      <c r="H24" s="198"/>
      <c r="I24" s="198"/>
      <c r="J24" s="198"/>
      <c r="K24" s="198"/>
      <c r="L24" s="198"/>
      <c r="M24" s="198"/>
      <c r="N24" s="198"/>
      <c r="O24" s="198"/>
      <c r="P24" s="198"/>
      <c r="Q24" s="198"/>
      <c r="R24" s="198"/>
      <c r="S24" s="198"/>
      <c r="T24" s="198"/>
      <c r="U24" s="199"/>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50"/>
      <c r="BP24" s="50"/>
      <c r="BQ24" s="50"/>
      <c r="BR24" s="50"/>
      <c r="BS24" s="50"/>
      <c r="BT24" s="50"/>
      <c r="BU24" s="50"/>
      <c r="BV24" s="50"/>
      <c r="BW24" s="50"/>
      <c r="BX24" s="50"/>
      <c r="BY24" s="50"/>
      <c r="BZ24" s="50"/>
      <c r="CA24" s="50"/>
      <c r="CB24" s="50"/>
      <c r="CC24" s="50"/>
      <c r="CD24" s="50"/>
      <c r="CE24" s="50"/>
      <c r="CF24" s="50"/>
      <c r="CG24" s="50"/>
      <c r="CH24" s="50"/>
      <c r="CI24" s="50"/>
      <c r="CJ24" s="50"/>
      <c r="CK24" s="50"/>
      <c r="CL24" s="50"/>
      <c r="CM24" s="50"/>
      <c r="CN24" s="50"/>
      <c r="CO24" s="50"/>
      <c r="CP24" s="50"/>
      <c r="CQ24" s="50"/>
      <c r="CR24" s="50"/>
      <c r="CS24" s="50"/>
      <c r="CT24" s="50"/>
      <c r="CU24" s="50"/>
      <c r="CV24" s="50"/>
      <c r="CW24" s="50"/>
      <c r="CX24" s="50"/>
      <c r="CY24" s="50"/>
      <c r="CZ24" s="50"/>
      <c r="DA24" s="50"/>
      <c r="DB24" s="50"/>
      <c r="DC24" s="50"/>
    </row>
    <row r="25" spans="1:107" ht="121.5" customHeight="1" x14ac:dyDescent="0.2">
      <c r="A25" s="50"/>
      <c r="B25" s="50"/>
      <c r="C25" s="53"/>
      <c r="D25" s="214" t="s">
        <v>31</v>
      </c>
      <c r="E25" s="214"/>
      <c r="F25" s="214"/>
      <c r="G25" s="214"/>
      <c r="H25" s="214"/>
      <c r="I25" s="214"/>
      <c r="J25" s="214"/>
      <c r="K25" s="214"/>
      <c r="L25" s="214"/>
      <c r="M25" s="214"/>
      <c r="N25" s="214"/>
      <c r="O25" s="214"/>
      <c r="P25" s="214"/>
      <c r="Q25" s="214"/>
      <c r="R25" s="214"/>
      <c r="S25" s="214"/>
      <c r="T25" s="214"/>
      <c r="U25" s="215"/>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50"/>
      <c r="BP25" s="50"/>
      <c r="BQ25" s="50"/>
      <c r="BR25" s="50"/>
      <c r="BS25" s="50"/>
      <c r="BT25" s="50"/>
      <c r="BU25" s="50"/>
      <c r="BV25" s="50"/>
      <c r="BW25" s="50"/>
      <c r="BX25" s="50"/>
      <c r="BY25" s="50"/>
      <c r="BZ25" s="50"/>
      <c r="CA25" s="50"/>
      <c r="CB25" s="50"/>
      <c r="CC25" s="50"/>
      <c r="CD25" s="50"/>
      <c r="CE25" s="50"/>
      <c r="CF25" s="50"/>
      <c r="CG25" s="50"/>
      <c r="CH25" s="50"/>
      <c r="CI25" s="50"/>
      <c r="CJ25" s="50"/>
      <c r="CK25" s="50"/>
      <c r="CL25" s="50"/>
      <c r="CM25" s="50"/>
      <c r="CN25" s="50"/>
      <c r="CO25" s="50"/>
      <c r="CP25" s="50"/>
      <c r="CQ25" s="50"/>
      <c r="CR25" s="50"/>
      <c r="CS25" s="50"/>
      <c r="CT25" s="50"/>
      <c r="CU25" s="50"/>
      <c r="CV25" s="50"/>
      <c r="CW25" s="50"/>
      <c r="CX25" s="50"/>
      <c r="CY25" s="50"/>
      <c r="CZ25" s="50"/>
      <c r="DA25" s="50"/>
      <c r="DB25" s="50"/>
      <c r="DC25" s="50"/>
    </row>
    <row r="26" spans="1:107" ht="31.5" customHeight="1" x14ac:dyDescent="0.2">
      <c r="A26" s="50"/>
      <c r="B26" s="50"/>
      <c r="C26" s="53"/>
      <c r="D26" s="205" t="s">
        <v>32</v>
      </c>
      <c r="E26" s="212"/>
      <c r="F26" s="212"/>
      <c r="G26" s="212"/>
      <c r="H26" s="212"/>
      <c r="I26" s="212"/>
      <c r="J26" s="212"/>
      <c r="K26" s="212"/>
      <c r="L26" s="212"/>
      <c r="M26" s="212"/>
      <c r="N26" s="212"/>
      <c r="O26" s="212"/>
      <c r="P26" s="212"/>
      <c r="Q26" s="212"/>
      <c r="R26" s="212"/>
      <c r="S26" s="212"/>
      <c r="T26" s="212"/>
      <c r="U26" s="213"/>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50"/>
      <c r="BB26" s="50"/>
      <c r="BC26" s="50"/>
      <c r="BD26" s="50"/>
      <c r="BE26" s="50"/>
      <c r="BF26" s="50"/>
      <c r="BG26" s="50"/>
      <c r="BH26" s="50"/>
      <c r="BI26" s="50"/>
      <c r="BJ26" s="50"/>
      <c r="BK26" s="50"/>
      <c r="BL26" s="50"/>
      <c r="BM26" s="50"/>
      <c r="BN26" s="50"/>
      <c r="BO26" s="50"/>
      <c r="BP26" s="50"/>
      <c r="BQ26" s="50"/>
      <c r="BR26" s="50"/>
      <c r="BS26" s="50"/>
      <c r="BT26" s="50"/>
      <c r="BU26" s="50"/>
      <c r="BV26" s="50"/>
      <c r="BW26" s="50"/>
      <c r="BX26" s="50"/>
      <c r="BY26" s="50"/>
      <c r="BZ26" s="50"/>
      <c r="CA26" s="50"/>
      <c r="CB26" s="50"/>
      <c r="CC26" s="50"/>
      <c r="CD26" s="50"/>
      <c r="CE26" s="50"/>
      <c r="CF26" s="50"/>
      <c r="CG26" s="50"/>
      <c r="CH26" s="50"/>
      <c r="CI26" s="50"/>
      <c r="CJ26" s="50"/>
      <c r="CK26" s="50"/>
      <c r="CL26" s="50"/>
      <c r="CM26" s="50"/>
      <c r="CN26" s="50"/>
      <c r="CO26" s="50"/>
      <c r="CP26" s="50"/>
      <c r="CQ26" s="50"/>
      <c r="CR26" s="50"/>
      <c r="CS26" s="50"/>
      <c r="CT26" s="50"/>
      <c r="CU26" s="50"/>
      <c r="CV26" s="50"/>
      <c r="CW26" s="50"/>
      <c r="CX26" s="50"/>
      <c r="CY26" s="50"/>
      <c r="CZ26" s="50"/>
      <c r="DA26" s="50"/>
      <c r="DB26" s="50"/>
      <c r="DC26" s="50"/>
    </row>
    <row r="27" spans="1:107" ht="164.25" customHeight="1" x14ac:dyDescent="0.2">
      <c r="A27" s="50"/>
      <c r="B27" s="50"/>
      <c r="C27" s="53"/>
      <c r="D27" s="200" t="s">
        <v>33</v>
      </c>
      <c r="E27" s="200"/>
      <c r="F27" s="200"/>
      <c r="G27" s="200"/>
      <c r="H27" s="200"/>
      <c r="I27" s="200"/>
      <c r="J27" s="200"/>
      <c r="K27" s="200"/>
      <c r="L27" s="200"/>
      <c r="M27" s="200"/>
      <c r="N27" s="200"/>
      <c r="O27" s="200"/>
      <c r="P27" s="200"/>
      <c r="Q27" s="200"/>
      <c r="R27" s="200"/>
      <c r="S27" s="200"/>
      <c r="T27" s="200"/>
      <c r="U27" s="20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B27" s="50"/>
      <c r="BC27" s="50"/>
      <c r="BD27" s="50"/>
      <c r="BE27" s="50"/>
      <c r="BF27" s="50"/>
      <c r="BG27" s="50"/>
      <c r="BH27" s="50"/>
      <c r="BI27" s="50"/>
      <c r="BJ27" s="50"/>
      <c r="BK27" s="50"/>
      <c r="BL27" s="50"/>
      <c r="BM27" s="50"/>
      <c r="BN27" s="50"/>
      <c r="BO27" s="50"/>
      <c r="BP27" s="50"/>
      <c r="BQ27" s="50"/>
      <c r="BR27" s="50"/>
      <c r="BS27" s="50"/>
      <c r="BT27" s="50"/>
      <c r="BU27" s="50"/>
      <c r="BV27" s="50"/>
      <c r="BW27" s="50"/>
      <c r="BX27" s="50"/>
      <c r="BY27" s="50"/>
      <c r="BZ27" s="50"/>
      <c r="CA27" s="50"/>
      <c r="CB27" s="50"/>
      <c r="CC27" s="50"/>
      <c r="CD27" s="50"/>
      <c r="CE27" s="50"/>
      <c r="CF27" s="50"/>
      <c r="CG27" s="50"/>
      <c r="CH27" s="50"/>
      <c r="CI27" s="50"/>
      <c r="CJ27" s="50"/>
      <c r="CK27" s="50"/>
      <c r="CL27" s="50"/>
      <c r="CM27" s="50"/>
      <c r="CN27" s="50"/>
      <c r="CO27" s="50"/>
      <c r="CP27" s="50"/>
      <c r="CQ27" s="50"/>
      <c r="CR27" s="50"/>
      <c r="CS27" s="50"/>
      <c r="CT27" s="50"/>
      <c r="CU27" s="50"/>
      <c r="CV27" s="50"/>
      <c r="CW27" s="50"/>
      <c r="CX27" s="50"/>
      <c r="CY27" s="50"/>
      <c r="CZ27" s="50"/>
      <c r="DA27" s="50"/>
      <c r="DB27" s="50"/>
      <c r="DC27" s="50"/>
    </row>
    <row r="28" spans="1:107" ht="36" customHeight="1" x14ac:dyDescent="0.2">
      <c r="A28" s="50"/>
      <c r="B28" s="50"/>
      <c r="C28" s="53"/>
      <c r="D28" s="198" t="s">
        <v>34</v>
      </c>
      <c r="E28" s="198"/>
      <c r="F28" s="198"/>
      <c r="G28" s="198"/>
      <c r="H28" s="198"/>
      <c r="I28" s="198"/>
      <c r="J28" s="198"/>
      <c r="K28" s="198"/>
      <c r="L28" s="198"/>
      <c r="M28" s="198"/>
      <c r="N28" s="198"/>
      <c r="O28" s="198"/>
      <c r="P28" s="198"/>
      <c r="Q28" s="198"/>
      <c r="R28" s="198"/>
      <c r="S28" s="198"/>
      <c r="T28" s="198"/>
      <c r="U28" s="199"/>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0"/>
      <c r="BJ28" s="50"/>
      <c r="BK28" s="50"/>
      <c r="BL28" s="50"/>
      <c r="BM28" s="50"/>
      <c r="BN28" s="50"/>
      <c r="BO28" s="50"/>
      <c r="BP28" s="50"/>
      <c r="BQ28" s="50"/>
      <c r="BR28" s="50"/>
      <c r="BS28" s="50"/>
      <c r="BT28" s="50"/>
      <c r="BU28" s="50"/>
      <c r="BV28" s="50"/>
      <c r="BW28" s="50"/>
      <c r="BX28" s="50"/>
      <c r="BY28" s="50"/>
      <c r="BZ28" s="50"/>
      <c r="CA28" s="50"/>
      <c r="CB28" s="50"/>
      <c r="CC28" s="50"/>
      <c r="CD28" s="50"/>
      <c r="CE28" s="50"/>
      <c r="CF28" s="50"/>
      <c r="CG28" s="50"/>
      <c r="CH28" s="50"/>
      <c r="CI28" s="50"/>
      <c r="CJ28" s="50"/>
      <c r="CK28" s="50"/>
      <c r="CL28" s="50"/>
      <c r="CM28" s="50"/>
      <c r="CN28" s="50"/>
      <c r="CO28" s="50"/>
      <c r="CP28" s="50"/>
      <c r="CQ28" s="50"/>
      <c r="CR28" s="50"/>
      <c r="CS28" s="50"/>
      <c r="CT28" s="50"/>
      <c r="CU28" s="50"/>
      <c r="CV28" s="50"/>
      <c r="CW28" s="50"/>
      <c r="CX28" s="50"/>
      <c r="CY28" s="50"/>
      <c r="CZ28" s="50"/>
      <c r="DA28" s="50"/>
      <c r="DB28" s="50"/>
      <c r="DC28" s="50"/>
    </row>
    <row r="29" spans="1:107" ht="107.25" customHeight="1" x14ac:dyDescent="0.2">
      <c r="A29" s="50"/>
      <c r="B29" s="50"/>
      <c r="C29" s="53"/>
      <c r="D29" s="200" t="s">
        <v>35</v>
      </c>
      <c r="E29" s="200"/>
      <c r="F29" s="200"/>
      <c r="G29" s="200"/>
      <c r="H29" s="200"/>
      <c r="I29" s="200"/>
      <c r="J29" s="200"/>
      <c r="K29" s="200"/>
      <c r="L29" s="200"/>
      <c r="M29" s="200"/>
      <c r="N29" s="200"/>
      <c r="O29" s="200"/>
      <c r="P29" s="200"/>
      <c r="Q29" s="200"/>
      <c r="R29" s="200"/>
      <c r="S29" s="200"/>
      <c r="T29" s="200"/>
      <c r="U29" s="201"/>
      <c r="V29" s="50"/>
      <c r="W29" s="50"/>
      <c r="X29" s="50"/>
      <c r="Y29" s="50"/>
      <c r="Z29" s="50"/>
      <c r="AA29" s="50"/>
      <c r="AB29" s="50"/>
      <c r="AC29" s="50"/>
      <c r="AD29" s="50"/>
      <c r="AE29" s="50"/>
      <c r="AF29" s="50"/>
      <c r="AG29" s="50"/>
      <c r="AH29" s="50"/>
      <c r="AI29" s="50"/>
      <c r="AJ29" s="50"/>
      <c r="AK29" s="50"/>
      <c r="AL29" s="50"/>
      <c r="AM29" s="50"/>
      <c r="AN29" s="50"/>
      <c r="AO29" s="50"/>
      <c r="AP29" s="50"/>
      <c r="AQ29" s="50"/>
      <c r="AR29" s="50"/>
      <c r="AS29" s="50"/>
      <c r="AT29" s="50"/>
      <c r="AU29" s="50"/>
      <c r="AV29" s="50"/>
      <c r="AW29" s="50"/>
      <c r="AX29" s="50"/>
      <c r="AY29" s="50"/>
      <c r="AZ29" s="50"/>
      <c r="BA29" s="50"/>
      <c r="BB29" s="50"/>
      <c r="BC29" s="50"/>
      <c r="BD29" s="50"/>
      <c r="BE29" s="50"/>
      <c r="BF29" s="50"/>
      <c r="BG29" s="50"/>
      <c r="BH29" s="50"/>
      <c r="BI29" s="50"/>
      <c r="BJ29" s="50"/>
      <c r="BK29" s="50"/>
      <c r="BL29" s="50"/>
      <c r="BM29" s="50"/>
      <c r="BN29" s="50"/>
      <c r="BO29" s="50"/>
      <c r="BP29" s="50"/>
      <c r="BQ29" s="50"/>
      <c r="BR29" s="50"/>
      <c r="BS29" s="50"/>
      <c r="BT29" s="50"/>
      <c r="BU29" s="50"/>
      <c r="BV29" s="50"/>
      <c r="BW29" s="50"/>
      <c r="BX29" s="50"/>
      <c r="BY29" s="50"/>
      <c r="BZ29" s="50"/>
      <c r="CA29" s="50"/>
      <c r="CB29" s="50"/>
      <c r="CC29" s="50"/>
      <c r="CD29" s="50"/>
      <c r="CE29" s="50"/>
      <c r="CF29" s="50"/>
      <c r="CG29" s="50"/>
      <c r="CH29" s="50"/>
      <c r="CI29" s="50"/>
      <c r="CJ29" s="50"/>
      <c r="CK29" s="50"/>
      <c r="CL29" s="50"/>
      <c r="CM29" s="50"/>
      <c r="CN29" s="50"/>
      <c r="CO29" s="50"/>
      <c r="CP29" s="50"/>
      <c r="CQ29" s="50"/>
      <c r="CR29" s="50"/>
      <c r="CS29" s="50"/>
      <c r="CT29" s="50"/>
      <c r="CU29" s="50"/>
      <c r="CV29" s="50"/>
      <c r="CW29" s="50"/>
      <c r="CX29" s="50"/>
      <c r="CY29" s="50"/>
      <c r="CZ29" s="50"/>
      <c r="DA29" s="50"/>
      <c r="DB29" s="50"/>
      <c r="DC29" s="50"/>
    </row>
    <row r="30" spans="1:107" ht="87" customHeight="1" x14ac:dyDescent="0.2">
      <c r="A30" s="50"/>
      <c r="B30" s="50"/>
      <c r="C30" s="53"/>
      <c r="D30" s="216" t="s">
        <v>36</v>
      </c>
      <c r="E30" s="216"/>
      <c r="F30" s="216"/>
      <c r="G30" s="216"/>
      <c r="H30" s="216"/>
      <c r="I30" s="216"/>
      <c r="J30" s="216"/>
      <c r="K30" s="216"/>
      <c r="L30" s="216"/>
      <c r="M30" s="216"/>
      <c r="N30" s="216"/>
      <c r="O30" s="216"/>
      <c r="P30" s="216"/>
      <c r="Q30" s="216"/>
      <c r="R30" s="216"/>
      <c r="S30" s="216"/>
      <c r="T30" s="216"/>
      <c r="U30" s="217"/>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0"/>
      <c r="BM30" s="50"/>
      <c r="BN30" s="50"/>
      <c r="BO30" s="50"/>
      <c r="BP30" s="50"/>
      <c r="BQ30" s="50"/>
      <c r="BR30" s="50"/>
      <c r="BS30" s="50"/>
      <c r="BT30" s="50"/>
      <c r="BU30" s="50"/>
      <c r="BV30" s="50"/>
      <c r="BW30" s="50"/>
      <c r="BX30" s="50"/>
      <c r="BY30" s="50"/>
      <c r="BZ30" s="50"/>
      <c r="CA30" s="50"/>
      <c r="CB30" s="50"/>
      <c r="CC30" s="50"/>
      <c r="CD30" s="50"/>
      <c r="CE30" s="50"/>
      <c r="CF30" s="50"/>
      <c r="CG30" s="50"/>
      <c r="CH30" s="50"/>
      <c r="CI30" s="50"/>
      <c r="CJ30" s="50"/>
      <c r="CK30" s="50"/>
      <c r="CL30" s="50"/>
      <c r="CM30" s="50"/>
      <c r="CN30" s="50"/>
      <c r="CO30" s="50"/>
      <c r="CP30" s="50"/>
      <c r="CQ30" s="50"/>
      <c r="CR30" s="50"/>
      <c r="CS30" s="50"/>
      <c r="CT30" s="50"/>
      <c r="CU30" s="50"/>
      <c r="CV30" s="50"/>
      <c r="CW30" s="50"/>
      <c r="CX30" s="50"/>
      <c r="CY30" s="50"/>
      <c r="CZ30" s="50"/>
      <c r="DA30" s="50"/>
      <c r="DB30" s="50"/>
      <c r="DC30" s="50"/>
    </row>
    <row r="31" spans="1:107" ht="95.25" customHeight="1" x14ac:dyDescent="0.2">
      <c r="A31" s="50"/>
      <c r="B31" s="50"/>
      <c r="C31" s="53"/>
      <c r="D31" s="200" t="s">
        <v>37</v>
      </c>
      <c r="E31" s="200"/>
      <c r="F31" s="200"/>
      <c r="G31" s="200"/>
      <c r="H31" s="200"/>
      <c r="I31" s="200"/>
      <c r="J31" s="200"/>
      <c r="K31" s="200"/>
      <c r="L31" s="200"/>
      <c r="M31" s="200"/>
      <c r="N31" s="200"/>
      <c r="O31" s="200"/>
      <c r="P31" s="200"/>
      <c r="Q31" s="200"/>
      <c r="R31" s="200"/>
      <c r="S31" s="200"/>
      <c r="T31" s="200"/>
      <c r="U31" s="201"/>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50"/>
      <c r="BB31" s="50"/>
      <c r="BC31" s="50"/>
      <c r="BD31" s="50"/>
      <c r="BE31" s="50"/>
      <c r="BF31" s="50"/>
      <c r="BG31" s="50"/>
      <c r="BH31" s="50"/>
      <c r="BI31" s="50"/>
      <c r="BJ31" s="50"/>
      <c r="BK31" s="50"/>
      <c r="BL31" s="50"/>
      <c r="BM31" s="50"/>
      <c r="BN31" s="50"/>
      <c r="BO31" s="50"/>
      <c r="BP31" s="50"/>
      <c r="BQ31" s="50"/>
      <c r="BR31" s="50"/>
      <c r="BS31" s="50"/>
      <c r="BT31" s="50"/>
      <c r="BU31" s="50"/>
      <c r="BV31" s="50"/>
      <c r="BW31" s="50"/>
      <c r="BX31" s="50"/>
      <c r="BY31" s="50"/>
      <c r="BZ31" s="50"/>
      <c r="CA31" s="50"/>
      <c r="CB31" s="50"/>
      <c r="CC31" s="50"/>
      <c r="CD31" s="50"/>
      <c r="CE31" s="50"/>
      <c r="CF31" s="50"/>
      <c r="CG31" s="50"/>
      <c r="CH31" s="50"/>
      <c r="CI31" s="50"/>
      <c r="CJ31" s="50"/>
      <c r="CK31" s="50"/>
      <c r="CL31" s="50"/>
      <c r="CM31" s="50"/>
      <c r="CN31" s="50"/>
      <c r="CO31" s="50"/>
      <c r="CP31" s="50"/>
      <c r="CQ31" s="50"/>
      <c r="CR31" s="50"/>
      <c r="CS31" s="50"/>
      <c r="CT31" s="50"/>
      <c r="CU31" s="50"/>
      <c r="CV31" s="50"/>
      <c r="CW31" s="50"/>
      <c r="CX31" s="50"/>
      <c r="CY31" s="50"/>
      <c r="CZ31" s="50"/>
      <c r="DA31" s="50"/>
      <c r="DB31" s="50"/>
      <c r="DC31" s="50"/>
    </row>
    <row r="32" spans="1:107" ht="45.75" customHeight="1" x14ac:dyDescent="0.35">
      <c r="A32" s="50"/>
      <c r="B32" s="50"/>
      <c r="C32" s="53"/>
      <c r="D32" s="203" t="s">
        <v>38</v>
      </c>
      <c r="E32" s="203"/>
      <c r="F32" s="203"/>
      <c r="G32" s="203"/>
      <c r="H32" s="203"/>
      <c r="I32" s="203"/>
      <c r="J32" s="203"/>
      <c r="K32" s="203"/>
      <c r="L32" s="203"/>
      <c r="M32" s="203"/>
      <c r="N32" s="203"/>
      <c r="O32" s="203"/>
      <c r="P32" s="203"/>
      <c r="Q32" s="203"/>
      <c r="R32" s="203"/>
      <c r="S32" s="203"/>
      <c r="T32" s="203"/>
      <c r="U32" s="204"/>
      <c r="V32" s="50"/>
      <c r="W32" s="50"/>
      <c r="X32" s="50"/>
      <c r="Y32" s="50"/>
      <c r="Z32" s="50"/>
      <c r="AA32" s="50"/>
      <c r="AB32" s="50"/>
      <c r="AC32" s="50"/>
      <c r="AD32" s="50"/>
      <c r="AE32" s="50"/>
      <c r="AF32" s="50"/>
      <c r="AG32" s="50"/>
      <c r="AH32" s="50"/>
      <c r="AI32" s="50"/>
      <c r="AJ32" s="50"/>
      <c r="AK32" s="50"/>
      <c r="AL32" s="50"/>
      <c r="AM32" s="50"/>
      <c r="AN32" s="50"/>
      <c r="AO32" s="50"/>
      <c r="AP32" s="50"/>
      <c r="AQ32" s="50"/>
      <c r="AR32" s="50"/>
      <c r="AS32" s="50"/>
      <c r="AT32" s="50"/>
      <c r="AU32" s="50"/>
      <c r="AV32" s="50"/>
      <c r="AW32" s="50"/>
      <c r="AX32" s="50"/>
      <c r="AY32" s="50"/>
      <c r="AZ32" s="50"/>
      <c r="BA32" s="50"/>
      <c r="BB32" s="50"/>
      <c r="BC32" s="50"/>
      <c r="BD32" s="50"/>
      <c r="BE32" s="50"/>
      <c r="BF32" s="50"/>
      <c r="BG32" s="50"/>
      <c r="BH32" s="50"/>
      <c r="BI32" s="50"/>
      <c r="BJ32" s="50"/>
      <c r="BK32" s="50"/>
      <c r="BL32" s="50"/>
      <c r="BM32" s="50"/>
      <c r="BN32" s="50"/>
      <c r="BO32" s="50"/>
      <c r="BP32" s="50"/>
      <c r="BQ32" s="50"/>
      <c r="BR32" s="50"/>
      <c r="BS32" s="50"/>
      <c r="BT32" s="50"/>
      <c r="BU32" s="50"/>
      <c r="BV32" s="50"/>
      <c r="BW32" s="50"/>
      <c r="BX32" s="50"/>
      <c r="BY32" s="50"/>
      <c r="BZ32" s="50"/>
      <c r="CA32" s="50"/>
      <c r="CB32" s="50"/>
      <c r="CC32" s="50"/>
      <c r="CD32" s="50"/>
      <c r="CE32" s="50"/>
      <c r="CF32" s="50"/>
      <c r="CG32" s="50"/>
      <c r="CH32" s="50"/>
      <c r="CI32" s="50"/>
      <c r="CJ32" s="50"/>
      <c r="CK32" s="50"/>
      <c r="CL32" s="50"/>
      <c r="CM32" s="50"/>
      <c r="CN32" s="50"/>
      <c r="CO32" s="50"/>
      <c r="CP32" s="50"/>
      <c r="CQ32" s="50"/>
      <c r="CR32" s="50"/>
      <c r="CS32" s="50"/>
      <c r="CT32" s="50"/>
      <c r="CU32" s="50"/>
      <c r="CV32" s="50"/>
      <c r="CW32" s="50"/>
      <c r="CX32" s="50"/>
      <c r="CY32" s="50"/>
      <c r="CZ32" s="50"/>
      <c r="DA32" s="50"/>
      <c r="DB32" s="50"/>
      <c r="DC32" s="50"/>
    </row>
    <row r="33" spans="1:107" ht="12.75" customHeight="1" x14ac:dyDescent="0.2">
      <c r="A33" s="50"/>
      <c r="B33" s="50"/>
      <c r="C33" s="197" t="s">
        <v>39</v>
      </c>
      <c r="D33" s="197"/>
      <c r="E33" s="197"/>
      <c r="F33" s="197"/>
      <c r="G33" s="197"/>
      <c r="H33" s="197"/>
      <c r="I33" s="197"/>
      <c r="J33" s="197"/>
      <c r="K33" s="197"/>
      <c r="L33" s="197"/>
      <c r="M33" s="197"/>
      <c r="N33" s="197"/>
      <c r="O33" s="197"/>
      <c r="P33" s="197"/>
      <c r="Q33" s="197"/>
      <c r="R33" s="197"/>
      <c r="S33" s="197"/>
      <c r="T33" s="197"/>
      <c r="U33" s="197"/>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50"/>
      <c r="BM33" s="50"/>
      <c r="BN33" s="50"/>
      <c r="BO33" s="50"/>
      <c r="BP33" s="50"/>
      <c r="BQ33" s="50"/>
      <c r="BR33" s="50"/>
      <c r="BS33" s="50"/>
      <c r="BT33" s="50"/>
      <c r="BU33" s="50"/>
      <c r="BV33" s="50"/>
      <c r="BW33" s="50"/>
      <c r="BX33" s="50"/>
      <c r="BY33" s="50"/>
      <c r="BZ33" s="50"/>
      <c r="CA33" s="50"/>
      <c r="CB33" s="50"/>
      <c r="CC33" s="50"/>
      <c r="CD33" s="50"/>
      <c r="CE33" s="50"/>
      <c r="CF33" s="50"/>
      <c r="CG33" s="50"/>
      <c r="CH33" s="50"/>
      <c r="CI33" s="50"/>
      <c r="CJ33" s="50"/>
      <c r="CK33" s="50"/>
      <c r="CL33" s="50"/>
      <c r="CM33" s="50"/>
      <c r="CN33" s="50"/>
      <c r="CO33" s="50"/>
      <c r="CP33" s="50"/>
      <c r="CQ33" s="50"/>
      <c r="CR33" s="50"/>
      <c r="CS33" s="50"/>
      <c r="CT33" s="50"/>
      <c r="CU33" s="50"/>
      <c r="CV33" s="50"/>
      <c r="CW33" s="50"/>
      <c r="CX33" s="50"/>
      <c r="CY33" s="50"/>
      <c r="CZ33" s="50"/>
      <c r="DA33" s="50"/>
      <c r="DB33" s="50"/>
      <c r="DC33" s="50"/>
    </row>
    <row r="34" spans="1:107" x14ac:dyDescent="0.2">
      <c r="A34" s="50"/>
      <c r="B34" s="50"/>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c r="AU34" s="50"/>
      <c r="AV34" s="50"/>
      <c r="AW34" s="50"/>
      <c r="AX34" s="50"/>
      <c r="AY34" s="50"/>
      <c r="AZ34" s="50"/>
      <c r="BA34" s="50"/>
      <c r="BB34" s="50"/>
      <c r="BC34" s="50"/>
      <c r="BD34" s="50"/>
      <c r="BE34" s="50"/>
      <c r="BF34" s="50"/>
      <c r="BG34" s="50"/>
      <c r="BH34" s="50"/>
      <c r="BI34" s="50"/>
      <c r="BJ34" s="50"/>
      <c r="BK34" s="50"/>
      <c r="BL34" s="50"/>
      <c r="BM34" s="50"/>
      <c r="BN34" s="50"/>
      <c r="BO34" s="50"/>
      <c r="BP34" s="50"/>
      <c r="BQ34" s="50"/>
      <c r="BR34" s="50"/>
      <c r="BS34" s="50"/>
      <c r="BT34" s="50"/>
      <c r="BU34" s="50"/>
      <c r="BV34" s="50"/>
      <c r="BW34" s="50"/>
      <c r="BX34" s="50"/>
      <c r="BY34" s="50"/>
      <c r="BZ34" s="50"/>
      <c r="CA34" s="50"/>
      <c r="CB34" s="50"/>
      <c r="CC34" s="50"/>
      <c r="CD34" s="50"/>
      <c r="CE34" s="50"/>
      <c r="CF34" s="50"/>
      <c r="CG34" s="50"/>
      <c r="CH34" s="50"/>
      <c r="CI34" s="50"/>
      <c r="CJ34" s="50"/>
      <c r="CK34" s="50"/>
      <c r="CL34" s="50"/>
      <c r="CM34" s="50"/>
      <c r="CN34" s="50"/>
      <c r="CO34" s="50"/>
      <c r="CP34" s="50"/>
      <c r="CQ34" s="50"/>
      <c r="CR34" s="50"/>
      <c r="CS34" s="50"/>
      <c r="CT34" s="50"/>
      <c r="CU34" s="50"/>
      <c r="CV34" s="50"/>
      <c r="CW34" s="50"/>
      <c r="CX34" s="50"/>
      <c r="CY34" s="50"/>
      <c r="CZ34" s="50"/>
      <c r="DA34" s="50"/>
      <c r="DB34" s="50"/>
      <c r="DC34" s="50"/>
    </row>
    <row r="35" spans="1:107" x14ac:dyDescent="0.2">
      <c r="A35" s="50"/>
      <c r="B35" s="50"/>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0"/>
      <c r="AO35" s="50"/>
      <c r="AP35" s="50"/>
      <c r="AQ35" s="50"/>
      <c r="AR35" s="50"/>
      <c r="AS35" s="50"/>
      <c r="AT35" s="50"/>
      <c r="AU35" s="50"/>
      <c r="AV35" s="50"/>
      <c r="AW35" s="50"/>
      <c r="AX35" s="50"/>
      <c r="AY35" s="50"/>
      <c r="AZ35" s="50"/>
      <c r="BA35" s="50"/>
      <c r="BB35" s="50"/>
      <c r="BC35" s="50"/>
      <c r="BD35" s="50"/>
      <c r="BE35" s="50"/>
      <c r="BF35" s="50"/>
      <c r="BG35" s="50"/>
      <c r="BH35" s="50"/>
      <c r="BI35" s="50"/>
      <c r="BJ35" s="50"/>
      <c r="BK35" s="50"/>
      <c r="BL35" s="50"/>
      <c r="BM35" s="50"/>
      <c r="BN35" s="50"/>
      <c r="BO35" s="50"/>
      <c r="BP35" s="50"/>
      <c r="BQ35" s="50"/>
      <c r="BR35" s="50"/>
      <c r="BS35" s="50"/>
      <c r="BT35" s="50"/>
      <c r="BU35" s="50"/>
      <c r="BV35" s="50"/>
      <c r="BW35" s="50"/>
      <c r="BX35" s="50"/>
      <c r="BY35" s="50"/>
      <c r="BZ35" s="50"/>
      <c r="CA35" s="50"/>
      <c r="CB35" s="50"/>
      <c r="CC35" s="50"/>
      <c r="CD35" s="50"/>
      <c r="CE35" s="50"/>
      <c r="CF35" s="50"/>
      <c r="CG35" s="50"/>
      <c r="CH35" s="50"/>
      <c r="CI35" s="50"/>
      <c r="CJ35" s="50"/>
      <c r="CK35" s="50"/>
      <c r="CL35" s="50"/>
      <c r="CM35" s="50"/>
      <c r="CN35" s="50"/>
      <c r="CO35" s="50"/>
      <c r="CP35" s="50"/>
      <c r="CQ35" s="50"/>
      <c r="CR35" s="50"/>
      <c r="CS35" s="50"/>
      <c r="CT35" s="50"/>
      <c r="CU35" s="50"/>
      <c r="CV35" s="50"/>
      <c r="CW35" s="50"/>
      <c r="CX35" s="50"/>
      <c r="CY35" s="50"/>
      <c r="CZ35" s="50"/>
      <c r="DA35" s="50"/>
      <c r="DB35" s="50"/>
      <c r="DC35" s="50"/>
    </row>
    <row r="36" spans="1:107" x14ac:dyDescent="0.2">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50"/>
      <c r="BS36" s="50"/>
      <c r="BT36" s="50"/>
      <c r="BU36" s="50"/>
      <c r="BV36" s="50"/>
      <c r="BW36" s="50"/>
      <c r="BX36" s="50"/>
      <c r="BY36" s="50"/>
      <c r="BZ36" s="50"/>
      <c r="CA36" s="50"/>
      <c r="CB36" s="50"/>
      <c r="CC36" s="50"/>
      <c r="CD36" s="50"/>
      <c r="CE36" s="50"/>
      <c r="CF36" s="50"/>
      <c r="CG36" s="50"/>
      <c r="CH36" s="50"/>
      <c r="CI36" s="50"/>
      <c r="CJ36" s="50"/>
      <c r="CK36" s="50"/>
      <c r="CL36" s="50"/>
      <c r="CM36" s="50"/>
      <c r="CN36" s="50"/>
      <c r="CO36" s="50"/>
      <c r="CP36" s="50"/>
      <c r="CQ36" s="50"/>
      <c r="CR36" s="50"/>
      <c r="CS36" s="50"/>
      <c r="CT36" s="50"/>
      <c r="CU36" s="50"/>
      <c r="CV36" s="50"/>
      <c r="CW36" s="50"/>
      <c r="CX36" s="50"/>
      <c r="CY36" s="50"/>
      <c r="CZ36" s="50"/>
      <c r="DA36" s="50"/>
      <c r="DB36" s="50"/>
      <c r="DC36" s="50"/>
    </row>
    <row r="37" spans="1:107" x14ac:dyDescent="0.2">
      <c r="A37" s="50"/>
      <c r="B37" s="50"/>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0"/>
      <c r="CA37" s="50"/>
      <c r="CB37" s="50"/>
      <c r="CC37" s="50"/>
      <c r="CD37" s="50"/>
      <c r="CE37" s="50"/>
      <c r="CF37" s="50"/>
      <c r="CG37" s="50"/>
      <c r="CH37" s="50"/>
      <c r="CI37" s="50"/>
      <c r="CJ37" s="50"/>
      <c r="CK37" s="50"/>
      <c r="CL37" s="50"/>
      <c r="CM37" s="50"/>
      <c r="CN37" s="50"/>
      <c r="CO37" s="50"/>
      <c r="CP37" s="50"/>
      <c r="CQ37" s="50"/>
      <c r="CR37" s="50"/>
      <c r="CS37" s="50"/>
      <c r="CT37" s="50"/>
      <c r="CU37" s="50"/>
      <c r="CV37" s="50"/>
      <c r="CW37" s="50"/>
      <c r="CX37" s="50"/>
      <c r="CY37" s="50"/>
      <c r="CZ37" s="50"/>
      <c r="DA37" s="50"/>
      <c r="DB37" s="50"/>
      <c r="DC37" s="50"/>
    </row>
    <row r="38" spans="1:107" x14ac:dyDescent="0.2">
      <c r="A38" s="50"/>
      <c r="B38" s="50"/>
      <c r="C38" s="50"/>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0"/>
      <c r="CA38" s="50"/>
      <c r="CB38" s="50"/>
      <c r="CC38" s="50"/>
      <c r="CD38" s="50"/>
      <c r="CE38" s="50"/>
      <c r="CF38" s="50"/>
      <c r="CG38" s="50"/>
      <c r="CH38" s="50"/>
      <c r="CI38" s="50"/>
      <c r="CJ38" s="50"/>
      <c r="CK38" s="50"/>
      <c r="CL38" s="50"/>
      <c r="CM38" s="50"/>
      <c r="CN38" s="50"/>
      <c r="CO38" s="50"/>
      <c r="CP38" s="50"/>
      <c r="CQ38" s="50"/>
      <c r="CR38" s="50"/>
      <c r="CS38" s="50"/>
      <c r="CT38" s="50"/>
      <c r="CU38" s="50"/>
      <c r="CV38" s="50"/>
      <c r="CW38" s="50"/>
      <c r="CX38" s="50"/>
      <c r="CY38" s="50"/>
      <c r="CZ38" s="50"/>
      <c r="DA38" s="50"/>
      <c r="DB38" s="50"/>
      <c r="DC38" s="50"/>
    </row>
    <row r="39" spans="1:107" x14ac:dyDescent="0.2">
      <c r="A39" s="50"/>
      <c r="B39" s="50"/>
      <c r="C39" s="50"/>
      <c r="D39" s="50"/>
      <c r="E39" s="50"/>
      <c r="F39" s="50"/>
      <c r="G39" s="50"/>
      <c r="H39" s="50"/>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0"/>
      <c r="CA39" s="50"/>
      <c r="CB39" s="50"/>
      <c r="CC39" s="50"/>
      <c r="CD39" s="50"/>
      <c r="CE39" s="50"/>
      <c r="CF39" s="50"/>
      <c r="CG39" s="50"/>
      <c r="CH39" s="50"/>
      <c r="CI39" s="50"/>
      <c r="CJ39" s="50"/>
      <c r="CK39" s="50"/>
      <c r="CL39" s="50"/>
      <c r="CM39" s="50"/>
      <c r="CN39" s="50"/>
      <c r="CO39" s="50"/>
      <c r="CP39" s="50"/>
      <c r="CQ39" s="50"/>
      <c r="CR39" s="50"/>
      <c r="CS39" s="50"/>
      <c r="CT39" s="50"/>
      <c r="CU39" s="50"/>
      <c r="CV39" s="50"/>
      <c r="CW39" s="50"/>
      <c r="CX39" s="50"/>
      <c r="CY39" s="50"/>
      <c r="CZ39" s="50"/>
      <c r="DA39" s="50"/>
      <c r="DB39" s="50"/>
      <c r="DC39" s="50"/>
    </row>
    <row r="40" spans="1:107" x14ac:dyDescent="0.2">
      <c r="A40" s="50"/>
      <c r="B40" s="50"/>
      <c r="C40" s="50"/>
      <c r="D40" s="50"/>
      <c r="E40" s="50"/>
      <c r="F40" s="50"/>
      <c r="G40" s="50"/>
      <c r="H40" s="50"/>
      <c r="I40" s="50"/>
      <c r="J40" s="50"/>
      <c r="K40" s="50"/>
      <c r="L40" s="50"/>
      <c r="M40" s="50"/>
      <c r="N40" s="50"/>
      <c r="O40" s="50"/>
      <c r="P40" s="50"/>
      <c r="Q40" s="50"/>
      <c r="R40" s="50"/>
      <c r="S40" s="50"/>
      <c r="T40" s="50"/>
      <c r="U40" s="50"/>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50"/>
      <c r="BB40" s="50"/>
      <c r="BC40" s="50"/>
      <c r="BD40" s="50"/>
      <c r="BE40" s="50"/>
      <c r="BF40" s="50"/>
      <c r="BG40" s="50"/>
      <c r="BH40" s="50"/>
      <c r="BI40" s="50"/>
      <c r="BJ40" s="50"/>
      <c r="BK40" s="50"/>
      <c r="BL40" s="50"/>
      <c r="BM40" s="50"/>
      <c r="BN40" s="50"/>
      <c r="BO40" s="50"/>
      <c r="BP40" s="50"/>
      <c r="BQ40" s="50"/>
      <c r="BR40" s="50"/>
      <c r="BS40" s="50"/>
      <c r="BT40" s="50"/>
      <c r="BU40" s="50"/>
      <c r="BV40" s="50"/>
      <c r="BW40" s="50"/>
      <c r="BX40" s="50"/>
      <c r="BY40" s="50"/>
      <c r="BZ40" s="50"/>
      <c r="CA40" s="50"/>
      <c r="CB40" s="50"/>
      <c r="CC40" s="50"/>
      <c r="CD40" s="50"/>
      <c r="CE40" s="50"/>
      <c r="CF40" s="50"/>
      <c r="CG40" s="50"/>
      <c r="CH40" s="50"/>
      <c r="CI40" s="50"/>
      <c r="CJ40" s="50"/>
      <c r="CK40" s="50"/>
      <c r="CL40" s="50"/>
      <c r="CM40" s="50"/>
      <c r="CN40" s="50"/>
      <c r="CO40" s="50"/>
      <c r="CP40" s="50"/>
      <c r="CQ40" s="50"/>
      <c r="CR40" s="50"/>
      <c r="CS40" s="50"/>
      <c r="CT40" s="50"/>
      <c r="CU40" s="50"/>
      <c r="CV40" s="50"/>
      <c r="CW40" s="50"/>
      <c r="CX40" s="50"/>
      <c r="CY40" s="50"/>
      <c r="CZ40" s="50"/>
      <c r="DA40" s="50"/>
      <c r="DB40" s="50"/>
      <c r="DC40" s="50"/>
    </row>
    <row r="41" spans="1:107" x14ac:dyDescent="0.2">
      <c r="A41" s="50"/>
      <c r="B41" s="50"/>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50"/>
      <c r="AY41" s="50"/>
      <c r="AZ41" s="50"/>
      <c r="BA41" s="50"/>
      <c r="BB41" s="50"/>
      <c r="BC41" s="50"/>
      <c r="BD41" s="50"/>
      <c r="BE41" s="50"/>
      <c r="BF41" s="50"/>
      <c r="BG41" s="50"/>
      <c r="BH41" s="50"/>
      <c r="BI41" s="50"/>
      <c r="BJ41" s="50"/>
      <c r="BK41" s="50"/>
      <c r="BL41" s="50"/>
      <c r="BM41" s="50"/>
      <c r="BN41" s="50"/>
      <c r="BO41" s="50"/>
      <c r="BP41" s="50"/>
      <c r="BQ41" s="50"/>
      <c r="BR41" s="50"/>
      <c r="BS41" s="50"/>
      <c r="BT41" s="50"/>
      <c r="BU41" s="50"/>
      <c r="BV41" s="50"/>
      <c r="BW41" s="50"/>
      <c r="BX41" s="50"/>
      <c r="BY41" s="50"/>
      <c r="BZ41" s="50"/>
      <c r="CA41" s="50"/>
      <c r="CB41" s="50"/>
      <c r="CC41" s="50"/>
      <c r="CD41" s="50"/>
      <c r="CE41" s="50"/>
      <c r="CF41" s="50"/>
      <c r="CG41" s="50"/>
      <c r="CH41" s="50"/>
      <c r="CI41" s="50"/>
      <c r="CJ41" s="50"/>
      <c r="CK41" s="50"/>
      <c r="CL41" s="50"/>
      <c r="CM41" s="50"/>
      <c r="CN41" s="50"/>
      <c r="CO41" s="50"/>
      <c r="CP41" s="50"/>
      <c r="CQ41" s="50"/>
      <c r="CR41" s="50"/>
      <c r="CS41" s="50"/>
      <c r="CT41" s="50"/>
      <c r="CU41" s="50"/>
      <c r="CV41" s="50"/>
      <c r="CW41" s="50"/>
      <c r="CX41" s="50"/>
      <c r="CY41" s="50"/>
      <c r="CZ41" s="50"/>
      <c r="DA41" s="50"/>
      <c r="DB41" s="50"/>
      <c r="DC41" s="50"/>
    </row>
    <row r="42" spans="1:107" x14ac:dyDescent="0.2">
      <c r="A42" s="50"/>
      <c r="B42" s="50"/>
      <c r="C42" s="50"/>
      <c r="D42" s="50"/>
      <c r="E42" s="50"/>
      <c r="F42" s="50"/>
      <c r="G42" s="50"/>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50"/>
      <c r="BB42" s="50"/>
      <c r="BC42" s="50"/>
      <c r="BD42" s="50"/>
      <c r="BE42" s="50"/>
      <c r="BF42" s="50"/>
      <c r="BG42" s="50"/>
      <c r="BH42" s="50"/>
      <c r="BI42" s="50"/>
      <c r="BJ42" s="50"/>
      <c r="BK42" s="50"/>
      <c r="BL42" s="50"/>
      <c r="BM42" s="50"/>
      <c r="BN42" s="50"/>
      <c r="BO42" s="50"/>
      <c r="BP42" s="50"/>
      <c r="BQ42" s="50"/>
      <c r="BR42" s="50"/>
      <c r="BS42" s="50"/>
      <c r="BT42" s="50"/>
      <c r="BU42" s="50"/>
      <c r="BV42" s="50"/>
      <c r="BW42" s="50"/>
      <c r="BX42" s="50"/>
      <c r="BY42" s="50"/>
      <c r="BZ42" s="50"/>
      <c r="CA42" s="50"/>
      <c r="CB42" s="50"/>
      <c r="CC42" s="50"/>
      <c r="CD42" s="50"/>
      <c r="CE42" s="50"/>
      <c r="CF42" s="50"/>
      <c r="CG42" s="50"/>
      <c r="CH42" s="50"/>
      <c r="CI42" s="50"/>
      <c r="CJ42" s="50"/>
      <c r="CK42" s="50"/>
      <c r="CL42" s="50"/>
      <c r="CM42" s="50"/>
      <c r="CN42" s="50"/>
      <c r="CO42" s="50"/>
      <c r="CP42" s="50"/>
      <c r="CQ42" s="50"/>
      <c r="CR42" s="50"/>
      <c r="CS42" s="50"/>
      <c r="CT42" s="50"/>
      <c r="CU42" s="50"/>
      <c r="CV42" s="50"/>
      <c r="CW42" s="50"/>
      <c r="CX42" s="50"/>
      <c r="CY42" s="50"/>
      <c r="CZ42" s="50"/>
      <c r="DA42" s="50"/>
      <c r="DB42" s="50"/>
      <c r="DC42" s="50"/>
    </row>
    <row r="43" spans="1:107" x14ac:dyDescent="0.2">
      <c r="A43" s="50"/>
      <c r="B43" s="50"/>
      <c r="C43" s="50"/>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c r="AH43" s="50"/>
      <c r="AI43" s="50"/>
      <c r="AJ43" s="50"/>
      <c r="AK43" s="50"/>
      <c r="AL43" s="50"/>
      <c r="AM43" s="50"/>
      <c r="AN43" s="50"/>
      <c r="AO43" s="50"/>
      <c r="AP43" s="50"/>
      <c r="AQ43" s="50"/>
      <c r="AR43" s="50"/>
      <c r="AS43" s="50"/>
      <c r="AT43" s="50"/>
      <c r="AU43" s="50"/>
      <c r="AV43" s="50"/>
      <c r="AW43" s="50"/>
      <c r="AX43" s="50"/>
      <c r="AY43" s="50"/>
      <c r="AZ43" s="50"/>
      <c r="BA43" s="50"/>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0"/>
    </row>
    <row r="44" spans="1:107" ht="15" x14ac:dyDescent="0.25">
      <c r="A44" s="50"/>
      <c r="B44" s="50"/>
      <c r="C44" s="50"/>
      <c r="D44" s="50"/>
      <c r="E44" s="50"/>
      <c r="F44" s="50"/>
      <c r="G44" s="50"/>
      <c r="H44" s="50"/>
      <c r="I44" s="50"/>
      <c r="J44" s="50"/>
      <c r="K44" s="50"/>
      <c r="L44" s="50"/>
      <c r="M44" s="50"/>
      <c r="N44" s="50"/>
      <c r="O44" s="50"/>
      <c r="P44" s="50"/>
      <c r="Q44" s="50"/>
      <c r="R44" s="50"/>
      <c r="S44" s="50"/>
      <c r="T44" s="50"/>
      <c r="U44" s="50"/>
      <c r="V44" s="51"/>
      <c r="W44" s="50"/>
      <c r="X44" s="50"/>
      <c r="Y44" s="50"/>
      <c r="Z44" s="50"/>
      <c r="AA44" s="50"/>
      <c r="AB44" s="50"/>
      <c r="AC44" s="50"/>
      <c r="AD44" s="50"/>
      <c r="AE44" s="50"/>
      <c r="AF44" s="50"/>
      <c r="AG44" s="50"/>
      <c r="AH44" s="50"/>
      <c r="AI44" s="50"/>
      <c r="AJ44" s="50"/>
      <c r="AK44" s="50"/>
      <c r="AL44" s="50"/>
      <c r="AM44" s="50"/>
      <c r="AN44" s="50"/>
      <c r="AO44" s="50"/>
      <c r="AP44" s="50"/>
      <c r="AQ44" s="50"/>
      <c r="AR44" s="50"/>
      <c r="AS44" s="50"/>
      <c r="AT44" s="50"/>
      <c r="AU44" s="50"/>
      <c r="AV44" s="50"/>
      <c r="AW44" s="50"/>
      <c r="AX44" s="50"/>
      <c r="AY44" s="50"/>
      <c r="AZ44" s="50"/>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row>
    <row r="45" spans="1:107" ht="15" x14ac:dyDescent="0.25">
      <c r="A45" s="50"/>
      <c r="B45" s="50"/>
      <c r="C45" s="51"/>
      <c r="D45" s="50"/>
      <c r="E45" s="50"/>
      <c r="F45" s="50"/>
      <c r="G45" s="50"/>
      <c r="H45" s="50"/>
      <c r="I45" s="50"/>
      <c r="J45" s="50"/>
      <c r="K45" s="50"/>
      <c r="L45" s="50"/>
      <c r="M45" s="50"/>
      <c r="N45" s="50"/>
      <c r="O45" s="50"/>
      <c r="P45" s="50"/>
      <c r="Q45" s="50"/>
      <c r="R45" s="50"/>
      <c r="S45" s="50"/>
      <c r="T45" s="50"/>
      <c r="U45" s="50"/>
      <c r="V45" s="51"/>
      <c r="W45" s="50"/>
      <c r="X45" s="50"/>
      <c r="Y45" s="50"/>
      <c r="Z45" s="50"/>
      <c r="AA45" s="50"/>
      <c r="AB45" s="50"/>
      <c r="AC45" s="50"/>
      <c r="AD45" s="50"/>
      <c r="AE45" s="50"/>
      <c r="AF45" s="50"/>
      <c r="AG45" s="50"/>
      <c r="AH45" s="50"/>
      <c r="AI45" s="50"/>
      <c r="AJ45" s="50"/>
      <c r="AK45" s="50"/>
      <c r="AL45" s="50"/>
      <c r="AM45" s="50"/>
      <c r="AN45" s="50"/>
      <c r="AO45" s="50"/>
      <c r="AP45" s="50"/>
      <c r="AQ45" s="50"/>
      <c r="AR45" s="50"/>
      <c r="AS45" s="50"/>
      <c r="AT45" s="50"/>
      <c r="AU45" s="50"/>
      <c r="AV45" s="50"/>
      <c r="AW45" s="50"/>
      <c r="AX45" s="50"/>
      <c r="AY45" s="50"/>
      <c r="AZ45" s="50"/>
      <c r="BA45" s="50"/>
      <c r="BB45" s="50"/>
      <c r="BC45" s="50"/>
      <c r="BD45" s="50"/>
      <c r="BE45" s="50"/>
      <c r="BF45" s="50"/>
      <c r="BG45" s="50"/>
      <c r="BH45" s="50"/>
      <c r="BI45" s="50"/>
      <c r="BJ45" s="50"/>
      <c r="BK45" s="50"/>
      <c r="BL45" s="50"/>
      <c r="BM45" s="50"/>
      <c r="BN45" s="50"/>
      <c r="BO45" s="50"/>
      <c r="BP45" s="50"/>
      <c r="BQ45" s="50"/>
      <c r="BR45" s="50"/>
      <c r="BS45" s="50"/>
      <c r="BT45" s="50"/>
      <c r="BU45" s="50"/>
      <c r="BV45" s="50"/>
      <c r="BW45" s="50"/>
      <c r="BX45" s="50"/>
      <c r="BY45" s="50"/>
      <c r="BZ45" s="50"/>
      <c r="CA45" s="50"/>
      <c r="CB45" s="50"/>
      <c r="CC45" s="50"/>
      <c r="CD45" s="50"/>
      <c r="CE45" s="50"/>
      <c r="CF45" s="50"/>
      <c r="CG45" s="50"/>
      <c r="CH45" s="50"/>
      <c r="CI45" s="50"/>
      <c r="CJ45" s="50"/>
      <c r="CK45" s="50"/>
      <c r="CL45" s="50"/>
      <c r="CM45" s="50"/>
      <c r="CN45" s="50"/>
      <c r="CO45" s="50"/>
      <c r="CP45" s="50"/>
      <c r="CQ45" s="50"/>
      <c r="CR45" s="50"/>
      <c r="CS45" s="50"/>
      <c r="CT45" s="50"/>
      <c r="CU45" s="50"/>
      <c r="CV45" s="50"/>
      <c r="CW45" s="50"/>
      <c r="CX45" s="50"/>
      <c r="CY45" s="50"/>
      <c r="CZ45" s="50"/>
      <c r="DA45" s="50"/>
      <c r="DB45" s="50"/>
      <c r="DC45" s="50"/>
    </row>
    <row r="46" spans="1:107" ht="15" x14ac:dyDescent="0.25">
      <c r="A46" s="50"/>
      <c r="B46" s="50"/>
      <c r="C46" s="51"/>
      <c r="D46" s="51"/>
      <c r="E46" s="51"/>
      <c r="F46" s="51"/>
      <c r="G46" s="51"/>
      <c r="H46" s="51"/>
      <c r="I46" s="51"/>
      <c r="J46" s="51"/>
      <c r="K46" s="51"/>
      <c r="L46" s="51"/>
      <c r="M46" s="51"/>
      <c r="N46" s="51"/>
      <c r="O46" s="51"/>
      <c r="P46" s="51"/>
      <c r="Q46" s="51"/>
      <c r="R46" s="51"/>
      <c r="S46" s="51"/>
      <c r="T46" s="51"/>
      <c r="U46" s="51"/>
      <c r="V46" s="51"/>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c r="BF46" s="50"/>
      <c r="BG46" s="50"/>
      <c r="BH46" s="50"/>
      <c r="BI46" s="50"/>
      <c r="BJ46" s="50"/>
      <c r="BK46" s="50"/>
      <c r="BL46" s="50"/>
      <c r="BM46" s="50"/>
      <c r="BN46" s="50"/>
      <c r="BO46" s="50"/>
      <c r="BP46" s="50"/>
      <c r="BQ46" s="50"/>
      <c r="BR46" s="50"/>
      <c r="BS46" s="50"/>
      <c r="BT46" s="50"/>
      <c r="BU46" s="50"/>
      <c r="BV46" s="50"/>
      <c r="BW46" s="50"/>
      <c r="BX46" s="50"/>
      <c r="BY46" s="50"/>
      <c r="BZ46" s="50"/>
      <c r="CA46" s="50"/>
      <c r="CB46" s="50"/>
      <c r="CC46" s="50"/>
      <c r="CD46" s="50"/>
      <c r="CE46" s="50"/>
      <c r="CF46" s="50"/>
      <c r="CG46" s="50"/>
      <c r="CH46" s="50"/>
      <c r="CI46" s="50"/>
      <c r="CJ46" s="50"/>
      <c r="CK46" s="50"/>
      <c r="CL46" s="50"/>
      <c r="CM46" s="50"/>
      <c r="CN46" s="50"/>
      <c r="CO46" s="50"/>
      <c r="CP46" s="50"/>
      <c r="CQ46" s="50"/>
      <c r="CR46" s="50"/>
      <c r="CS46" s="50"/>
      <c r="CT46" s="50"/>
      <c r="CU46" s="50"/>
      <c r="CV46" s="50"/>
      <c r="CW46" s="50"/>
      <c r="CX46" s="50"/>
      <c r="CY46" s="50"/>
      <c r="CZ46" s="50"/>
      <c r="DA46" s="50"/>
      <c r="DB46" s="50"/>
      <c r="DC46" s="50"/>
    </row>
    <row r="47" spans="1:107" ht="15" x14ac:dyDescent="0.25">
      <c r="A47" s="50"/>
      <c r="B47" s="50"/>
      <c r="C47" s="51"/>
      <c r="D47" s="51"/>
      <c r="E47" s="51"/>
      <c r="F47" s="51"/>
      <c r="G47" s="51"/>
      <c r="H47" s="51"/>
      <c r="I47" s="51"/>
      <c r="J47" s="51"/>
      <c r="K47" s="51"/>
      <c r="L47" s="51"/>
      <c r="M47" s="51"/>
      <c r="N47" s="51"/>
      <c r="O47" s="51"/>
      <c r="P47" s="51"/>
      <c r="Q47" s="51"/>
      <c r="R47" s="51"/>
      <c r="S47" s="51"/>
      <c r="T47" s="51"/>
      <c r="U47" s="51"/>
      <c r="V47" s="51"/>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50"/>
      <c r="BB47" s="50"/>
      <c r="BC47" s="50"/>
      <c r="BD47" s="50"/>
      <c r="BE47" s="50"/>
      <c r="BF47" s="50"/>
      <c r="BG47" s="50"/>
      <c r="BH47" s="50"/>
      <c r="BI47" s="50"/>
      <c r="BJ47" s="50"/>
      <c r="BK47" s="50"/>
      <c r="BL47" s="50"/>
      <c r="BM47" s="50"/>
      <c r="BN47" s="50"/>
      <c r="BO47" s="50"/>
      <c r="BP47" s="50"/>
      <c r="BQ47" s="50"/>
      <c r="BR47" s="50"/>
      <c r="BS47" s="50"/>
      <c r="BT47" s="50"/>
      <c r="BU47" s="50"/>
      <c r="BV47" s="50"/>
      <c r="BW47" s="50"/>
      <c r="BX47" s="50"/>
      <c r="BY47" s="50"/>
      <c r="BZ47" s="50"/>
      <c r="CA47" s="50"/>
      <c r="CB47" s="50"/>
      <c r="CC47" s="50"/>
      <c r="CD47" s="50"/>
      <c r="CE47" s="50"/>
      <c r="CF47" s="50"/>
      <c r="CG47" s="50"/>
      <c r="CH47" s="50"/>
      <c r="CI47" s="50"/>
      <c r="CJ47" s="50"/>
      <c r="CK47" s="50"/>
      <c r="CL47" s="50"/>
      <c r="CM47" s="50"/>
      <c r="CN47" s="50"/>
      <c r="CO47" s="50"/>
      <c r="CP47" s="50"/>
      <c r="CQ47" s="50"/>
      <c r="CR47" s="50"/>
      <c r="CS47" s="50"/>
      <c r="CT47" s="50"/>
      <c r="CU47" s="50"/>
      <c r="CV47" s="50"/>
      <c r="CW47" s="50"/>
      <c r="CX47" s="50"/>
      <c r="CY47" s="50"/>
      <c r="CZ47" s="50"/>
      <c r="DA47" s="50"/>
      <c r="DB47" s="50"/>
      <c r="DC47" s="50"/>
    </row>
    <row r="48" spans="1:107" ht="15" x14ac:dyDescent="0.25">
      <c r="A48" s="50"/>
      <c r="B48" s="50"/>
      <c r="C48" s="51"/>
      <c r="D48" s="51"/>
      <c r="E48" s="51"/>
      <c r="F48" s="51"/>
      <c r="G48" s="51"/>
      <c r="H48" s="51"/>
      <c r="I48" s="51"/>
      <c r="J48" s="51"/>
      <c r="K48" s="51"/>
      <c r="L48" s="51"/>
      <c r="M48" s="51"/>
      <c r="N48" s="51"/>
      <c r="O48" s="51"/>
      <c r="P48" s="51"/>
      <c r="Q48" s="51"/>
      <c r="R48" s="51"/>
      <c r="S48" s="51"/>
      <c r="T48" s="51"/>
      <c r="U48" s="51"/>
      <c r="V48" s="51"/>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50"/>
      <c r="AZ48" s="50"/>
      <c r="BA48" s="50"/>
      <c r="BB48" s="50"/>
      <c r="BC48" s="50"/>
      <c r="BD48" s="50"/>
      <c r="BE48" s="50"/>
      <c r="BF48" s="50"/>
      <c r="BG48" s="50"/>
      <c r="BH48" s="50"/>
      <c r="BI48" s="50"/>
      <c r="BJ48" s="50"/>
      <c r="BK48" s="50"/>
      <c r="BL48" s="50"/>
      <c r="BM48" s="50"/>
      <c r="BN48" s="50"/>
      <c r="BO48" s="50"/>
      <c r="BP48" s="50"/>
      <c r="BQ48" s="50"/>
      <c r="BR48" s="50"/>
      <c r="BS48" s="50"/>
      <c r="BT48" s="50"/>
      <c r="BU48" s="50"/>
      <c r="BV48" s="50"/>
      <c r="BW48" s="50"/>
      <c r="BX48" s="50"/>
      <c r="BY48" s="50"/>
      <c r="BZ48" s="50"/>
      <c r="CA48" s="50"/>
      <c r="CB48" s="50"/>
      <c r="CC48" s="50"/>
      <c r="CD48" s="50"/>
      <c r="CE48" s="50"/>
      <c r="CF48" s="50"/>
      <c r="CG48" s="50"/>
      <c r="CH48" s="50"/>
      <c r="CI48" s="50"/>
      <c r="CJ48" s="50"/>
      <c r="CK48" s="50"/>
      <c r="CL48" s="50"/>
      <c r="CM48" s="50"/>
      <c r="CN48" s="50"/>
      <c r="CO48" s="50"/>
      <c r="CP48" s="50"/>
      <c r="CQ48" s="50"/>
      <c r="CR48" s="50"/>
      <c r="CS48" s="50"/>
      <c r="CT48" s="50"/>
      <c r="CU48" s="50"/>
      <c r="CV48" s="50"/>
      <c r="CW48" s="50"/>
      <c r="CX48" s="50"/>
      <c r="CY48" s="50"/>
      <c r="CZ48" s="50"/>
      <c r="DA48" s="50"/>
      <c r="DB48" s="50"/>
      <c r="DC48" s="50"/>
    </row>
    <row r="49" spans="1:107" ht="15" x14ac:dyDescent="0.25">
      <c r="A49" s="50"/>
      <c r="B49" s="50"/>
      <c r="C49" s="51"/>
      <c r="D49" s="51"/>
      <c r="E49" s="51"/>
      <c r="F49" s="51"/>
      <c r="G49" s="51"/>
      <c r="H49" s="51"/>
      <c r="I49" s="51"/>
      <c r="J49" s="51"/>
      <c r="K49" s="51"/>
      <c r="L49" s="51"/>
      <c r="M49" s="51"/>
      <c r="N49" s="51"/>
      <c r="O49" s="51"/>
      <c r="P49" s="51"/>
      <c r="Q49" s="51"/>
      <c r="R49" s="51"/>
      <c r="S49" s="51"/>
      <c r="T49" s="51"/>
      <c r="U49" s="51"/>
      <c r="V49" s="51"/>
      <c r="W49" s="50"/>
      <c r="X49" s="50"/>
      <c r="Y49" s="50"/>
      <c r="Z49" s="50"/>
      <c r="AA49" s="50"/>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0"/>
      <c r="AZ49" s="50"/>
      <c r="BA49" s="50"/>
      <c r="BB49" s="50"/>
      <c r="BC49" s="50"/>
      <c r="BD49" s="50"/>
      <c r="BE49" s="50"/>
      <c r="BF49" s="50"/>
      <c r="BG49" s="50"/>
      <c r="BH49" s="50"/>
      <c r="BI49" s="50"/>
      <c r="BJ49" s="50"/>
      <c r="BK49" s="50"/>
      <c r="BL49" s="50"/>
      <c r="BM49" s="50"/>
      <c r="BN49" s="50"/>
      <c r="BO49" s="50"/>
      <c r="BP49" s="50"/>
      <c r="BQ49" s="50"/>
      <c r="BR49" s="50"/>
      <c r="BS49" s="50"/>
      <c r="BT49" s="50"/>
      <c r="BU49" s="50"/>
      <c r="BV49" s="50"/>
      <c r="BW49" s="50"/>
      <c r="BX49" s="50"/>
      <c r="BY49" s="50"/>
      <c r="BZ49" s="50"/>
      <c r="CA49" s="50"/>
      <c r="CB49" s="50"/>
      <c r="CC49" s="50"/>
      <c r="CD49" s="50"/>
      <c r="CE49" s="50"/>
      <c r="CF49" s="50"/>
      <c r="CG49" s="50"/>
      <c r="CH49" s="50"/>
      <c r="CI49" s="50"/>
      <c r="CJ49" s="50"/>
      <c r="CK49" s="50"/>
      <c r="CL49" s="50"/>
      <c r="CM49" s="50"/>
      <c r="CN49" s="50"/>
      <c r="CO49" s="50"/>
      <c r="CP49" s="50"/>
      <c r="CQ49" s="50"/>
      <c r="CR49" s="50"/>
      <c r="CS49" s="50"/>
      <c r="CT49" s="50"/>
      <c r="CU49" s="50"/>
      <c r="CV49" s="50"/>
      <c r="CW49" s="50"/>
      <c r="CX49" s="50"/>
      <c r="CY49" s="50"/>
      <c r="CZ49" s="50"/>
      <c r="DA49" s="50"/>
      <c r="DB49" s="50"/>
      <c r="DC49" s="50"/>
    </row>
    <row r="50" spans="1:107" ht="15" x14ac:dyDescent="0.25">
      <c r="A50" s="50"/>
      <c r="B50" s="50"/>
      <c r="C50" s="51"/>
      <c r="D50" s="51"/>
      <c r="E50" s="51"/>
      <c r="F50" s="51"/>
      <c r="G50" s="51"/>
      <c r="H50" s="51"/>
      <c r="I50" s="51"/>
      <c r="J50" s="51"/>
      <c r="K50" s="51"/>
      <c r="L50" s="51"/>
      <c r="M50" s="51"/>
      <c r="N50" s="51"/>
      <c r="O50" s="51"/>
      <c r="P50" s="51"/>
      <c r="Q50" s="51"/>
      <c r="R50" s="51"/>
      <c r="S50" s="51"/>
      <c r="T50" s="51"/>
      <c r="U50" s="51"/>
      <c r="V50" s="51"/>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50"/>
      <c r="BB50" s="50"/>
      <c r="BC50" s="50"/>
      <c r="BD50" s="50"/>
      <c r="BE50" s="50"/>
      <c r="BF50" s="50"/>
      <c r="BG50" s="50"/>
      <c r="BH50" s="50"/>
      <c r="BI50" s="50"/>
      <c r="BJ50" s="50"/>
      <c r="BK50" s="50"/>
      <c r="BL50" s="50"/>
      <c r="BM50" s="50"/>
      <c r="BN50" s="50"/>
      <c r="BO50" s="50"/>
      <c r="BP50" s="50"/>
      <c r="BQ50" s="50"/>
      <c r="BR50" s="50"/>
      <c r="BS50" s="50"/>
      <c r="BT50" s="50"/>
      <c r="BU50" s="50"/>
      <c r="BV50" s="50"/>
      <c r="BW50" s="50"/>
      <c r="BX50" s="50"/>
      <c r="BY50" s="50"/>
      <c r="BZ50" s="50"/>
      <c r="CA50" s="50"/>
      <c r="CB50" s="50"/>
      <c r="CC50" s="50"/>
      <c r="CD50" s="50"/>
      <c r="CE50" s="50"/>
      <c r="CF50" s="50"/>
      <c r="CG50" s="50"/>
      <c r="CH50" s="50"/>
      <c r="CI50" s="50"/>
      <c r="CJ50" s="50"/>
      <c r="CK50" s="50"/>
      <c r="CL50" s="50"/>
      <c r="CM50" s="50"/>
      <c r="CN50" s="50"/>
      <c r="CO50" s="50"/>
      <c r="CP50" s="50"/>
      <c r="CQ50" s="50"/>
      <c r="CR50" s="50"/>
      <c r="CS50" s="50"/>
      <c r="CT50" s="50"/>
      <c r="CU50" s="50"/>
      <c r="CV50" s="50"/>
      <c r="CW50" s="50"/>
      <c r="CX50" s="50"/>
      <c r="CY50" s="50"/>
      <c r="CZ50" s="50"/>
      <c r="DA50" s="50"/>
      <c r="DB50" s="50"/>
      <c r="DC50" s="50"/>
    </row>
    <row r="51" spans="1:107" ht="15" x14ac:dyDescent="0.25">
      <c r="A51" s="50"/>
      <c r="B51" s="50"/>
      <c r="C51" s="51"/>
      <c r="D51" s="51"/>
      <c r="E51" s="51"/>
      <c r="F51" s="51"/>
      <c r="G51" s="51"/>
      <c r="H51" s="51"/>
      <c r="I51" s="51"/>
      <c r="J51" s="51"/>
      <c r="K51" s="51"/>
      <c r="L51" s="51"/>
      <c r="M51" s="51"/>
      <c r="N51" s="51"/>
      <c r="O51" s="51"/>
      <c r="P51" s="51"/>
      <c r="Q51" s="51"/>
      <c r="R51" s="51"/>
      <c r="S51" s="51"/>
      <c r="T51" s="51"/>
      <c r="U51" s="51"/>
      <c r="V51" s="51"/>
      <c r="W51" s="50"/>
      <c r="X51" s="50"/>
      <c r="Y51" s="50"/>
      <c r="Z51" s="50"/>
      <c r="AA51" s="50"/>
      <c r="AB51" s="50"/>
      <c r="AC51" s="50"/>
      <c r="AD51" s="50"/>
      <c r="AE51" s="50"/>
      <c r="AF51" s="50"/>
      <c r="AG51" s="50"/>
      <c r="AH51" s="50"/>
      <c r="AI51" s="50"/>
      <c r="AJ51" s="50"/>
      <c r="AK51" s="50"/>
      <c r="AL51" s="50"/>
      <c r="AM51" s="50"/>
      <c r="AN51" s="50"/>
      <c r="AO51" s="50"/>
      <c r="AP51" s="50"/>
      <c r="AQ51" s="50"/>
      <c r="AR51" s="50"/>
      <c r="AS51" s="50"/>
      <c r="AT51" s="50"/>
      <c r="AU51" s="50"/>
      <c r="AV51" s="50"/>
      <c r="AW51" s="50"/>
      <c r="AX51" s="50"/>
      <c r="AY51" s="50"/>
      <c r="AZ51" s="50"/>
      <c r="BA51" s="50"/>
      <c r="BB51" s="50"/>
      <c r="BC51" s="50"/>
      <c r="BD51" s="50"/>
      <c r="BE51" s="50"/>
      <c r="BF51" s="50"/>
      <c r="BG51" s="50"/>
      <c r="BH51" s="50"/>
      <c r="BI51" s="50"/>
      <c r="BJ51" s="50"/>
      <c r="BK51" s="50"/>
      <c r="BL51" s="50"/>
      <c r="BM51" s="50"/>
      <c r="BN51" s="50"/>
      <c r="BO51" s="50"/>
      <c r="BP51" s="50"/>
      <c r="BQ51" s="50"/>
      <c r="BR51" s="50"/>
      <c r="BS51" s="50"/>
      <c r="BT51" s="50"/>
      <c r="BU51" s="50"/>
      <c r="BV51" s="50"/>
      <c r="BW51" s="50"/>
      <c r="BX51" s="50"/>
      <c r="BY51" s="50"/>
      <c r="BZ51" s="50"/>
      <c r="CA51" s="50"/>
      <c r="CB51" s="50"/>
      <c r="CC51" s="50"/>
      <c r="CD51" s="50"/>
      <c r="CE51" s="50"/>
      <c r="CF51" s="50"/>
      <c r="CG51" s="50"/>
      <c r="CH51" s="50"/>
      <c r="CI51" s="50"/>
      <c r="CJ51" s="50"/>
      <c r="CK51" s="50"/>
      <c r="CL51" s="50"/>
      <c r="CM51" s="50"/>
      <c r="CN51" s="50"/>
      <c r="CO51" s="50"/>
      <c r="CP51" s="50"/>
      <c r="CQ51" s="50"/>
      <c r="CR51" s="50"/>
      <c r="CS51" s="50"/>
      <c r="CT51" s="50"/>
      <c r="CU51" s="50"/>
      <c r="CV51" s="50"/>
      <c r="CW51" s="50"/>
      <c r="CX51" s="50"/>
      <c r="CY51" s="50"/>
      <c r="CZ51" s="50"/>
      <c r="DA51" s="50"/>
      <c r="DB51" s="50"/>
      <c r="DC51" s="50"/>
    </row>
    <row r="52" spans="1:107" ht="15" x14ac:dyDescent="0.25">
      <c r="A52" s="50"/>
      <c r="B52" s="50"/>
      <c r="C52" s="51"/>
      <c r="D52" s="51"/>
      <c r="E52" s="51"/>
      <c r="F52" s="51"/>
      <c r="G52" s="51"/>
      <c r="H52" s="51"/>
      <c r="I52" s="51"/>
      <c r="J52" s="51"/>
      <c r="K52" s="51"/>
      <c r="L52" s="51"/>
      <c r="M52" s="51"/>
      <c r="N52" s="51"/>
      <c r="O52" s="51"/>
      <c r="P52" s="51"/>
      <c r="Q52" s="51"/>
      <c r="R52" s="51"/>
      <c r="S52" s="51"/>
      <c r="T52" s="51"/>
      <c r="U52" s="51"/>
      <c r="V52" s="51"/>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c r="BF52" s="50"/>
      <c r="BG52" s="50"/>
      <c r="BH52" s="50"/>
      <c r="BI52" s="50"/>
      <c r="BJ52" s="50"/>
      <c r="BK52" s="50"/>
      <c r="BL52" s="50"/>
      <c r="BM52" s="50"/>
      <c r="BN52" s="50"/>
      <c r="BO52" s="50"/>
      <c r="BP52" s="50"/>
      <c r="BQ52" s="50"/>
      <c r="BR52" s="50"/>
      <c r="BS52" s="50"/>
      <c r="BT52" s="50"/>
      <c r="BU52" s="50"/>
      <c r="BV52" s="50"/>
      <c r="BW52" s="50"/>
      <c r="BX52" s="50"/>
      <c r="BY52" s="50"/>
      <c r="BZ52" s="50"/>
      <c r="CA52" s="50"/>
      <c r="CB52" s="50"/>
      <c r="CC52" s="50"/>
      <c r="CD52" s="50"/>
      <c r="CE52" s="50"/>
      <c r="CF52" s="50"/>
      <c r="CG52" s="50"/>
      <c r="CH52" s="50"/>
      <c r="CI52" s="50"/>
      <c r="CJ52" s="50"/>
      <c r="CK52" s="50"/>
      <c r="CL52" s="50"/>
      <c r="CM52" s="50"/>
      <c r="CN52" s="50"/>
      <c r="CO52" s="50"/>
      <c r="CP52" s="50"/>
      <c r="CQ52" s="50"/>
      <c r="CR52" s="50"/>
      <c r="CS52" s="50"/>
      <c r="CT52" s="50"/>
      <c r="CU52" s="50"/>
      <c r="CV52" s="50"/>
      <c r="CW52" s="50"/>
      <c r="CX52" s="50"/>
      <c r="CY52" s="50"/>
      <c r="CZ52" s="50"/>
      <c r="DA52" s="50"/>
      <c r="DB52" s="50"/>
      <c r="DC52" s="50"/>
    </row>
    <row r="53" spans="1:107" ht="15" x14ac:dyDescent="0.25">
      <c r="A53" s="50"/>
      <c r="B53" s="50"/>
      <c r="C53" s="51"/>
      <c r="D53" s="51"/>
      <c r="E53" s="51"/>
      <c r="F53" s="51"/>
      <c r="G53" s="51"/>
      <c r="H53" s="51"/>
      <c r="I53" s="51"/>
      <c r="J53" s="51"/>
      <c r="K53" s="51"/>
      <c r="L53" s="51"/>
      <c r="M53" s="51"/>
      <c r="N53" s="51"/>
      <c r="O53" s="51"/>
      <c r="P53" s="51"/>
      <c r="Q53" s="51"/>
      <c r="R53" s="51"/>
      <c r="S53" s="51"/>
      <c r="T53" s="51"/>
      <c r="U53" s="51"/>
      <c r="V53" s="51"/>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c r="BF53" s="50"/>
      <c r="BG53" s="50"/>
      <c r="BH53" s="50"/>
      <c r="BI53" s="50"/>
      <c r="BJ53" s="50"/>
      <c r="BK53" s="50"/>
      <c r="BL53" s="50"/>
      <c r="BM53" s="50"/>
      <c r="BN53" s="50"/>
      <c r="BO53" s="50"/>
      <c r="BP53" s="50"/>
      <c r="BQ53" s="50"/>
      <c r="BR53" s="50"/>
      <c r="BS53" s="50"/>
      <c r="BT53" s="50"/>
      <c r="BU53" s="50"/>
      <c r="BV53" s="50"/>
      <c r="BW53" s="50"/>
      <c r="BX53" s="50"/>
      <c r="BY53" s="50"/>
      <c r="BZ53" s="50"/>
      <c r="CA53" s="50"/>
      <c r="CB53" s="50"/>
      <c r="CC53" s="50"/>
      <c r="CD53" s="50"/>
      <c r="CE53" s="50"/>
      <c r="CF53" s="50"/>
      <c r="CG53" s="50"/>
      <c r="CH53" s="50"/>
      <c r="CI53" s="50"/>
      <c r="CJ53" s="50"/>
      <c r="CK53" s="50"/>
      <c r="CL53" s="50"/>
      <c r="CM53" s="50"/>
      <c r="CN53" s="50"/>
      <c r="CO53" s="50"/>
      <c r="CP53" s="50"/>
      <c r="CQ53" s="50"/>
      <c r="CR53" s="50"/>
      <c r="CS53" s="50"/>
      <c r="CT53" s="50"/>
      <c r="CU53" s="50"/>
      <c r="CV53" s="50"/>
      <c r="CW53" s="50"/>
      <c r="CX53" s="50"/>
      <c r="CY53" s="50"/>
      <c r="CZ53" s="50"/>
      <c r="DA53" s="50"/>
      <c r="DB53" s="50"/>
      <c r="DC53" s="50"/>
    </row>
    <row r="54" spans="1:107" ht="15" x14ac:dyDescent="0.25">
      <c r="A54" s="50"/>
      <c r="B54" s="50"/>
      <c r="C54" s="51"/>
      <c r="D54" s="51"/>
      <c r="E54" s="51"/>
      <c r="F54" s="51"/>
      <c r="G54" s="51"/>
      <c r="H54" s="51"/>
      <c r="I54" s="51"/>
      <c r="J54" s="51"/>
      <c r="K54" s="51"/>
      <c r="L54" s="51"/>
      <c r="M54" s="51"/>
      <c r="N54" s="51"/>
      <c r="O54" s="51"/>
      <c r="P54" s="51"/>
      <c r="Q54" s="51"/>
      <c r="R54" s="51"/>
      <c r="S54" s="51"/>
      <c r="T54" s="51"/>
      <c r="U54" s="51"/>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50"/>
      <c r="BB54" s="50"/>
      <c r="BC54" s="50"/>
      <c r="BD54" s="50"/>
      <c r="BE54" s="50"/>
      <c r="BF54" s="50"/>
      <c r="BG54" s="50"/>
      <c r="BH54" s="50"/>
      <c r="BI54" s="50"/>
      <c r="BJ54" s="50"/>
      <c r="BK54" s="50"/>
      <c r="BL54" s="50"/>
      <c r="BM54" s="50"/>
      <c r="BN54" s="50"/>
      <c r="BO54" s="50"/>
      <c r="BP54" s="50"/>
      <c r="BQ54" s="50"/>
      <c r="BR54" s="50"/>
      <c r="BS54" s="50"/>
      <c r="BT54" s="50"/>
      <c r="BU54" s="50"/>
      <c r="BV54" s="50"/>
      <c r="BW54" s="50"/>
      <c r="BX54" s="50"/>
      <c r="BY54" s="50"/>
      <c r="BZ54" s="50"/>
      <c r="CA54" s="50"/>
      <c r="CB54" s="50"/>
      <c r="CC54" s="50"/>
      <c r="CD54" s="50"/>
      <c r="CE54" s="50"/>
      <c r="CF54" s="50"/>
      <c r="CG54" s="50"/>
      <c r="CH54" s="50"/>
      <c r="CI54" s="50"/>
      <c r="CJ54" s="50"/>
      <c r="CK54" s="50"/>
      <c r="CL54" s="50"/>
      <c r="CM54" s="50"/>
      <c r="CN54" s="50"/>
      <c r="CO54" s="50"/>
      <c r="CP54" s="50"/>
      <c r="CQ54" s="50"/>
      <c r="CR54" s="50"/>
      <c r="CS54" s="50"/>
      <c r="CT54" s="50"/>
      <c r="CU54" s="50"/>
      <c r="CV54" s="50"/>
      <c r="CW54" s="50"/>
      <c r="CX54" s="50"/>
      <c r="CY54" s="50"/>
      <c r="CZ54" s="50"/>
      <c r="DA54" s="50"/>
      <c r="DB54" s="50"/>
      <c r="DC54" s="50"/>
    </row>
    <row r="55" spans="1:107" ht="15" x14ac:dyDescent="0.25">
      <c r="A55" s="50"/>
      <c r="B55" s="50"/>
      <c r="C55" s="50"/>
      <c r="D55" s="51"/>
      <c r="E55" s="51"/>
      <c r="F55" s="51"/>
      <c r="G55" s="51"/>
      <c r="H55" s="51"/>
      <c r="I55" s="51"/>
      <c r="J55" s="51"/>
      <c r="K55" s="51"/>
      <c r="L55" s="51"/>
      <c r="M55" s="51"/>
      <c r="N55" s="51"/>
      <c r="O55" s="51"/>
      <c r="P55" s="51"/>
      <c r="Q55" s="51"/>
      <c r="R55" s="51"/>
      <c r="S55" s="51"/>
      <c r="T55" s="51"/>
      <c r="U55" s="51"/>
      <c r="V55" s="50"/>
      <c r="W55" s="50"/>
      <c r="X55" s="50"/>
      <c r="Y55" s="50"/>
      <c r="Z55" s="50"/>
      <c r="AA55" s="50"/>
      <c r="AB55" s="50"/>
      <c r="AC55" s="50"/>
      <c r="AD55" s="50"/>
      <c r="AE55" s="50"/>
      <c r="AF55" s="50"/>
      <c r="AG55" s="50"/>
      <c r="AH55" s="50"/>
      <c r="AI55" s="50"/>
      <c r="AJ55" s="50"/>
      <c r="AK55" s="50"/>
      <c r="AL55" s="50"/>
      <c r="AM55" s="50"/>
      <c r="AN55" s="50"/>
      <c r="AO55" s="50"/>
      <c r="AP55" s="50"/>
      <c r="AQ55" s="50"/>
      <c r="AR55" s="50"/>
      <c r="AS55" s="50"/>
      <c r="AT55" s="50"/>
      <c r="AU55" s="50"/>
      <c r="AV55" s="50"/>
      <c r="AW55" s="50"/>
      <c r="AX55" s="50"/>
      <c r="AY55" s="50"/>
      <c r="AZ55" s="50"/>
      <c r="BA55" s="50"/>
      <c r="BB55" s="50"/>
      <c r="BC55" s="50"/>
      <c r="BD55" s="50"/>
      <c r="BE55" s="50"/>
      <c r="BF55" s="50"/>
      <c r="BG55" s="50"/>
      <c r="BH55" s="50"/>
      <c r="BI55" s="50"/>
      <c r="BJ55" s="50"/>
      <c r="BK55" s="50"/>
      <c r="BL55" s="50"/>
      <c r="BM55" s="50"/>
      <c r="BN55" s="50"/>
      <c r="BO55" s="50"/>
      <c r="BP55" s="50"/>
      <c r="BQ55" s="50"/>
      <c r="BR55" s="50"/>
      <c r="BS55" s="50"/>
      <c r="BT55" s="50"/>
      <c r="BU55" s="50"/>
      <c r="BV55" s="50"/>
      <c r="BW55" s="50"/>
      <c r="BX55" s="50"/>
      <c r="BY55" s="50"/>
      <c r="BZ55" s="50"/>
      <c r="CA55" s="50"/>
      <c r="CB55" s="50"/>
      <c r="CC55" s="50"/>
      <c r="CD55" s="50"/>
      <c r="CE55" s="50"/>
      <c r="CF55" s="50"/>
      <c r="CG55" s="50"/>
      <c r="CH55" s="50"/>
      <c r="CI55" s="50"/>
      <c r="CJ55" s="50"/>
      <c r="CK55" s="50"/>
      <c r="CL55" s="50"/>
      <c r="CM55" s="50"/>
      <c r="CN55" s="50"/>
      <c r="CO55" s="50"/>
      <c r="CP55" s="50"/>
      <c r="CQ55" s="50"/>
      <c r="CR55" s="50"/>
      <c r="CS55" s="50"/>
      <c r="CT55" s="50"/>
      <c r="CU55" s="50"/>
      <c r="CV55" s="50"/>
      <c r="CW55" s="50"/>
      <c r="CX55" s="50"/>
      <c r="CY55" s="50"/>
      <c r="CZ55" s="50"/>
      <c r="DA55" s="50"/>
      <c r="DB55" s="50"/>
      <c r="DC55" s="50"/>
    </row>
    <row r="56" spans="1:107" x14ac:dyDescent="0.2">
      <c r="A56" s="50"/>
      <c r="B56" s="50"/>
      <c r="C56" s="50"/>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c r="AH56" s="50"/>
      <c r="AI56" s="50"/>
      <c r="AJ56" s="50"/>
      <c r="AK56" s="50"/>
      <c r="AL56" s="50"/>
      <c r="AM56" s="50"/>
      <c r="AN56" s="50"/>
      <c r="AO56" s="50"/>
      <c r="AP56" s="50"/>
      <c r="AQ56" s="50"/>
      <c r="AR56" s="50"/>
      <c r="AS56" s="50"/>
      <c r="AT56" s="50"/>
      <c r="AU56" s="50"/>
      <c r="AV56" s="50"/>
      <c r="AW56" s="50"/>
      <c r="AX56" s="50"/>
      <c r="AY56" s="50"/>
      <c r="AZ56" s="50"/>
      <c r="BA56" s="50"/>
      <c r="BB56" s="50"/>
      <c r="BC56" s="50"/>
      <c r="BD56" s="50"/>
      <c r="BE56" s="50"/>
      <c r="BF56" s="50"/>
      <c r="BG56" s="50"/>
      <c r="BH56" s="50"/>
      <c r="BI56" s="50"/>
      <c r="BJ56" s="50"/>
      <c r="BK56" s="50"/>
      <c r="BL56" s="50"/>
      <c r="BM56" s="50"/>
      <c r="BN56" s="50"/>
      <c r="BO56" s="50"/>
      <c r="BP56" s="50"/>
      <c r="BQ56" s="50"/>
      <c r="BR56" s="50"/>
      <c r="BS56" s="50"/>
      <c r="BT56" s="50"/>
      <c r="BU56" s="50"/>
      <c r="BV56" s="50"/>
      <c r="BW56" s="50"/>
      <c r="BX56" s="50"/>
      <c r="BY56" s="50"/>
      <c r="BZ56" s="50"/>
      <c r="CA56" s="50"/>
      <c r="CB56" s="50"/>
      <c r="CC56" s="50"/>
      <c r="CD56" s="50"/>
      <c r="CE56" s="50"/>
      <c r="CF56" s="50"/>
      <c r="CG56" s="50"/>
      <c r="CH56" s="50"/>
      <c r="CI56" s="50"/>
      <c r="CJ56" s="50"/>
      <c r="CK56" s="50"/>
      <c r="CL56" s="50"/>
      <c r="CM56" s="50"/>
      <c r="CN56" s="50"/>
      <c r="CO56" s="50"/>
      <c r="CP56" s="50"/>
      <c r="CQ56" s="50"/>
      <c r="CR56" s="50"/>
      <c r="CS56" s="50"/>
      <c r="CT56" s="50"/>
      <c r="CU56" s="50"/>
      <c r="CV56" s="50"/>
      <c r="CW56" s="50"/>
      <c r="CX56" s="50"/>
      <c r="CY56" s="50"/>
      <c r="CZ56" s="50"/>
      <c r="DA56" s="50"/>
      <c r="DB56" s="50"/>
      <c r="DC56" s="50"/>
    </row>
    <row r="57" spans="1:107" x14ac:dyDescent="0.2">
      <c r="A57" s="50"/>
      <c r="B57" s="50"/>
      <c r="C57" s="50"/>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c r="AV57" s="50"/>
      <c r="AW57" s="50"/>
      <c r="AX57" s="50"/>
      <c r="AY57" s="50"/>
      <c r="AZ57" s="50"/>
      <c r="BA57" s="50"/>
      <c r="BB57" s="50"/>
      <c r="BC57" s="50"/>
      <c r="BD57" s="50"/>
      <c r="BE57" s="50"/>
      <c r="BF57" s="50"/>
      <c r="BG57" s="50"/>
      <c r="BH57" s="50"/>
      <c r="BI57" s="50"/>
      <c r="BJ57" s="50"/>
      <c r="BK57" s="50"/>
      <c r="BL57" s="50"/>
      <c r="BM57" s="50"/>
      <c r="BN57" s="50"/>
      <c r="BO57" s="50"/>
      <c r="BP57" s="50"/>
      <c r="BQ57" s="50"/>
      <c r="BR57" s="50"/>
      <c r="BS57" s="50"/>
      <c r="BT57" s="50"/>
      <c r="BU57" s="50"/>
      <c r="BV57" s="50"/>
      <c r="BW57" s="50"/>
      <c r="BX57" s="50"/>
      <c r="BY57" s="50"/>
      <c r="BZ57" s="50"/>
      <c r="CA57" s="50"/>
      <c r="CB57" s="50"/>
      <c r="CC57" s="50"/>
      <c r="CD57" s="50"/>
      <c r="CE57" s="50"/>
      <c r="CF57" s="50"/>
      <c r="CG57" s="50"/>
      <c r="CH57" s="50"/>
      <c r="CI57" s="50"/>
      <c r="CJ57" s="50"/>
      <c r="CK57" s="50"/>
      <c r="CL57" s="50"/>
      <c r="CM57" s="50"/>
      <c r="CN57" s="50"/>
      <c r="CO57" s="50"/>
      <c r="CP57" s="50"/>
      <c r="CQ57" s="50"/>
      <c r="CR57" s="50"/>
      <c r="CS57" s="50"/>
      <c r="CT57" s="50"/>
      <c r="CU57" s="50"/>
      <c r="CV57" s="50"/>
      <c r="CW57" s="50"/>
      <c r="CX57" s="50"/>
      <c r="CY57" s="50"/>
      <c r="CZ57" s="50"/>
      <c r="DA57" s="50"/>
      <c r="DB57" s="50"/>
      <c r="DC57" s="50"/>
    </row>
    <row r="58" spans="1:107" x14ac:dyDescent="0.2">
      <c r="A58" s="50"/>
      <c r="B58" s="50"/>
      <c r="C58" s="50"/>
      <c r="D58" s="50"/>
      <c r="E58" s="50"/>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c r="BF58" s="50"/>
      <c r="BG58" s="50"/>
      <c r="BH58" s="50"/>
      <c r="BI58" s="50"/>
      <c r="BJ58" s="50"/>
      <c r="BK58" s="50"/>
      <c r="BL58" s="50"/>
      <c r="BM58" s="50"/>
      <c r="BN58" s="50"/>
      <c r="BO58" s="50"/>
      <c r="BP58" s="50"/>
      <c r="BQ58" s="50"/>
      <c r="BR58" s="50"/>
      <c r="BS58" s="50"/>
      <c r="BT58" s="50"/>
      <c r="BU58" s="50"/>
      <c r="BV58" s="50"/>
      <c r="BW58" s="50"/>
      <c r="BX58" s="50"/>
      <c r="BY58" s="50"/>
      <c r="BZ58" s="50"/>
      <c r="CA58" s="50"/>
      <c r="CB58" s="50"/>
      <c r="CC58" s="50"/>
      <c r="CD58" s="50"/>
      <c r="CE58" s="50"/>
      <c r="CF58" s="50"/>
      <c r="CG58" s="50"/>
      <c r="CH58" s="50"/>
      <c r="CI58" s="50"/>
      <c r="CJ58" s="50"/>
      <c r="CK58" s="50"/>
      <c r="CL58" s="50"/>
      <c r="CM58" s="50"/>
      <c r="CN58" s="50"/>
      <c r="CO58" s="50"/>
      <c r="CP58" s="50"/>
      <c r="CQ58" s="50"/>
      <c r="CR58" s="50"/>
      <c r="CS58" s="50"/>
      <c r="CT58" s="50"/>
      <c r="CU58" s="50"/>
      <c r="CV58" s="50"/>
      <c r="CW58" s="50"/>
      <c r="CX58" s="50"/>
      <c r="CY58" s="50"/>
      <c r="CZ58" s="50"/>
      <c r="DA58" s="50"/>
      <c r="DB58" s="50"/>
      <c r="DC58" s="50"/>
    </row>
    <row r="59" spans="1:107" x14ac:dyDescent="0.2">
      <c r="A59" s="50"/>
      <c r="B59" s="50"/>
      <c r="C59" s="50"/>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c r="AX59" s="50"/>
      <c r="AY59" s="50"/>
      <c r="AZ59" s="50"/>
      <c r="BA59" s="50"/>
      <c r="BB59" s="50"/>
      <c r="BC59" s="50"/>
      <c r="BD59" s="50"/>
      <c r="BE59" s="50"/>
      <c r="BF59" s="50"/>
      <c r="BG59" s="50"/>
      <c r="BH59" s="50"/>
      <c r="BI59" s="50"/>
      <c r="BJ59" s="50"/>
      <c r="BK59" s="50"/>
      <c r="BL59" s="50"/>
      <c r="BM59" s="50"/>
      <c r="BN59" s="50"/>
      <c r="BO59" s="50"/>
      <c r="BP59" s="50"/>
      <c r="BQ59" s="50"/>
      <c r="BR59" s="50"/>
      <c r="BS59" s="50"/>
      <c r="BT59" s="50"/>
      <c r="BU59" s="50"/>
      <c r="BV59" s="50"/>
      <c r="BW59" s="50"/>
      <c r="BX59" s="50"/>
      <c r="BY59" s="50"/>
      <c r="BZ59" s="50"/>
      <c r="CA59" s="50"/>
      <c r="CB59" s="50"/>
      <c r="CC59" s="50"/>
      <c r="CD59" s="50"/>
      <c r="CE59" s="50"/>
      <c r="CF59" s="50"/>
      <c r="CG59" s="50"/>
      <c r="CH59" s="50"/>
      <c r="CI59" s="50"/>
      <c r="CJ59" s="50"/>
      <c r="CK59" s="50"/>
      <c r="CL59" s="50"/>
      <c r="CM59" s="50"/>
      <c r="CN59" s="50"/>
      <c r="CO59" s="50"/>
      <c r="CP59" s="50"/>
      <c r="CQ59" s="50"/>
      <c r="CR59" s="50"/>
      <c r="CS59" s="50"/>
      <c r="CT59" s="50"/>
      <c r="CU59" s="50"/>
      <c r="CV59" s="50"/>
      <c r="CW59" s="50"/>
      <c r="CX59" s="50"/>
      <c r="CY59" s="50"/>
      <c r="CZ59" s="50"/>
      <c r="DA59" s="50"/>
      <c r="DB59" s="50"/>
      <c r="DC59" s="50"/>
    </row>
    <row r="60" spans="1:107" x14ac:dyDescent="0.2">
      <c r="A60" s="50"/>
      <c r="B60" s="50"/>
      <c r="C60" s="50"/>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c r="AE60" s="50"/>
      <c r="AF60" s="50"/>
      <c r="AG60" s="50"/>
      <c r="AH60" s="50"/>
      <c r="AI60" s="50"/>
      <c r="AJ60" s="50"/>
      <c r="AK60" s="50"/>
      <c r="AL60" s="50"/>
      <c r="AM60" s="50"/>
      <c r="AN60" s="50"/>
      <c r="AO60" s="50"/>
      <c r="AP60" s="50"/>
      <c r="AQ60" s="50"/>
      <c r="AR60" s="50"/>
      <c r="AS60" s="50"/>
      <c r="AT60" s="50"/>
      <c r="AU60" s="50"/>
      <c r="AV60" s="50"/>
      <c r="AW60" s="50"/>
      <c r="AX60" s="50"/>
      <c r="AY60" s="50"/>
      <c r="AZ60" s="50"/>
      <c r="BA60" s="50"/>
      <c r="BB60" s="50"/>
      <c r="BC60" s="50"/>
      <c r="BD60" s="50"/>
      <c r="BE60" s="50"/>
      <c r="BF60" s="50"/>
      <c r="BG60" s="50"/>
      <c r="BH60" s="50"/>
      <c r="BI60" s="50"/>
      <c r="BJ60" s="50"/>
      <c r="BK60" s="50"/>
      <c r="BL60" s="50"/>
      <c r="BM60" s="50"/>
      <c r="BN60" s="50"/>
      <c r="BO60" s="50"/>
      <c r="BP60" s="50"/>
      <c r="BQ60" s="50"/>
      <c r="BR60" s="50"/>
      <c r="BS60" s="50"/>
      <c r="BT60" s="50"/>
      <c r="BU60" s="50"/>
      <c r="BV60" s="50"/>
      <c r="BW60" s="50"/>
      <c r="BX60" s="50"/>
      <c r="BY60" s="50"/>
      <c r="BZ60" s="50"/>
      <c r="CA60" s="50"/>
      <c r="CB60" s="50"/>
      <c r="CC60" s="50"/>
      <c r="CD60" s="50"/>
      <c r="CE60" s="50"/>
      <c r="CF60" s="50"/>
      <c r="CG60" s="50"/>
      <c r="CH60" s="50"/>
      <c r="CI60" s="50"/>
      <c r="CJ60" s="50"/>
      <c r="CK60" s="50"/>
      <c r="CL60" s="50"/>
      <c r="CM60" s="50"/>
      <c r="CN60" s="50"/>
      <c r="CO60" s="50"/>
      <c r="CP60" s="50"/>
      <c r="CQ60" s="50"/>
      <c r="CR60" s="50"/>
      <c r="CS60" s="50"/>
      <c r="CT60" s="50"/>
      <c r="CU60" s="50"/>
      <c r="CV60" s="50"/>
      <c r="CW60" s="50"/>
      <c r="CX60" s="50"/>
      <c r="CY60" s="50"/>
      <c r="CZ60" s="50"/>
      <c r="DA60" s="50"/>
      <c r="DB60" s="50"/>
      <c r="DC60" s="50"/>
    </row>
    <row r="61" spans="1:107" x14ac:dyDescent="0.2">
      <c r="A61" s="50"/>
      <c r="B61" s="50"/>
      <c r="C61" s="50"/>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c r="AH61" s="50"/>
      <c r="AI61" s="50"/>
      <c r="AJ61" s="50"/>
      <c r="AK61" s="50"/>
      <c r="AL61" s="50"/>
      <c r="AM61" s="50"/>
      <c r="AN61" s="50"/>
      <c r="AO61" s="50"/>
      <c r="AP61" s="50"/>
      <c r="AQ61" s="50"/>
      <c r="AR61" s="50"/>
      <c r="AS61" s="50"/>
      <c r="AT61" s="50"/>
      <c r="AU61" s="50"/>
      <c r="AV61" s="50"/>
      <c r="AW61" s="50"/>
      <c r="AX61" s="50"/>
      <c r="AY61" s="50"/>
      <c r="AZ61" s="50"/>
      <c r="BA61" s="50"/>
      <c r="BB61" s="50"/>
      <c r="BC61" s="50"/>
      <c r="BD61" s="50"/>
      <c r="BE61" s="50"/>
      <c r="BF61" s="50"/>
      <c r="BG61" s="50"/>
      <c r="BH61" s="50"/>
      <c r="BI61" s="50"/>
      <c r="BJ61" s="50"/>
      <c r="BK61" s="50"/>
      <c r="BL61" s="50"/>
      <c r="BM61" s="50"/>
      <c r="BN61" s="50"/>
      <c r="BO61" s="50"/>
      <c r="BP61" s="50"/>
      <c r="BQ61" s="50"/>
      <c r="BR61" s="50"/>
      <c r="BS61" s="50"/>
      <c r="BT61" s="50"/>
      <c r="BU61" s="50"/>
      <c r="BV61" s="50"/>
      <c r="BW61" s="50"/>
      <c r="BX61" s="50"/>
      <c r="BY61" s="50"/>
      <c r="BZ61" s="50"/>
      <c r="CA61" s="50"/>
      <c r="CB61" s="50"/>
      <c r="CC61" s="50"/>
      <c r="CD61" s="50"/>
      <c r="CE61" s="50"/>
      <c r="CF61" s="50"/>
      <c r="CG61" s="50"/>
      <c r="CH61" s="50"/>
      <c r="CI61" s="50"/>
      <c r="CJ61" s="50"/>
      <c r="CK61" s="50"/>
      <c r="CL61" s="50"/>
      <c r="CM61" s="50"/>
      <c r="CN61" s="50"/>
      <c r="CO61" s="50"/>
      <c r="CP61" s="50"/>
      <c r="CQ61" s="50"/>
      <c r="CR61" s="50"/>
      <c r="CS61" s="50"/>
      <c r="CT61" s="50"/>
      <c r="CU61" s="50"/>
      <c r="CV61" s="50"/>
      <c r="CW61" s="50"/>
      <c r="CX61" s="50"/>
      <c r="CY61" s="50"/>
      <c r="CZ61" s="50"/>
      <c r="DA61" s="50"/>
      <c r="DB61" s="50"/>
      <c r="DC61" s="50"/>
    </row>
    <row r="62" spans="1:107" x14ac:dyDescent="0.2">
      <c r="A62" s="50"/>
      <c r="B62" s="50"/>
      <c r="C62" s="50"/>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c r="AH62" s="50"/>
      <c r="AI62" s="50"/>
      <c r="AJ62" s="50"/>
      <c r="AK62" s="50"/>
      <c r="AL62" s="50"/>
      <c r="AM62" s="50"/>
      <c r="AN62" s="50"/>
      <c r="AO62" s="50"/>
      <c r="AP62" s="50"/>
      <c r="AQ62" s="50"/>
      <c r="AR62" s="50"/>
      <c r="AS62" s="50"/>
      <c r="AT62" s="50"/>
      <c r="AU62" s="50"/>
      <c r="AV62" s="50"/>
      <c r="AW62" s="50"/>
      <c r="AX62" s="50"/>
      <c r="AY62" s="50"/>
      <c r="AZ62" s="50"/>
      <c r="BA62" s="50"/>
      <c r="BB62" s="50"/>
      <c r="BC62" s="50"/>
      <c r="BD62" s="50"/>
      <c r="BE62" s="50"/>
      <c r="BF62" s="50"/>
      <c r="BG62" s="50"/>
      <c r="BH62" s="50"/>
      <c r="BI62" s="50"/>
      <c r="BJ62" s="50"/>
      <c r="BK62" s="50"/>
      <c r="BL62" s="50"/>
      <c r="BM62" s="50"/>
      <c r="BN62" s="50"/>
      <c r="BO62" s="50"/>
      <c r="BP62" s="50"/>
      <c r="BQ62" s="50"/>
      <c r="BR62" s="50"/>
      <c r="BS62" s="50"/>
      <c r="BT62" s="50"/>
      <c r="BU62" s="50"/>
      <c r="BV62" s="50"/>
      <c r="BW62" s="50"/>
      <c r="BX62" s="50"/>
      <c r="BY62" s="50"/>
      <c r="BZ62" s="50"/>
      <c r="CA62" s="50"/>
      <c r="CB62" s="50"/>
      <c r="CC62" s="50"/>
      <c r="CD62" s="50"/>
      <c r="CE62" s="50"/>
      <c r="CF62" s="50"/>
      <c r="CG62" s="50"/>
      <c r="CH62" s="50"/>
      <c r="CI62" s="50"/>
      <c r="CJ62" s="50"/>
      <c r="CK62" s="50"/>
      <c r="CL62" s="50"/>
      <c r="CM62" s="50"/>
      <c r="CN62" s="50"/>
      <c r="CO62" s="50"/>
      <c r="CP62" s="50"/>
      <c r="CQ62" s="50"/>
      <c r="CR62" s="50"/>
      <c r="CS62" s="50"/>
      <c r="CT62" s="50"/>
      <c r="CU62" s="50"/>
      <c r="CV62" s="50"/>
      <c r="CW62" s="50"/>
      <c r="CX62" s="50"/>
      <c r="CY62" s="50"/>
      <c r="CZ62" s="50"/>
      <c r="DA62" s="50"/>
      <c r="DB62" s="50"/>
      <c r="DC62" s="50"/>
    </row>
    <row r="63" spans="1:107" x14ac:dyDescent="0.2">
      <c r="A63" s="50"/>
      <c r="B63" s="50"/>
      <c r="C63" s="50"/>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c r="BC63" s="50"/>
      <c r="BD63" s="50"/>
      <c r="BE63" s="50"/>
      <c r="BF63" s="50"/>
      <c r="BG63" s="50"/>
      <c r="BH63" s="50"/>
      <c r="BI63" s="50"/>
      <c r="BJ63" s="50"/>
      <c r="BK63" s="50"/>
      <c r="BL63" s="50"/>
      <c r="BM63" s="50"/>
      <c r="BN63" s="50"/>
      <c r="BO63" s="50"/>
      <c r="BP63" s="50"/>
      <c r="BQ63" s="50"/>
      <c r="BR63" s="50"/>
      <c r="BS63" s="50"/>
      <c r="BT63" s="50"/>
      <c r="BU63" s="50"/>
      <c r="BV63" s="50"/>
      <c r="BW63" s="50"/>
      <c r="BX63" s="50"/>
      <c r="BY63" s="50"/>
      <c r="BZ63" s="50"/>
      <c r="CA63" s="50"/>
      <c r="CB63" s="50"/>
      <c r="CC63" s="50"/>
      <c r="CD63" s="50"/>
      <c r="CE63" s="50"/>
      <c r="CF63" s="50"/>
      <c r="CG63" s="50"/>
      <c r="CH63" s="50"/>
      <c r="CI63" s="50"/>
      <c r="CJ63" s="50"/>
      <c r="CK63" s="50"/>
      <c r="CL63" s="50"/>
      <c r="CM63" s="50"/>
      <c r="CN63" s="50"/>
      <c r="CO63" s="50"/>
      <c r="CP63" s="50"/>
      <c r="CQ63" s="50"/>
      <c r="CR63" s="50"/>
      <c r="CS63" s="50"/>
      <c r="CT63" s="50"/>
      <c r="CU63" s="50"/>
      <c r="CV63" s="50"/>
      <c r="CW63" s="50"/>
      <c r="CX63" s="50"/>
      <c r="CY63" s="50"/>
      <c r="CZ63" s="50"/>
      <c r="DA63" s="50"/>
      <c r="DB63" s="50"/>
      <c r="DC63" s="50"/>
    </row>
    <row r="64" spans="1:107" x14ac:dyDescent="0.2">
      <c r="A64" s="50"/>
      <c r="B64" s="50"/>
      <c r="C64" s="50"/>
      <c r="D64" s="50"/>
      <c r="E64" s="50"/>
      <c r="F64" s="50"/>
      <c r="G64" s="50"/>
      <c r="H64" s="50"/>
      <c r="I64" s="50"/>
      <c r="J64" s="50"/>
      <c r="K64" s="50"/>
      <c r="L64" s="50"/>
      <c r="M64" s="50"/>
      <c r="N64" s="50"/>
      <c r="O64" s="50"/>
      <c r="P64" s="50"/>
      <c r="Q64" s="50"/>
      <c r="R64" s="50"/>
      <c r="S64" s="50"/>
      <c r="T64" s="50"/>
      <c r="U64" s="50"/>
      <c r="V64" s="50"/>
      <c r="W64" s="50"/>
      <c r="X64" s="50"/>
      <c r="Y64" s="50"/>
      <c r="Z64" s="50"/>
      <c r="AA64" s="50"/>
      <c r="AB64" s="50"/>
      <c r="AC64" s="50"/>
      <c r="AD64" s="50"/>
      <c r="AE64" s="50"/>
      <c r="AF64" s="50"/>
      <c r="AG64" s="50"/>
      <c r="AH64" s="50"/>
      <c r="AI64" s="50"/>
      <c r="AJ64" s="50"/>
      <c r="AK64" s="50"/>
      <c r="AL64" s="50"/>
      <c r="AM64" s="50"/>
      <c r="AN64" s="50"/>
      <c r="AO64" s="50"/>
      <c r="AP64" s="50"/>
      <c r="AQ64" s="50"/>
      <c r="AR64" s="50"/>
      <c r="AS64" s="50"/>
      <c r="AT64" s="50"/>
      <c r="AU64" s="50"/>
      <c r="AV64" s="50"/>
      <c r="AW64" s="50"/>
      <c r="AX64" s="50"/>
      <c r="AY64" s="50"/>
      <c r="AZ64" s="50"/>
      <c r="BA64" s="50"/>
      <c r="BB64" s="50"/>
      <c r="BC64" s="50"/>
      <c r="BD64" s="50"/>
      <c r="BE64" s="50"/>
      <c r="BF64" s="50"/>
      <c r="BG64" s="50"/>
      <c r="BH64" s="50"/>
      <c r="BI64" s="50"/>
      <c r="BJ64" s="50"/>
      <c r="BK64" s="50"/>
      <c r="BL64" s="50"/>
      <c r="BM64" s="50"/>
      <c r="BN64" s="50"/>
      <c r="BO64" s="50"/>
      <c r="BP64" s="50"/>
      <c r="BQ64" s="50"/>
      <c r="BR64" s="50"/>
      <c r="BS64" s="50"/>
      <c r="BT64" s="50"/>
      <c r="BU64" s="50"/>
      <c r="BV64" s="50"/>
      <c r="BW64" s="50"/>
      <c r="BX64" s="50"/>
      <c r="BY64" s="50"/>
      <c r="BZ64" s="50"/>
      <c r="CA64" s="50"/>
      <c r="CB64" s="50"/>
      <c r="CC64" s="50"/>
      <c r="CD64" s="50"/>
      <c r="CE64" s="50"/>
      <c r="CF64" s="50"/>
      <c r="CG64" s="50"/>
      <c r="CH64" s="50"/>
      <c r="CI64" s="50"/>
      <c r="CJ64" s="50"/>
      <c r="CK64" s="50"/>
      <c r="CL64" s="50"/>
      <c r="CM64" s="50"/>
      <c r="CN64" s="50"/>
      <c r="CO64" s="50"/>
      <c r="CP64" s="50"/>
      <c r="CQ64" s="50"/>
      <c r="CR64" s="50"/>
      <c r="CS64" s="50"/>
      <c r="CT64" s="50"/>
      <c r="CU64" s="50"/>
      <c r="CV64" s="50"/>
      <c r="CW64" s="50"/>
      <c r="CX64" s="50"/>
      <c r="CY64" s="50"/>
      <c r="CZ64" s="50"/>
      <c r="DA64" s="50"/>
      <c r="DB64" s="50"/>
      <c r="DC64" s="50"/>
    </row>
    <row r="65" spans="1:107" x14ac:dyDescent="0.2">
      <c r="A65" s="50"/>
      <c r="B65" s="50"/>
      <c r="C65" s="50"/>
      <c r="D65" s="50"/>
      <c r="E65" s="50"/>
      <c r="F65" s="50"/>
      <c r="G65" s="50"/>
      <c r="H65" s="50"/>
      <c r="I65" s="50"/>
      <c r="J65" s="50"/>
      <c r="K65" s="50"/>
      <c r="L65" s="50"/>
      <c r="M65" s="50"/>
      <c r="N65" s="50"/>
      <c r="O65" s="50"/>
      <c r="P65" s="50"/>
      <c r="Q65" s="50"/>
      <c r="R65" s="50"/>
      <c r="S65" s="50"/>
      <c r="T65" s="50"/>
      <c r="U65" s="50"/>
      <c r="V65" s="50"/>
      <c r="W65" s="50"/>
      <c r="X65" s="50"/>
      <c r="Y65" s="50"/>
      <c r="Z65" s="50"/>
      <c r="AA65" s="50"/>
      <c r="AB65" s="50"/>
      <c r="AC65" s="50"/>
      <c r="AD65" s="50"/>
      <c r="AE65" s="50"/>
      <c r="AF65" s="50"/>
      <c r="AG65" s="50"/>
      <c r="AH65" s="50"/>
      <c r="AI65" s="50"/>
      <c r="AJ65" s="50"/>
      <c r="AK65" s="50"/>
      <c r="AL65" s="50"/>
      <c r="AM65" s="50"/>
      <c r="AN65" s="50"/>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BM65" s="50"/>
      <c r="BN65" s="50"/>
      <c r="BO65" s="50"/>
      <c r="BP65" s="50"/>
      <c r="BQ65" s="50"/>
      <c r="BR65" s="50"/>
      <c r="BS65" s="50"/>
      <c r="BT65" s="50"/>
      <c r="BU65" s="50"/>
      <c r="BV65" s="50"/>
      <c r="BW65" s="50"/>
      <c r="BX65" s="50"/>
      <c r="BY65" s="50"/>
      <c r="BZ65" s="50"/>
      <c r="CA65" s="50"/>
      <c r="CB65" s="50"/>
      <c r="CC65" s="50"/>
      <c r="CD65" s="50"/>
      <c r="CE65" s="50"/>
      <c r="CF65" s="50"/>
      <c r="CG65" s="50"/>
      <c r="CH65" s="50"/>
      <c r="CI65" s="50"/>
      <c r="CJ65" s="50"/>
      <c r="CK65" s="50"/>
      <c r="CL65" s="50"/>
      <c r="CM65" s="50"/>
      <c r="CN65" s="50"/>
      <c r="CO65" s="50"/>
      <c r="CP65" s="50"/>
      <c r="CQ65" s="50"/>
      <c r="CR65" s="50"/>
      <c r="CS65" s="50"/>
      <c r="CT65" s="50"/>
      <c r="CU65" s="50"/>
      <c r="CV65" s="50"/>
      <c r="CW65" s="50"/>
      <c r="CX65" s="50"/>
      <c r="CY65" s="50"/>
      <c r="CZ65" s="50"/>
      <c r="DA65" s="50"/>
      <c r="DB65" s="50"/>
      <c r="DC65" s="50"/>
    </row>
    <row r="66" spans="1:107" x14ac:dyDescent="0.2">
      <c r="A66" s="50"/>
      <c r="B66" s="50"/>
      <c r="C66" s="50"/>
      <c r="D66" s="50"/>
      <c r="E66" s="50"/>
      <c r="F66" s="50"/>
      <c r="G66" s="50"/>
      <c r="H66" s="50"/>
      <c r="I66" s="50"/>
      <c r="J66" s="50"/>
      <c r="K66" s="50"/>
      <c r="L66" s="50"/>
      <c r="M66" s="50"/>
      <c r="N66" s="50"/>
      <c r="O66" s="50"/>
      <c r="P66" s="50"/>
      <c r="Q66" s="50"/>
      <c r="R66" s="50"/>
      <c r="S66" s="50"/>
      <c r="T66" s="50"/>
      <c r="U66" s="50"/>
      <c r="V66" s="50"/>
      <c r="W66" s="50"/>
      <c r="X66" s="50"/>
      <c r="Y66" s="50"/>
      <c r="Z66" s="50"/>
      <c r="AA66" s="50"/>
      <c r="AB66" s="50"/>
      <c r="AC66" s="50"/>
      <c r="AD66" s="50"/>
      <c r="AE66" s="50"/>
      <c r="AF66" s="50"/>
      <c r="AG66" s="50"/>
      <c r="AH66" s="50"/>
      <c r="AI66" s="50"/>
      <c r="AJ66" s="50"/>
      <c r="AK66" s="50"/>
      <c r="AL66" s="50"/>
      <c r="AM66" s="50"/>
      <c r="AN66" s="50"/>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c r="BM66" s="50"/>
      <c r="BN66" s="50"/>
      <c r="BO66" s="50"/>
      <c r="BP66" s="50"/>
      <c r="BQ66" s="50"/>
      <c r="BR66" s="50"/>
      <c r="BS66" s="50"/>
      <c r="BT66" s="50"/>
      <c r="BU66" s="50"/>
      <c r="BV66" s="50"/>
      <c r="BW66" s="50"/>
      <c r="BX66" s="50"/>
      <c r="BY66" s="50"/>
      <c r="BZ66" s="50"/>
      <c r="CA66" s="50"/>
      <c r="CB66" s="50"/>
      <c r="CC66" s="50"/>
      <c r="CD66" s="50"/>
      <c r="CE66" s="50"/>
      <c r="CF66" s="50"/>
      <c r="CG66" s="50"/>
      <c r="CH66" s="50"/>
      <c r="CI66" s="50"/>
      <c r="CJ66" s="50"/>
      <c r="CK66" s="50"/>
      <c r="CL66" s="50"/>
      <c r="CM66" s="50"/>
      <c r="CN66" s="50"/>
      <c r="CO66" s="50"/>
      <c r="CP66" s="50"/>
      <c r="CQ66" s="50"/>
      <c r="CR66" s="50"/>
      <c r="CS66" s="50"/>
      <c r="CT66" s="50"/>
      <c r="CU66" s="50"/>
      <c r="CV66" s="50"/>
      <c r="CW66" s="50"/>
      <c r="CX66" s="50"/>
      <c r="CY66" s="50"/>
      <c r="CZ66" s="50"/>
      <c r="DA66" s="50"/>
      <c r="DB66" s="50"/>
      <c r="DC66" s="50"/>
    </row>
    <row r="67" spans="1:107" x14ac:dyDescent="0.2">
      <c r="A67" s="50"/>
      <c r="B67" s="50"/>
      <c r="C67" s="50"/>
      <c r="D67" s="50"/>
      <c r="E67" s="50"/>
      <c r="F67" s="50"/>
      <c r="G67" s="50"/>
      <c r="H67" s="50"/>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c r="BM67" s="50"/>
      <c r="BN67" s="50"/>
      <c r="BO67" s="50"/>
      <c r="BP67" s="50"/>
      <c r="BQ67" s="50"/>
      <c r="BR67" s="50"/>
      <c r="BS67" s="50"/>
      <c r="BT67" s="50"/>
      <c r="BU67" s="50"/>
      <c r="BV67" s="50"/>
      <c r="BW67" s="50"/>
      <c r="BX67" s="50"/>
      <c r="BY67" s="50"/>
      <c r="BZ67" s="50"/>
      <c r="CA67" s="50"/>
      <c r="CB67" s="50"/>
      <c r="CC67" s="50"/>
      <c r="CD67" s="50"/>
      <c r="CE67" s="50"/>
      <c r="CF67" s="50"/>
      <c r="CG67" s="50"/>
      <c r="CH67" s="50"/>
      <c r="CI67" s="50"/>
      <c r="CJ67" s="50"/>
      <c r="CK67" s="50"/>
      <c r="CL67" s="50"/>
      <c r="CM67" s="50"/>
      <c r="CN67" s="50"/>
      <c r="CO67" s="50"/>
      <c r="CP67" s="50"/>
      <c r="CQ67" s="50"/>
      <c r="CR67" s="50"/>
      <c r="CS67" s="50"/>
      <c r="CT67" s="50"/>
      <c r="CU67" s="50"/>
      <c r="CV67" s="50"/>
      <c r="CW67" s="50"/>
      <c r="CX67" s="50"/>
      <c r="CY67" s="50"/>
      <c r="CZ67" s="50"/>
      <c r="DA67" s="50"/>
      <c r="DB67" s="50"/>
      <c r="DC67" s="50"/>
    </row>
    <row r="68" spans="1:107" x14ac:dyDescent="0.2">
      <c r="A68" s="50"/>
      <c r="B68" s="50"/>
      <c r="C68" s="50"/>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c r="AH68" s="50"/>
      <c r="AI68" s="50"/>
      <c r="AJ68" s="50"/>
      <c r="AK68" s="50"/>
      <c r="AL68" s="50"/>
      <c r="AM68" s="50"/>
      <c r="AN68" s="50"/>
      <c r="AO68" s="50"/>
      <c r="AP68" s="50"/>
      <c r="AQ68" s="50"/>
      <c r="AR68" s="50"/>
      <c r="AS68" s="50"/>
      <c r="AT68" s="50"/>
      <c r="AU68" s="50"/>
      <c r="AV68" s="50"/>
      <c r="AW68" s="50"/>
      <c r="AX68" s="50"/>
      <c r="AY68" s="50"/>
      <c r="AZ68" s="50"/>
      <c r="BA68" s="50"/>
      <c r="BB68" s="50"/>
      <c r="BC68" s="50"/>
      <c r="BD68" s="50"/>
      <c r="BE68" s="50"/>
      <c r="BF68" s="50"/>
      <c r="BG68" s="50"/>
      <c r="BH68" s="50"/>
      <c r="BI68" s="50"/>
      <c r="BJ68" s="50"/>
      <c r="BK68" s="50"/>
      <c r="BL68" s="50"/>
      <c r="BM68" s="50"/>
      <c r="BN68" s="50"/>
      <c r="BO68" s="50"/>
      <c r="BP68" s="50"/>
      <c r="BQ68" s="50"/>
      <c r="BR68" s="50"/>
      <c r="BS68" s="50"/>
      <c r="BT68" s="50"/>
      <c r="BU68" s="50"/>
      <c r="BV68" s="50"/>
      <c r="BW68" s="50"/>
      <c r="BX68" s="50"/>
      <c r="BY68" s="50"/>
      <c r="BZ68" s="50"/>
      <c r="CA68" s="50"/>
      <c r="CB68" s="50"/>
      <c r="CC68" s="50"/>
      <c r="CD68" s="50"/>
      <c r="CE68" s="50"/>
      <c r="CF68" s="50"/>
      <c r="CG68" s="50"/>
      <c r="CH68" s="50"/>
      <c r="CI68" s="50"/>
      <c r="CJ68" s="50"/>
      <c r="CK68" s="50"/>
      <c r="CL68" s="50"/>
      <c r="CM68" s="50"/>
      <c r="CN68" s="50"/>
      <c r="CO68" s="50"/>
      <c r="CP68" s="50"/>
      <c r="CQ68" s="50"/>
      <c r="CR68" s="50"/>
      <c r="CS68" s="50"/>
      <c r="CT68" s="50"/>
      <c r="CU68" s="50"/>
      <c r="CV68" s="50"/>
      <c r="CW68" s="50"/>
      <c r="CX68" s="50"/>
      <c r="CY68" s="50"/>
      <c r="CZ68" s="50"/>
      <c r="DA68" s="50"/>
      <c r="DB68" s="50"/>
      <c r="DC68" s="50"/>
    </row>
    <row r="69" spans="1:107" x14ac:dyDescent="0.2">
      <c r="A69" s="50"/>
      <c r="B69" s="50"/>
      <c r="C69" s="50"/>
      <c r="D69" s="50"/>
      <c r="E69" s="50"/>
      <c r="F69" s="50"/>
      <c r="G69" s="50"/>
      <c r="H69" s="50"/>
      <c r="I69" s="50"/>
      <c r="J69" s="50"/>
      <c r="K69" s="50"/>
      <c r="L69" s="50"/>
      <c r="M69" s="50"/>
      <c r="N69" s="50"/>
      <c r="O69" s="50"/>
      <c r="P69" s="50"/>
      <c r="Q69" s="50"/>
      <c r="R69" s="50"/>
      <c r="S69" s="50"/>
      <c r="T69" s="50"/>
      <c r="U69" s="50"/>
      <c r="V69" s="50"/>
      <c r="W69" s="50"/>
      <c r="X69" s="50"/>
      <c r="Y69" s="50"/>
      <c r="Z69" s="50"/>
      <c r="AA69" s="50"/>
      <c r="AB69" s="50"/>
      <c r="AC69" s="50"/>
      <c r="AD69" s="50"/>
      <c r="AE69" s="50"/>
      <c r="AF69" s="50"/>
      <c r="AG69" s="50"/>
      <c r="AH69" s="50"/>
      <c r="AI69" s="50"/>
      <c r="AJ69" s="50"/>
      <c r="AK69" s="50"/>
      <c r="AL69" s="50"/>
      <c r="AM69" s="50"/>
      <c r="AN69" s="50"/>
      <c r="AO69" s="50"/>
      <c r="AP69" s="50"/>
      <c r="AQ69" s="50"/>
      <c r="AR69" s="50"/>
      <c r="AS69" s="50"/>
      <c r="AT69" s="50"/>
      <c r="AU69" s="50"/>
      <c r="AV69" s="50"/>
      <c r="AW69" s="50"/>
      <c r="AX69" s="50"/>
      <c r="AY69" s="50"/>
      <c r="AZ69" s="50"/>
      <c r="BA69" s="50"/>
      <c r="BB69" s="50"/>
      <c r="BC69" s="50"/>
      <c r="BD69" s="50"/>
      <c r="BE69" s="50"/>
      <c r="BF69" s="50"/>
      <c r="BG69" s="50"/>
      <c r="BH69" s="50"/>
      <c r="BI69" s="50"/>
      <c r="BJ69" s="50"/>
      <c r="BK69" s="50"/>
      <c r="BL69" s="50"/>
      <c r="BM69" s="50"/>
      <c r="BN69" s="50"/>
      <c r="BO69" s="50"/>
      <c r="BP69" s="50"/>
      <c r="BQ69" s="50"/>
      <c r="BR69" s="50"/>
      <c r="BS69" s="50"/>
      <c r="BT69" s="50"/>
      <c r="BU69" s="50"/>
      <c r="BV69" s="50"/>
      <c r="BW69" s="50"/>
      <c r="BX69" s="50"/>
      <c r="BY69" s="50"/>
      <c r="BZ69" s="50"/>
      <c r="CA69" s="50"/>
      <c r="CB69" s="50"/>
      <c r="CC69" s="50"/>
      <c r="CD69" s="50"/>
      <c r="CE69" s="50"/>
      <c r="CF69" s="50"/>
      <c r="CG69" s="50"/>
      <c r="CH69" s="50"/>
      <c r="CI69" s="50"/>
      <c r="CJ69" s="50"/>
      <c r="CK69" s="50"/>
      <c r="CL69" s="50"/>
      <c r="CM69" s="50"/>
      <c r="CN69" s="50"/>
      <c r="CO69" s="50"/>
      <c r="CP69" s="50"/>
      <c r="CQ69" s="50"/>
      <c r="CR69" s="50"/>
      <c r="CS69" s="50"/>
      <c r="CT69" s="50"/>
      <c r="CU69" s="50"/>
      <c r="CV69" s="50"/>
      <c r="CW69" s="50"/>
      <c r="CX69" s="50"/>
      <c r="CY69" s="50"/>
      <c r="CZ69" s="50"/>
      <c r="DA69" s="50"/>
      <c r="DB69" s="50"/>
      <c r="DC69" s="50"/>
    </row>
    <row r="70" spans="1:107" x14ac:dyDescent="0.2">
      <c r="A70" s="50"/>
      <c r="B70" s="50"/>
      <c r="C70" s="50"/>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c r="AH70" s="50"/>
      <c r="AI70" s="50"/>
      <c r="AJ70" s="50"/>
      <c r="AK70" s="50"/>
      <c r="AL70" s="50"/>
      <c r="AM70" s="50"/>
      <c r="AN70" s="50"/>
      <c r="AO70" s="50"/>
      <c r="AP70" s="50"/>
      <c r="AQ70" s="50"/>
      <c r="AR70" s="50"/>
      <c r="AS70" s="50"/>
      <c r="AT70" s="50"/>
      <c r="AU70" s="50"/>
      <c r="AV70" s="50"/>
      <c r="AW70" s="50"/>
      <c r="AX70" s="50"/>
      <c r="AY70" s="50"/>
      <c r="AZ70" s="50"/>
      <c r="BA70" s="50"/>
      <c r="BB70" s="50"/>
      <c r="BC70" s="50"/>
      <c r="BD70" s="50"/>
      <c r="BE70" s="50"/>
      <c r="BF70" s="50"/>
      <c r="BG70" s="50"/>
      <c r="BH70" s="50"/>
      <c r="BI70" s="50"/>
      <c r="BJ70" s="50"/>
      <c r="BK70" s="50"/>
      <c r="BL70" s="50"/>
      <c r="BM70" s="50"/>
      <c r="BN70" s="50"/>
      <c r="BO70" s="50"/>
      <c r="BP70" s="50"/>
      <c r="BQ70" s="50"/>
      <c r="BR70" s="50"/>
      <c r="BS70" s="50"/>
      <c r="BT70" s="50"/>
      <c r="BU70" s="50"/>
      <c r="BV70" s="50"/>
      <c r="BW70" s="50"/>
      <c r="BX70" s="50"/>
      <c r="BY70" s="50"/>
      <c r="BZ70" s="50"/>
      <c r="CA70" s="50"/>
      <c r="CB70" s="50"/>
      <c r="CC70" s="50"/>
      <c r="CD70" s="50"/>
      <c r="CE70" s="50"/>
      <c r="CF70" s="50"/>
      <c r="CG70" s="50"/>
      <c r="CH70" s="50"/>
      <c r="CI70" s="50"/>
      <c r="CJ70" s="50"/>
      <c r="CK70" s="50"/>
      <c r="CL70" s="50"/>
      <c r="CM70" s="50"/>
      <c r="CN70" s="50"/>
      <c r="CO70" s="50"/>
      <c r="CP70" s="50"/>
      <c r="CQ70" s="50"/>
      <c r="CR70" s="50"/>
      <c r="CS70" s="50"/>
      <c r="CT70" s="50"/>
      <c r="CU70" s="50"/>
      <c r="CV70" s="50"/>
      <c r="CW70" s="50"/>
      <c r="CX70" s="50"/>
      <c r="CY70" s="50"/>
      <c r="CZ70" s="50"/>
      <c r="DA70" s="50"/>
      <c r="DB70" s="50"/>
      <c r="DC70" s="50"/>
    </row>
    <row r="71" spans="1:107" x14ac:dyDescent="0.2">
      <c r="A71" s="50"/>
      <c r="B71" s="50"/>
      <c r="C71" s="50"/>
      <c r="D71" s="50"/>
      <c r="E71" s="50"/>
      <c r="F71" s="50"/>
      <c r="G71" s="50"/>
      <c r="H71" s="50"/>
      <c r="I71" s="50"/>
      <c r="J71" s="50"/>
      <c r="K71" s="50"/>
      <c r="L71" s="50"/>
      <c r="M71" s="50"/>
      <c r="N71" s="50"/>
      <c r="O71" s="50"/>
      <c r="P71" s="50"/>
      <c r="Q71" s="50"/>
      <c r="R71" s="50"/>
      <c r="S71" s="50"/>
      <c r="T71" s="50"/>
      <c r="U71" s="50"/>
      <c r="V71" s="50"/>
      <c r="W71" s="50"/>
      <c r="X71" s="50"/>
      <c r="Y71" s="50"/>
      <c r="Z71" s="50"/>
      <c r="AA71" s="50"/>
      <c r="AB71" s="50"/>
      <c r="AC71" s="50"/>
      <c r="AD71" s="50"/>
      <c r="AE71" s="50"/>
      <c r="AF71" s="50"/>
      <c r="AG71" s="50"/>
      <c r="AH71" s="50"/>
      <c r="AI71" s="50"/>
      <c r="AJ71" s="50"/>
      <c r="AK71" s="50"/>
      <c r="AL71" s="50"/>
      <c r="AM71" s="50"/>
      <c r="AN71" s="50"/>
      <c r="AO71" s="50"/>
      <c r="AP71" s="50"/>
      <c r="AQ71" s="50"/>
      <c r="AR71" s="50"/>
      <c r="AS71" s="50"/>
      <c r="AT71" s="50"/>
      <c r="AU71" s="50"/>
      <c r="AV71" s="50"/>
      <c r="AW71" s="50"/>
      <c r="AX71" s="50"/>
      <c r="AY71" s="50"/>
      <c r="AZ71" s="50"/>
      <c r="BA71" s="50"/>
      <c r="BB71" s="50"/>
      <c r="BC71" s="50"/>
      <c r="BD71" s="50"/>
      <c r="BE71" s="50"/>
      <c r="BF71" s="50"/>
      <c r="BG71" s="50"/>
      <c r="BH71" s="50"/>
      <c r="BI71" s="50"/>
      <c r="BJ71" s="50"/>
      <c r="BK71" s="50"/>
      <c r="BL71" s="50"/>
      <c r="BM71" s="50"/>
      <c r="BN71" s="50"/>
      <c r="BO71" s="50"/>
      <c r="BP71" s="50"/>
      <c r="BQ71" s="50"/>
      <c r="BR71" s="50"/>
      <c r="BS71" s="50"/>
      <c r="BT71" s="50"/>
      <c r="BU71" s="50"/>
      <c r="BV71" s="50"/>
      <c r="BW71" s="50"/>
      <c r="BX71" s="50"/>
      <c r="BY71" s="50"/>
      <c r="BZ71" s="50"/>
      <c r="CA71" s="50"/>
      <c r="CB71" s="50"/>
      <c r="CC71" s="50"/>
      <c r="CD71" s="50"/>
      <c r="CE71" s="50"/>
      <c r="CF71" s="50"/>
      <c r="CG71" s="50"/>
      <c r="CH71" s="50"/>
      <c r="CI71" s="50"/>
      <c r="CJ71" s="50"/>
      <c r="CK71" s="50"/>
      <c r="CL71" s="50"/>
      <c r="CM71" s="50"/>
      <c r="CN71" s="50"/>
      <c r="CO71" s="50"/>
      <c r="CP71" s="50"/>
      <c r="CQ71" s="50"/>
      <c r="CR71" s="50"/>
      <c r="CS71" s="50"/>
      <c r="CT71" s="50"/>
      <c r="CU71" s="50"/>
      <c r="CV71" s="50"/>
      <c r="CW71" s="50"/>
      <c r="CX71" s="50"/>
      <c r="CY71" s="50"/>
      <c r="CZ71" s="50"/>
      <c r="DA71" s="50"/>
      <c r="DB71" s="50"/>
      <c r="DC71" s="50"/>
    </row>
    <row r="72" spans="1:107" x14ac:dyDescent="0.2">
      <c r="A72" s="50"/>
      <c r="B72" s="50"/>
      <c r="C72" s="50"/>
      <c r="D72" s="50"/>
      <c r="E72" s="50"/>
      <c r="F72" s="50"/>
      <c r="G72" s="50"/>
      <c r="H72" s="50"/>
      <c r="I72" s="50"/>
      <c r="J72" s="50"/>
      <c r="K72" s="50"/>
      <c r="L72" s="50"/>
      <c r="M72" s="50"/>
      <c r="N72" s="50"/>
      <c r="O72" s="50"/>
      <c r="P72" s="50"/>
      <c r="Q72" s="50"/>
      <c r="R72" s="50"/>
      <c r="S72" s="50"/>
      <c r="T72" s="50"/>
      <c r="U72" s="50"/>
      <c r="V72" s="50"/>
      <c r="W72" s="50"/>
      <c r="X72" s="50"/>
      <c r="Y72" s="50"/>
      <c r="Z72" s="50"/>
      <c r="AA72" s="50"/>
      <c r="AB72" s="50"/>
      <c r="AC72" s="50"/>
      <c r="AD72" s="50"/>
      <c r="AE72" s="50"/>
      <c r="AF72" s="50"/>
      <c r="AG72" s="50"/>
      <c r="AH72" s="50"/>
      <c r="AI72" s="50"/>
      <c r="AJ72" s="50"/>
      <c r="AK72" s="50"/>
      <c r="AL72" s="50"/>
      <c r="AM72" s="50"/>
      <c r="AN72" s="50"/>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BM72" s="50"/>
      <c r="BN72" s="50"/>
      <c r="BO72" s="50"/>
      <c r="BP72" s="50"/>
      <c r="BQ72" s="50"/>
      <c r="BR72" s="50"/>
      <c r="BS72" s="50"/>
      <c r="BT72" s="50"/>
      <c r="BU72" s="50"/>
      <c r="BV72" s="50"/>
      <c r="BW72" s="50"/>
      <c r="BX72" s="50"/>
      <c r="BY72" s="50"/>
      <c r="BZ72" s="50"/>
      <c r="CA72" s="50"/>
      <c r="CB72" s="50"/>
      <c r="CC72" s="50"/>
      <c r="CD72" s="50"/>
      <c r="CE72" s="50"/>
      <c r="CF72" s="50"/>
      <c r="CG72" s="50"/>
      <c r="CH72" s="50"/>
      <c r="CI72" s="50"/>
      <c r="CJ72" s="50"/>
      <c r="CK72" s="50"/>
      <c r="CL72" s="50"/>
      <c r="CM72" s="50"/>
      <c r="CN72" s="50"/>
      <c r="CO72" s="50"/>
      <c r="CP72" s="50"/>
      <c r="CQ72" s="50"/>
      <c r="CR72" s="50"/>
      <c r="CS72" s="50"/>
      <c r="CT72" s="50"/>
      <c r="CU72" s="50"/>
      <c r="CV72" s="50"/>
      <c r="CW72" s="50"/>
      <c r="CX72" s="50"/>
      <c r="CY72" s="50"/>
      <c r="CZ72" s="50"/>
      <c r="DA72" s="50"/>
      <c r="DB72" s="50"/>
      <c r="DC72" s="50"/>
    </row>
    <row r="73" spans="1:107" x14ac:dyDescent="0.2">
      <c r="A73" s="50"/>
      <c r="B73" s="50"/>
      <c r="C73" s="50"/>
      <c r="D73" s="50"/>
      <c r="E73" s="50"/>
      <c r="F73" s="50"/>
      <c r="G73" s="50"/>
      <c r="H73" s="50"/>
      <c r="I73" s="50"/>
      <c r="J73" s="50"/>
      <c r="K73" s="50"/>
      <c r="L73" s="50"/>
      <c r="M73" s="50"/>
      <c r="N73" s="50"/>
      <c r="O73" s="50"/>
      <c r="P73" s="50"/>
      <c r="Q73" s="50"/>
      <c r="R73" s="50"/>
      <c r="S73" s="50"/>
      <c r="T73" s="50"/>
      <c r="U73" s="50"/>
      <c r="V73" s="50"/>
      <c r="W73" s="50"/>
      <c r="X73" s="50"/>
      <c r="Y73" s="50"/>
      <c r="Z73" s="50"/>
      <c r="AA73" s="50"/>
      <c r="AB73" s="50"/>
      <c r="AC73" s="50"/>
      <c r="AD73" s="50"/>
      <c r="AE73" s="50"/>
      <c r="AF73" s="50"/>
      <c r="AG73" s="50"/>
      <c r="AH73" s="50"/>
      <c r="AI73" s="50"/>
      <c r="AJ73" s="50"/>
      <c r="AK73" s="50"/>
      <c r="AL73" s="50"/>
      <c r="AM73" s="50"/>
      <c r="AN73" s="50"/>
      <c r="AO73" s="50"/>
      <c r="AP73" s="50"/>
      <c r="AQ73" s="50"/>
      <c r="AR73" s="50"/>
      <c r="AS73" s="50"/>
      <c r="AT73" s="50"/>
      <c r="AU73" s="50"/>
      <c r="AV73" s="50"/>
      <c r="AW73" s="50"/>
      <c r="AX73" s="50"/>
      <c r="AY73" s="50"/>
      <c r="AZ73" s="50"/>
      <c r="BA73" s="50"/>
      <c r="BB73" s="50"/>
      <c r="BC73" s="50"/>
      <c r="BD73" s="50"/>
      <c r="BE73" s="50"/>
      <c r="BF73" s="50"/>
      <c r="BG73" s="50"/>
      <c r="BH73" s="50"/>
      <c r="BI73" s="50"/>
      <c r="BJ73" s="50"/>
      <c r="BK73" s="50"/>
      <c r="BL73" s="50"/>
      <c r="BM73" s="50"/>
      <c r="BN73" s="50"/>
      <c r="BO73" s="50"/>
      <c r="BP73" s="50"/>
      <c r="BQ73" s="50"/>
      <c r="BR73" s="50"/>
      <c r="BS73" s="50"/>
      <c r="BT73" s="50"/>
      <c r="BU73" s="50"/>
      <c r="BV73" s="50"/>
      <c r="BW73" s="50"/>
      <c r="BX73" s="50"/>
      <c r="BY73" s="50"/>
      <c r="BZ73" s="50"/>
      <c r="CA73" s="50"/>
      <c r="CB73" s="50"/>
      <c r="CC73" s="50"/>
      <c r="CD73" s="50"/>
      <c r="CE73" s="50"/>
      <c r="CF73" s="50"/>
      <c r="CG73" s="50"/>
      <c r="CH73" s="50"/>
      <c r="CI73" s="50"/>
      <c r="CJ73" s="50"/>
      <c r="CK73" s="50"/>
      <c r="CL73" s="50"/>
      <c r="CM73" s="50"/>
      <c r="CN73" s="50"/>
      <c r="CO73" s="50"/>
      <c r="CP73" s="50"/>
      <c r="CQ73" s="50"/>
      <c r="CR73" s="50"/>
      <c r="CS73" s="50"/>
      <c r="CT73" s="50"/>
      <c r="CU73" s="50"/>
      <c r="CV73" s="50"/>
      <c r="CW73" s="50"/>
      <c r="CX73" s="50"/>
      <c r="CY73" s="50"/>
      <c r="CZ73" s="50"/>
      <c r="DA73" s="50"/>
    </row>
    <row r="74" spans="1:107" x14ac:dyDescent="0.2">
      <c r="A74" s="50"/>
      <c r="B74" s="50"/>
      <c r="C74" s="50"/>
      <c r="D74" s="50"/>
      <c r="E74" s="50"/>
      <c r="F74" s="50"/>
      <c r="G74" s="50"/>
      <c r="H74" s="50"/>
      <c r="I74" s="50"/>
      <c r="J74" s="50"/>
      <c r="K74" s="50"/>
      <c r="L74" s="50"/>
      <c r="M74" s="50"/>
      <c r="N74" s="50"/>
      <c r="O74" s="50"/>
      <c r="P74" s="50"/>
      <c r="Q74" s="50"/>
      <c r="R74" s="50"/>
      <c r="S74" s="50"/>
      <c r="T74" s="50"/>
      <c r="U74" s="50"/>
      <c r="V74" s="50"/>
      <c r="W74" s="50"/>
      <c r="X74" s="50"/>
      <c r="Y74" s="50"/>
      <c r="Z74" s="50"/>
      <c r="AA74" s="50"/>
      <c r="AB74" s="50"/>
      <c r="AC74" s="50"/>
      <c r="AD74" s="50"/>
      <c r="AE74" s="50"/>
      <c r="AF74" s="50"/>
      <c r="AG74" s="50"/>
      <c r="AH74" s="50"/>
      <c r="AI74" s="50"/>
      <c r="AJ74" s="50"/>
      <c r="AK74" s="50"/>
      <c r="AL74" s="50"/>
      <c r="AM74" s="50"/>
      <c r="AN74" s="50"/>
      <c r="AO74" s="50"/>
      <c r="AP74" s="50"/>
      <c r="AQ74" s="50"/>
      <c r="AR74" s="50"/>
      <c r="AS74" s="50"/>
      <c r="AT74" s="50"/>
      <c r="AU74" s="50"/>
      <c r="AV74" s="50"/>
      <c r="AW74" s="50"/>
      <c r="AX74" s="50"/>
      <c r="AY74" s="50"/>
      <c r="AZ74" s="50"/>
      <c r="BA74" s="50"/>
      <c r="BB74" s="50"/>
      <c r="BC74" s="50"/>
      <c r="BD74" s="50"/>
      <c r="BE74" s="50"/>
      <c r="BF74" s="50"/>
      <c r="BG74" s="50"/>
      <c r="BH74" s="50"/>
      <c r="BI74" s="50"/>
      <c r="BJ74" s="50"/>
      <c r="BK74" s="50"/>
      <c r="BL74" s="50"/>
      <c r="BM74" s="50"/>
      <c r="BN74" s="50"/>
      <c r="BO74" s="50"/>
      <c r="BP74" s="50"/>
      <c r="BQ74" s="50"/>
      <c r="BR74" s="50"/>
      <c r="BS74" s="50"/>
      <c r="BT74" s="50"/>
      <c r="BU74" s="50"/>
      <c r="BV74" s="50"/>
      <c r="BW74" s="50"/>
      <c r="BX74" s="50"/>
      <c r="BY74" s="50"/>
      <c r="BZ74" s="50"/>
      <c r="CA74" s="50"/>
      <c r="CB74" s="50"/>
      <c r="CC74" s="50"/>
      <c r="CD74" s="50"/>
      <c r="CE74" s="50"/>
      <c r="CF74" s="50"/>
      <c r="CG74" s="50"/>
      <c r="CH74" s="50"/>
      <c r="CI74" s="50"/>
      <c r="CJ74" s="50"/>
      <c r="CK74" s="50"/>
      <c r="CL74" s="50"/>
      <c r="CM74" s="50"/>
      <c r="CN74" s="50"/>
      <c r="CO74" s="50"/>
      <c r="CP74" s="50"/>
      <c r="CQ74" s="50"/>
      <c r="CR74" s="50"/>
      <c r="CS74" s="50"/>
      <c r="CT74" s="50"/>
      <c r="CU74" s="50"/>
      <c r="CV74" s="50"/>
      <c r="CW74" s="50"/>
      <c r="CX74" s="50"/>
      <c r="CY74" s="50"/>
      <c r="CZ74" s="50"/>
      <c r="DA74" s="50"/>
    </row>
    <row r="75" spans="1:107" x14ac:dyDescent="0.2">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c r="AA75" s="50"/>
      <c r="AB75" s="50"/>
      <c r="AC75" s="50"/>
      <c r="AD75" s="50"/>
      <c r="AE75" s="50"/>
      <c r="AF75" s="50"/>
      <c r="AG75" s="50"/>
      <c r="AH75" s="50"/>
      <c r="AI75" s="50"/>
      <c r="AJ75" s="50"/>
      <c r="AK75" s="50"/>
      <c r="AL75" s="50"/>
      <c r="AM75" s="50"/>
      <c r="AN75" s="50"/>
      <c r="AO75" s="50"/>
      <c r="AP75" s="50"/>
      <c r="AQ75" s="50"/>
      <c r="AR75" s="50"/>
      <c r="AS75" s="50"/>
      <c r="AT75" s="50"/>
      <c r="AU75" s="50"/>
      <c r="AV75" s="50"/>
      <c r="AW75" s="50"/>
      <c r="AX75" s="50"/>
      <c r="AY75" s="50"/>
      <c r="AZ75" s="50"/>
      <c r="BA75" s="50"/>
      <c r="BB75" s="50"/>
      <c r="BC75" s="50"/>
      <c r="BD75" s="50"/>
      <c r="BE75" s="50"/>
      <c r="BF75" s="50"/>
      <c r="BG75" s="50"/>
      <c r="BH75" s="50"/>
      <c r="BI75" s="50"/>
      <c r="BJ75" s="50"/>
      <c r="BK75" s="50"/>
      <c r="BL75" s="50"/>
      <c r="BM75" s="50"/>
      <c r="BN75" s="50"/>
      <c r="BO75" s="50"/>
      <c r="BP75" s="50"/>
      <c r="BQ75" s="50"/>
      <c r="BR75" s="50"/>
      <c r="BS75" s="50"/>
      <c r="BT75" s="50"/>
      <c r="BU75" s="50"/>
      <c r="BV75" s="50"/>
      <c r="BW75" s="50"/>
      <c r="BX75" s="50"/>
      <c r="BY75" s="50"/>
      <c r="BZ75" s="50"/>
      <c r="CA75" s="50"/>
      <c r="CB75" s="50"/>
      <c r="CC75" s="50"/>
      <c r="CD75" s="50"/>
      <c r="CE75" s="50"/>
      <c r="CF75" s="50"/>
      <c r="CG75" s="50"/>
      <c r="CH75" s="50"/>
      <c r="CI75" s="50"/>
      <c r="CJ75" s="50"/>
      <c r="CK75" s="50"/>
      <c r="CL75" s="50"/>
      <c r="CM75" s="50"/>
      <c r="CN75" s="50"/>
      <c r="CO75" s="50"/>
      <c r="CP75" s="50"/>
      <c r="CQ75" s="50"/>
      <c r="CR75" s="50"/>
      <c r="CS75" s="50"/>
      <c r="CT75" s="50"/>
      <c r="CU75" s="50"/>
      <c r="CV75" s="50"/>
      <c r="CW75" s="50"/>
      <c r="CX75" s="50"/>
      <c r="CY75" s="50"/>
      <c r="CZ75" s="50"/>
      <c r="DA75" s="50"/>
    </row>
    <row r="76" spans="1:107" x14ac:dyDescent="0.2">
      <c r="A76" s="50"/>
      <c r="B76" s="50"/>
      <c r="C76" s="50"/>
      <c r="D76" s="50"/>
      <c r="E76" s="50"/>
      <c r="F76" s="50"/>
      <c r="G76" s="50"/>
      <c r="H76" s="50"/>
      <c r="I76" s="50"/>
      <c r="J76" s="50"/>
      <c r="K76" s="50"/>
      <c r="L76" s="50"/>
      <c r="M76" s="50"/>
      <c r="N76" s="50"/>
      <c r="O76" s="50"/>
      <c r="P76" s="50"/>
      <c r="Q76" s="50"/>
      <c r="R76" s="50"/>
      <c r="S76" s="50"/>
      <c r="T76" s="50"/>
      <c r="U76" s="50"/>
      <c r="V76" s="50"/>
      <c r="W76" s="50"/>
      <c r="X76" s="50"/>
      <c r="Y76" s="50"/>
      <c r="Z76" s="50"/>
      <c r="AA76" s="50"/>
      <c r="AB76" s="50"/>
      <c r="AC76" s="50"/>
      <c r="AD76" s="50"/>
      <c r="AE76" s="50"/>
      <c r="AF76" s="50"/>
      <c r="AG76" s="50"/>
      <c r="AH76" s="50"/>
      <c r="AI76" s="50"/>
      <c r="AJ76" s="50"/>
      <c r="AK76" s="50"/>
      <c r="AL76" s="50"/>
      <c r="AM76" s="50"/>
      <c r="AN76" s="50"/>
      <c r="AO76" s="50"/>
      <c r="AP76" s="50"/>
      <c r="AQ76" s="50"/>
      <c r="AR76" s="50"/>
      <c r="AS76" s="50"/>
      <c r="AT76" s="50"/>
      <c r="AU76" s="50"/>
      <c r="AV76" s="50"/>
      <c r="AW76" s="50"/>
      <c r="AX76" s="50"/>
      <c r="AY76" s="50"/>
      <c r="AZ76" s="50"/>
      <c r="BA76" s="50"/>
      <c r="BB76" s="50"/>
      <c r="BC76" s="50"/>
      <c r="BD76" s="50"/>
      <c r="BE76" s="50"/>
      <c r="BF76" s="50"/>
      <c r="BG76" s="50"/>
      <c r="BH76" s="50"/>
      <c r="BI76" s="50"/>
      <c r="BJ76" s="50"/>
      <c r="BK76" s="50"/>
      <c r="BL76" s="50"/>
      <c r="BM76" s="50"/>
      <c r="BN76" s="50"/>
      <c r="BO76" s="50"/>
      <c r="BP76" s="50"/>
      <c r="BQ76" s="50"/>
      <c r="BR76" s="50"/>
      <c r="BS76" s="50"/>
      <c r="BT76" s="50"/>
      <c r="BU76" s="50"/>
      <c r="BV76" s="50"/>
      <c r="BW76" s="50"/>
      <c r="BX76" s="50"/>
      <c r="BY76" s="50"/>
      <c r="BZ76" s="50"/>
      <c r="CA76" s="50"/>
      <c r="CB76" s="50"/>
      <c r="CC76" s="50"/>
      <c r="CD76" s="50"/>
      <c r="CE76" s="50"/>
      <c r="CF76" s="50"/>
      <c r="CG76" s="50"/>
      <c r="CH76" s="50"/>
      <c r="CI76" s="50"/>
      <c r="CJ76" s="50"/>
      <c r="CK76" s="50"/>
      <c r="CL76" s="50"/>
      <c r="CM76" s="50"/>
      <c r="CN76" s="50"/>
      <c r="CO76" s="50"/>
      <c r="CP76" s="50"/>
      <c r="CQ76" s="50"/>
      <c r="CR76" s="50"/>
      <c r="CS76" s="50"/>
      <c r="CT76" s="50"/>
      <c r="CU76" s="50"/>
      <c r="CV76" s="50"/>
      <c r="CW76" s="50"/>
      <c r="CX76" s="50"/>
      <c r="CY76" s="50"/>
      <c r="CZ76" s="50"/>
      <c r="DA76" s="50"/>
    </row>
    <row r="77" spans="1:107" x14ac:dyDescent="0.2">
      <c r="A77" s="50"/>
      <c r="B77" s="50"/>
      <c r="C77" s="50"/>
      <c r="D77" s="50"/>
      <c r="E77" s="50"/>
      <c r="F77" s="50"/>
      <c r="G77" s="50"/>
      <c r="H77" s="50"/>
      <c r="I77" s="50"/>
      <c r="J77" s="50"/>
      <c r="K77" s="50"/>
      <c r="L77" s="50"/>
      <c r="M77" s="50"/>
      <c r="N77" s="50"/>
      <c r="O77" s="50"/>
      <c r="P77" s="50"/>
      <c r="Q77" s="50"/>
      <c r="R77" s="50"/>
      <c r="S77" s="50"/>
      <c r="T77" s="50"/>
      <c r="U77" s="50"/>
      <c r="V77" s="50"/>
      <c r="W77" s="50"/>
      <c r="X77" s="50"/>
      <c r="Y77" s="50"/>
      <c r="Z77" s="50"/>
      <c r="AA77" s="50"/>
      <c r="AB77" s="50"/>
      <c r="AC77" s="50"/>
      <c r="AD77" s="50"/>
      <c r="AE77" s="50"/>
      <c r="AF77" s="50"/>
      <c r="AG77" s="50"/>
      <c r="AH77" s="50"/>
      <c r="AI77" s="50"/>
      <c r="AJ77" s="50"/>
      <c r="AK77" s="50"/>
      <c r="AL77" s="50"/>
      <c r="AM77" s="50"/>
      <c r="AN77" s="50"/>
      <c r="AO77" s="50"/>
      <c r="AP77" s="50"/>
      <c r="AQ77" s="50"/>
      <c r="AR77" s="50"/>
      <c r="AS77" s="50"/>
      <c r="AT77" s="50"/>
      <c r="AU77" s="50"/>
      <c r="AV77" s="50"/>
      <c r="AW77" s="50"/>
      <c r="AX77" s="50"/>
      <c r="AY77" s="50"/>
      <c r="AZ77" s="50"/>
      <c r="BA77" s="50"/>
      <c r="BB77" s="50"/>
      <c r="BC77" s="50"/>
      <c r="BD77" s="50"/>
      <c r="BE77" s="50"/>
      <c r="BF77" s="50"/>
      <c r="BG77" s="50"/>
      <c r="BH77" s="50"/>
      <c r="BI77" s="50"/>
      <c r="BJ77" s="50"/>
      <c r="BK77" s="50"/>
      <c r="BL77" s="50"/>
      <c r="BM77" s="50"/>
      <c r="BN77" s="50"/>
      <c r="BO77" s="50"/>
      <c r="BP77" s="50"/>
      <c r="BQ77" s="50"/>
      <c r="BR77" s="50"/>
      <c r="BS77" s="50"/>
      <c r="BT77" s="50"/>
      <c r="BU77" s="50"/>
      <c r="BV77" s="50"/>
      <c r="BW77" s="50"/>
      <c r="BX77" s="50"/>
      <c r="BY77" s="50"/>
      <c r="BZ77" s="50"/>
      <c r="CA77" s="50"/>
      <c r="CB77" s="50"/>
      <c r="CC77" s="50"/>
      <c r="CD77" s="50"/>
      <c r="CE77" s="50"/>
      <c r="CF77" s="50"/>
      <c r="CG77" s="50"/>
      <c r="CH77" s="50"/>
      <c r="CI77" s="50"/>
      <c r="CJ77" s="50"/>
      <c r="CK77" s="50"/>
      <c r="CL77" s="50"/>
      <c r="CM77" s="50"/>
      <c r="CN77" s="50"/>
      <c r="CO77" s="50"/>
      <c r="CP77" s="50"/>
      <c r="CQ77" s="50"/>
      <c r="CR77" s="50"/>
      <c r="CS77" s="50"/>
      <c r="CT77" s="50"/>
      <c r="CU77" s="50"/>
      <c r="CV77" s="50"/>
      <c r="CW77" s="50"/>
      <c r="CX77" s="50"/>
      <c r="CY77" s="50"/>
      <c r="CZ77" s="50"/>
      <c r="DA77" s="50"/>
    </row>
    <row r="78" spans="1:107" x14ac:dyDescent="0.2">
      <c r="A78" s="50"/>
      <c r="B78" s="50"/>
      <c r="C78" s="50"/>
      <c r="D78" s="50"/>
      <c r="E78" s="50"/>
      <c r="F78" s="50"/>
      <c r="G78" s="50"/>
      <c r="H78" s="50"/>
      <c r="I78" s="50"/>
      <c r="J78" s="50"/>
      <c r="K78" s="50"/>
      <c r="L78" s="50"/>
      <c r="M78" s="50"/>
      <c r="N78" s="50"/>
      <c r="O78" s="50"/>
      <c r="P78" s="50"/>
      <c r="Q78" s="50"/>
      <c r="R78" s="50"/>
      <c r="S78" s="50"/>
      <c r="T78" s="50"/>
      <c r="U78" s="50"/>
      <c r="V78" s="50"/>
      <c r="W78" s="50"/>
      <c r="X78" s="50"/>
      <c r="Y78" s="50"/>
      <c r="Z78" s="50"/>
      <c r="AA78" s="50"/>
      <c r="AB78" s="50"/>
      <c r="AC78" s="50"/>
      <c r="AD78" s="50"/>
      <c r="AE78" s="50"/>
      <c r="AF78" s="50"/>
      <c r="AG78" s="50"/>
      <c r="AH78" s="50"/>
      <c r="AI78" s="50"/>
      <c r="AJ78" s="50"/>
      <c r="AK78" s="50"/>
      <c r="AL78" s="50"/>
      <c r="AM78" s="50"/>
      <c r="AN78" s="50"/>
      <c r="AO78" s="50"/>
      <c r="AP78" s="50"/>
      <c r="AQ78" s="50"/>
      <c r="AR78" s="50"/>
      <c r="AS78" s="50"/>
      <c r="AT78" s="50"/>
      <c r="AU78" s="50"/>
      <c r="AV78" s="50"/>
      <c r="AW78" s="50"/>
      <c r="AX78" s="50"/>
      <c r="AY78" s="50"/>
      <c r="AZ78" s="50"/>
      <c r="BA78" s="50"/>
      <c r="BB78" s="50"/>
      <c r="BC78" s="50"/>
      <c r="BD78" s="50"/>
      <c r="BE78" s="50"/>
      <c r="BF78" s="50"/>
      <c r="BG78" s="50"/>
      <c r="BH78" s="50"/>
      <c r="BI78" s="50"/>
      <c r="BJ78" s="50"/>
      <c r="BK78" s="50"/>
      <c r="BL78" s="50"/>
      <c r="BM78" s="50"/>
      <c r="BN78" s="50"/>
      <c r="BO78" s="50"/>
      <c r="BP78" s="50"/>
      <c r="BQ78" s="50"/>
      <c r="BR78" s="50"/>
      <c r="BS78" s="50"/>
      <c r="BT78" s="50"/>
      <c r="BU78" s="50"/>
      <c r="BV78" s="50"/>
      <c r="BW78" s="50"/>
      <c r="BX78" s="50"/>
      <c r="BY78" s="50"/>
      <c r="BZ78" s="50"/>
      <c r="CA78" s="50"/>
      <c r="CB78" s="50"/>
      <c r="CC78" s="50"/>
      <c r="CD78" s="50"/>
      <c r="CE78" s="50"/>
      <c r="CF78" s="50"/>
      <c r="CG78" s="50"/>
      <c r="CH78" s="50"/>
      <c r="CI78" s="50"/>
      <c r="CJ78" s="50"/>
      <c r="CK78" s="50"/>
      <c r="CL78" s="50"/>
      <c r="CM78" s="50"/>
      <c r="CN78" s="50"/>
      <c r="CO78" s="50"/>
      <c r="CP78" s="50"/>
      <c r="CQ78" s="50"/>
      <c r="CR78" s="50"/>
      <c r="CS78" s="50"/>
      <c r="CT78" s="50"/>
      <c r="CU78" s="50"/>
      <c r="CV78" s="50"/>
      <c r="CW78" s="50"/>
      <c r="CX78" s="50"/>
      <c r="CY78" s="50"/>
      <c r="CZ78" s="50"/>
      <c r="DA78" s="50"/>
    </row>
    <row r="79" spans="1:107" x14ac:dyDescent="0.2">
      <c r="A79" s="50"/>
      <c r="B79" s="50"/>
      <c r="C79" s="50"/>
      <c r="D79" s="50"/>
      <c r="E79" s="50"/>
      <c r="F79" s="50"/>
      <c r="G79" s="50"/>
      <c r="H79" s="50"/>
      <c r="I79" s="50"/>
      <c r="J79" s="50"/>
      <c r="K79" s="50"/>
      <c r="L79" s="50"/>
      <c r="M79" s="50"/>
      <c r="N79" s="50"/>
      <c r="O79" s="50"/>
      <c r="P79" s="50"/>
      <c r="Q79" s="50"/>
      <c r="R79" s="50"/>
      <c r="S79" s="50"/>
      <c r="T79" s="50"/>
      <c r="U79" s="50"/>
      <c r="V79" s="50"/>
      <c r="W79" s="50"/>
      <c r="X79" s="50"/>
      <c r="Y79" s="50"/>
      <c r="Z79" s="50"/>
      <c r="AA79" s="50"/>
      <c r="AB79" s="50"/>
      <c r="AC79" s="50"/>
      <c r="AD79" s="50"/>
      <c r="AE79" s="50"/>
      <c r="AF79" s="50"/>
      <c r="AG79" s="50"/>
      <c r="AH79" s="50"/>
      <c r="AI79" s="50"/>
      <c r="AJ79" s="50"/>
      <c r="AK79" s="50"/>
      <c r="AL79" s="50"/>
      <c r="AM79" s="50"/>
      <c r="AN79" s="5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c r="BM79" s="50"/>
      <c r="BN79" s="50"/>
      <c r="BO79" s="50"/>
      <c r="BP79" s="50"/>
      <c r="BQ79" s="50"/>
      <c r="BR79" s="50"/>
      <c r="BS79" s="50"/>
      <c r="BT79" s="50"/>
      <c r="BU79" s="50"/>
      <c r="BV79" s="50"/>
      <c r="BW79" s="50"/>
      <c r="BX79" s="50"/>
      <c r="BY79" s="50"/>
      <c r="BZ79" s="50"/>
      <c r="CA79" s="50"/>
      <c r="CB79" s="50"/>
      <c r="CC79" s="50"/>
      <c r="CD79" s="50"/>
      <c r="CE79" s="50"/>
      <c r="CF79" s="50"/>
      <c r="CG79" s="50"/>
      <c r="CH79" s="50"/>
      <c r="CI79" s="50"/>
      <c r="CJ79" s="50"/>
      <c r="CK79" s="50"/>
      <c r="CL79" s="50"/>
      <c r="CM79" s="50"/>
      <c r="CN79" s="50"/>
      <c r="CO79" s="50"/>
      <c r="CP79" s="50"/>
      <c r="CQ79" s="50"/>
      <c r="CR79" s="50"/>
      <c r="CS79" s="50"/>
      <c r="CT79" s="50"/>
      <c r="CU79" s="50"/>
      <c r="CV79" s="50"/>
      <c r="CW79" s="50"/>
      <c r="CX79" s="50"/>
      <c r="CY79" s="50"/>
      <c r="CZ79" s="50"/>
      <c r="DA79" s="50"/>
    </row>
    <row r="80" spans="1:107" x14ac:dyDescent="0.2">
      <c r="A80" s="50"/>
      <c r="B80" s="50"/>
      <c r="C80" s="50"/>
      <c r="D80" s="50"/>
      <c r="E80" s="50"/>
      <c r="F80" s="50"/>
      <c r="G80" s="50"/>
      <c r="H80" s="50"/>
      <c r="I80" s="50"/>
      <c r="J80" s="50"/>
      <c r="K80" s="50"/>
      <c r="L80" s="50"/>
      <c r="M80" s="50"/>
      <c r="N80" s="50"/>
      <c r="O80" s="50"/>
      <c r="P80" s="50"/>
      <c r="Q80" s="50"/>
      <c r="R80" s="50"/>
      <c r="S80" s="50"/>
      <c r="T80" s="50"/>
      <c r="U80" s="50"/>
      <c r="V80" s="50"/>
      <c r="W80" s="50"/>
      <c r="X80" s="50"/>
      <c r="Y80" s="50"/>
      <c r="Z80" s="50"/>
      <c r="AA80" s="50"/>
      <c r="AB80" s="50"/>
      <c r="AC80" s="50"/>
      <c r="AD80" s="50"/>
      <c r="AE80" s="50"/>
      <c r="AF80" s="50"/>
      <c r="AG80" s="50"/>
      <c r="AH80" s="50"/>
      <c r="AI80" s="50"/>
      <c r="AJ80" s="50"/>
      <c r="AK80" s="50"/>
      <c r="AL80" s="50"/>
      <c r="AM80" s="50"/>
      <c r="AN80" s="50"/>
      <c r="AO80" s="50"/>
      <c r="AP80" s="50"/>
      <c r="AQ80" s="50"/>
      <c r="AR80" s="50"/>
      <c r="AS80" s="50"/>
      <c r="AT80" s="50"/>
      <c r="AU80" s="50"/>
      <c r="AV80" s="50"/>
      <c r="AW80" s="50"/>
      <c r="AX80" s="50"/>
      <c r="AY80" s="50"/>
      <c r="AZ80" s="50"/>
      <c r="BA80" s="50"/>
      <c r="BB80" s="50"/>
      <c r="BC80" s="50"/>
      <c r="BD80" s="50"/>
      <c r="BE80" s="50"/>
      <c r="BF80" s="50"/>
      <c r="BG80" s="50"/>
      <c r="BH80" s="50"/>
      <c r="BI80" s="50"/>
      <c r="BJ80" s="50"/>
      <c r="BK80" s="50"/>
      <c r="BL80" s="50"/>
      <c r="BM80" s="50"/>
      <c r="BN80" s="50"/>
      <c r="BO80" s="50"/>
      <c r="BP80" s="50"/>
      <c r="BQ80" s="50"/>
      <c r="BR80" s="50"/>
      <c r="BS80" s="50"/>
      <c r="BT80" s="50"/>
      <c r="BU80" s="50"/>
      <c r="BV80" s="50"/>
      <c r="BW80" s="50"/>
      <c r="BX80" s="50"/>
      <c r="BY80" s="50"/>
      <c r="BZ80" s="50"/>
      <c r="CA80" s="50"/>
      <c r="CB80" s="50"/>
      <c r="CC80" s="50"/>
      <c r="CD80" s="50"/>
      <c r="CE80" s="50"/>
      <c r="CF80" s="50"/>
      <c r="CG80" s="50"/>
      <c r="CH80" s="50"/>
      <c r="CI80" s="50"/>
      <c r="CJ80" s="50"/>
      <c r="CK80" s="50"/>
      <c r="CL80" s="50"/>
      <c r="CM80" s="50"/>
      <c r="CN80" s="50"/>
      <c r="CO80" s="50"/>
      <c r="CP80" s="50"/>
      <c r="CQ80" s="50"/>
      <c r="CR80" s="50"/>
      <c r="CS80" s="50"/>
      <c r="CT80" s="50"/>
      <c r="CU80" s="50"/>
      <c r="CV80" s="50"/>
      <c r="CW80" s="50"/>
      <c r="CX80" s="50"/>
      <c r="CY80" s="50"/>
      <c r="CZ80" s="50"/>
      <c r="DA80" s="50"/>
    </row>
    <row r="81" spans="1:105" x14ac:dyDescent="0.2">
      <c r="A81" s="50"/>
      <c r="B81" s="50"/>
      <c r="C81" s="50"/>
      <c r="D81" s="50"/>
      <c r="E81" s="50"/>
      <c r="F81" s="50"/>
      <c r="G81" s="50"/>
      <c r="H81" s="50"/>
      <c r="I81" s="50"/>
      <c r="J81" s="50"/>
      <c r="K81" s="50"/>
      <c r="L81" s="50"/>
      <c r="M81" s="50"/>
      <c r="N81" s="50"/>
      <c r="O81" s="50"/>
      <c r="P81" s="50"/>
      <c r="Q81" s="50"/>
      <c r="R81" s="50"/>
      <c r="S81" s="50"/>
      <c r="T81" s="50"/>
      <c r="U81" s="50"/>
      <c r="V81" s="50"/>
      <c r="W81" s="50"/>
      <c r="X81" s="50"/>
      <c r="Y81" s="50"/>
      <c r="Z81" s="50"/>
      <c r="AA81" s="50"/>
      <c r="AB81" s="50"/>
      <c r="AC81" s="50"/>
      <c r="AD81" s="50"/>
      <c r="AE81" s="50"/>
      <c r="AF81" s="50"/>
      <c r="AG81" s="50"/>
      <c r="AH81" s="50"/>
      <c r="AI81" s="50"/>
      <c r="AJ81" s="50"/>
      <c r="AK81" s="50"/>
      <c r="AL81" s="50"/>
      <c r="AM81" s="50"/>
      <c r="AN81" s="50"/>
      <c r="AO81" s="50"/>
      <c r="AP81" s="50"/>
      <c r="AQ81" s="50"/>
      <c r="AR81" s="50"/>
      <c r="AS81" s="50"/>
      <c r="AT81" s="50"/>
      <c r="AU81" s="50"/>
      <c r="AV81" s="50"/>
      <c r="AW81" s="50"/>
      <c r="AX81" s="50"/>
      <c r="AY81" s="50"/>
      <c r="AZ81" s="50"/>
      <c r="BA81" s="50"/>
      <c r="BB81" s="50"/>
      <c r="BC81" s="50"/>
      <c r="BD81" s="50"/>
      <c r="BE81" s="50"/>
      <c r="BF81" s="50"/>
      <c r="BG81" s="50"/>
      <c r="BH81" s="50"/>
      <c r="BI81" s="50"/>
      <c r="BJ81" s="50"/>
      <c r="BK81" s="50"/>
      <c r="BL81" s="50"/>
      <c r="BM81" s="50"/>
      <c r="BN81" s="50"/>
      <c r="BO81" s="50"/>
      <c r="BP81" s="50"/>
      <c r="BQ81" s="50"/>
      <c r="BR81" s="50"/>
      <c r="BS81" s="50"/>
      <c r="BT81" s="50"/>
      <c r="BU81" s="50"/>
      <c r="BV81" s="50"/>
      <c r="BW81" s="50"/>
      <c r="BX81" s="50"/>
      <c r="BY81" s="50"/>
      <c r="BZ81" s="50"/>
      <c r="CA81" s="50"/>
      <c r="CB81" s="50"/>
      <c r="CC81" s="50"/>
      <c r="CD81" s="50"/>
      <c r="CE81" s="50"/>
      <c r="CF81" s="50"/>
      <c r="CG81" s="50"/>
      <c r="CH81" s="50"/>
      <c r="CI81" s="50"/>
      <c r="CJ81" s="50"/>
      <c r="CK81" s="50"/>
      <c r="CL81" s="50"/>
      <c r="CM81" s="50"/>
      <c r="CN81" s="50"/>
      <c r="CO81" s="50"/>
      <c r="CP81" s="50"/>
      <c r="CQ81" s="50"/>
      <c r="CR81" s="50"/>
      <c r="CS81" s="50"/>
      <c r="CT81" s="50"/>
      <c r="CU81" s="50"/>
      <c r="CV81" s="50"/>
      <c r="CW81" s="50"/>
      <c r="CX81" s="50"/>
      <c r="CY81" s="50"/>
      <c r="CZ81" s="50"/>
      <c r="DA81" s="50"/>
    </row>
    <row r="82" spans="1:105" x14ac:dyDescent="0.2">
      <c r="A82" s="50"/>
      <c r="B82" s="50"/>
      <c r="C82" s="50"/>
      <c r="D82" s="50"/>
      <c r="E82" s="50"/>
      <c r="F82" s="50"/>
      <c r="G82" s="50"/>
      <c r="H82" s="50"/>
      <c r="I82" s="50"/>
      <c r="J82" s="50"/>
      <c r="K82" s="50"/>
      <c r="L82" s="50"/>
      <c r="M82" s="50"/>
      <c r="N82" s="50"/>
      <c r="O82" s="50"/>
      <c r="P82" s="50"/>
      <c r="Q82" s="50"/>
      <c r="R82" s="50"/>
      <c r="S82" s="50"/>
      <c r="T82" s="50"/>
      <c r="U82" s="50"/>
      <c r="V82" s="50"/>
      <c r="W82" s="50"/>
      <c r="X82" s="50"/>
      <c r="Y82" s="50"/>
      <c r="Z82" s="50"/>
      <c r="AA82" s="50"/>
      <c r="AB82" s="50"/>
      <c r="AC82" s="50"/>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c r="BC82" s="50"/>
      <c r="BD82" s="50"/>
      <c r="BE82" s="50"/>
      <c r="BF82" s="50"/>
      <c r="BG82" s="50"/>
      <c r="BH82" s="50"/>
      <c r="BI82" s="50"/>
      <c r="BJ82" s="50"/>
      <c r="BK82" s="50"/>
      <c r="BL82" s="50"/>
      <c r="BM82" s="50"/>
      <c r="BN82" s="50"/>
      <c r="BO82" s="50"/>
      <c r="BP82" s="50"/>
      <c r="BQ82" s="50"/>
      <c r="BR82" s="50"/>
      <c r="BS82" s="50"/>
      <c r="BT82" s="50"/>
      <c r="BU82" s="50"/>
      <c r="BV82" s="50"/>
      <c r="BW82" s="50"/>
      <c r="BX82" s="50"/>
      <c r="BY82" s="50"/>
      <c r="BZ82" s="50"/>
      <c r="CA82" s="50"/>
      <c r="CB82" s="50"/>
      <c r="CC82" s="50"/>
      <c r="CD82" s="50"/>
      <c r="CE82" s="50"/>
      <c r="CF82" s="50"/>
      <c r="CG82" s="50"/>
      <c r="CH82" s="50"/>
      <c r="CI82" s="50"/>
      <c r="CJ82" s="50"/>
      <c r="CK82" s="50"/>
      <c r="CL82" s="50"/>
      <c r="CM82" s="50"/>
      <c r="CN82" s="50"/>
      <c r="CO82" s="50"/>
      <c r="CP82" s="50"/>
      <c r="CQ82" s="50"/>
      <c r="CR82" s="50"/>
      <c r="CS82" s="50"/>
      <c r="CT82" s="50"/>
      <c r="CU82" s="50"/>
      <c r="CV82" s="50"/>
      <c r="CW82" s="50"/>
      <c r="CX82" s="50"/>
      <c r="CY82" s="50"/>
      <c r="CZ82" s="50"/>
      <c r="DA82" s="50"/>
    </row>
    <row r="83" spans="1:105" x14ac:dyDescent="0.2">
      <c r="A83" s="50"/>
      <c r="B83" s="50"/>
      <c r="C83" s="50"/>
      <c r="D83" s="50"/>
      <c r="E83" s="50"/>
      <c r="F83" s="50"/>
      <c r="G83" s="50"/>
      <c r="H83" s="50"/>
      <c r="I83" s="50"/>
      <c r="J83" s="50"/>
      <c r="K83" s="50"/>
      <c r="L83" s="50"/>
      <c r="M83" s="50"/>
      <c r="N83" s="50"/>
      <c r="O83" s="50"/>
      <c r="P83" s="50"/>
      <c r="Q83" s="50"/>
      <c r="R83" s="50"/>
      <c r="S83" s="50"/>
      <c r="T83" s="50"/>
      <c r="U83" s="50"/>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c r="BC83" s="50"/>
      <c r="BD83" s="50"/>
      <c r="BE83" s="50"/>
      <c r="BF83" s="50"/>
      <c r="BG83" s="50"/>
      <c r="BH83" s="50"/>
      <c r="BI83" s="50"/>
      <c r="BJ83" s="50"/>
      <c r="BK83" s="50"/>
      <c r="BL83" s="50"/>
      <c r="BM83" s="50"/>
      <c r="BN83" s="50"/>
      <c r="BO83" s="50"/>
      <c r="BP83" s="50"/>
      <c r="BQ83" s="50"/>
      <c r="BR83" s="50"/>
      <c r="BS83" s="50"/>
      <c r="BT83" s="50"/>
      <c r="BU83" s="50"/>
      <c r="BV83" s="50"/>
      <c r="BW83" s="50"/>
      <c r="BX83" s="50"/>
      <c r="BY83" s="50"/>
      <c r="BZ83" s="50"/>
      <c r="CA83" s="50"/>
      <c r="CB83" s="50"/>
      <c r="CC83" s="50"/>
      <c r="CD83" s="50"/>
      <c r="CE83" s="50"/>
      <c r="CF83" s="50"/>
      <c r="CG83" s="50"/>
      <c r="CH83" s="50"/>
      <c r="CI83" s="50"/>
      <c r="CJ83" s="50"/>
      <c r="CK83" s="50"/>
      <c r="CL83" s="50"/>
      <c r="CM83" s="50"/>
      <c r="CN83" s="50"/>
      <c r="CO83" s="50"/>
      <c r="CP83" s="50"/>
      <c r="CQ83" s="50"/>
      <c r="CR83" s="50"/>
      <c r="CS83" s="50"/>
      <c r="CT83" s="50"/>
      <c r="CU83" s="50"/>
      <c r="CV83" s="50"/>
      <c r="CW83" s="50"/>
      <c r="CX83" s="50"/>
      <c r="CY83" s="50"/>
      <c r="CZ83" s="50"/>
      <c r="DA83" s="50"/>
    </row>
    <row r="84" spans="1:105" x14ac:dyDescent="0.2">
      <c r="A84" s="50"/>
      <c r="B84" s="50"/>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c r="AN84" s="50"/>
      <c r="AO84" s="50"/>
      <c r="AP84" s="50"/>
      <c r="AQ84" s="50"/>
      <c r="AR84" s="50"/>
      <c r="AS84" s="50"/>
      <c r="AT84" s="50"/>
      <c r="AU84" s="50"/>
      <c r="AV84" s="50"/>
      <c r="AW84" s="50"/>
      <c r="AX84" s="50"/>
      <c r="AY84" s="50"/>
      <c r="AZ84" s="50"/>
      <c r="BA84" s="50"/>
      <c r="BB84" s="50"/>
      <c r="BC84" s="50"/>
      <c r="BD84" s="50"/>
      <c r="BE84" s="50"/>
      <c r="BF84" s="50"/>
      <c r="BG84" s="50"/>
      <c r="BH84" s="50"/>
      <c r="BI84" s="50"/>
      <c r="BJ84" s="50"/>
      <c r="BK84" s="50"/>
      <c r="BL84" s="50"/>
      <c r="BM84" s="50"/>
      <c r="BN84" s="50"/>
      <c r="BO84" s="50"/>
      <c r="BP84" s="50"/>
      <c r="BQ84" s="50"/>
      <c r="BR84" s="50"/>
      <c r="BS84" s="50"/>
      <c r="BT84" s="50"/>
      <c r="BU84" s="50"/>
      <c r="BV84" s="50"/>
      <c r="BW84" s="50"/>
      <c r="BX84" s="50"/>
      <c r="BY84" s="50"/>
      <c r="BZ84" s="50"/>
      <c r="CA84" s="50"/>
      <c r="CB84" s="50"/>
      <c r="CC84" s="50"/>
      <c r="CD84" s="50"/>
      <c r="CE84" s="50"/>
      <c r="CF84" s="50"/>
      <c r="CG84" s="50"/>
      <c r="CH84" s="50"/>
      <c r="CI84" s="50"/>
      <c r="CJ84" s="50"/>
      <c r="CK84" s="50"/>
      <c r="CL84" s="50"/>
      <c r="CM84" s="50"/>
      <c r="CN84" s="50"/>
      <c r="CO84" s="50"/>
      <c r="CP84" s="50"/>
      <c r="CQ84" s="50"/>
      <c r="CR84" s="50"/>
      <c r="CS84" s="50"/>
      <c r="CT84" s="50"/>
      <c r="CU84" s="50"/>
      <c r="CV84" s="50"/>
      <c r="CW84" s="50"/>
      <c r="CX84" s="50"/>
      <c r="CY84" s="50"/>
      <c r="CZ84" s="50"/>
      <c r="DA84" s="50"/>
    </row>
    <row r="85" spans="1:105" x14ac:dyDescent="0.2">
      <c r="A85" s="50"/>
      <c r="B85" s="50"/>
      <c r="C85" s="50"/>
      <c r="D85" s="50"/>
      <c r="E85" s="50"/>
      <c r="F85" s="50"/>
      <c r="G85" s="50"/>
      <c r="H85" s="50"/>
      <c r="I85" s="50"/>
      <c r="J85" s="50"/>
      <c r="K85" s="50"/>
      <c r="L85" s="50"/>
      <c r="M85" s="50"/>
      <c r="N85" s="50"/>
      <c r="O85" s="50"/>
      <c r="P85" s="50"/>
      <c r="Q85" s="50"/>
      <c r="R85" s="50"/>
      <c r="S85" s="50"/>
      <c r="T85" s="50"/>
      <c r="U85" s="50"/>
      <c r="V85" s="50"/>
      <c r="W85" s="50"/>
      <c r="X85" s="50"/>
      <c r="Y85" s="50"/>
      <c r="Z85" s="50"/>
      <c r="AA85" s="50"/>
      <c r="AB85" s="50"/>
      <c r="AC85" s="50"/>
      <c r="AD85" s="50"/>
      <c r="AE85" s="50"/>
      <c r="AF85" s="50"/>
      <c r="AG85" s="50"/>
      <c r="AH85" s="50"/>
      <c r="AI85" s="50"/>
      <c r="AJ85" s="50"/>
      <c r="AK85" s="50"/>
      <c r="AL85" s="50"/>
      <c r="AM85" s="50"/>
      <c r="AN85" s="50"/>
      <c r="AO85" s="50"/>
      <c r="AP85" s="50"/>
      <c r="AQ85" s="50"/>
      <c r="AR85" s="50"/>
      <c r="AS85" s="50"/>
      <c r="AT85" s="50"/>
      <c r="AU85" s="50"/>
      <c r="AV85" s="50"/>
      <c r="AW85" s="50"/>
      <c r="AX85" s="50"/>
      <c r="AY85" s="50"/>
      <c r="AZ85" s="50"/>
      <c r="BA85" s="50"/>
      <c r="BB85" s="50"/>
      <c r="BC85" s="50"/>
      <c r="BD85" s="50"/>
      <c r="BE85" s="50"/>
      <c r="BF85" s="50"/>
      <c r="BG85" s="50"/>
      <c r="BH85" s="50"/>
      <c r="BI85" s="50"/>
      <c r="BJ85" s="50"/>
      <c r="BK85" s="50"/>
      <c r="BL85" s="50"/>
      <c r="BM85" s="50"/>
      <c r="BN85" s="50"/>
      <c r="BO85" s="50"/>
      <c r="BP85" s="50"/>
      <c r="BQ85" s="50"/>
      <c r="BR85" s="50"/>
      <c r="BS85" s="50"/>
      <c r="BT85" s="50"/>
      <c r="BU85" s="50"/>
      <c r="BV85" s="50"/>
      <c r="BW85" s="50"/>
      <c r="BX85" s="50"/>
      <c r="BY85" s="50"/>
      <c r="BZ85" s="50"/>
      <c r="CA85" s="50"/>
      <c r="CB85" s="50"/>
      <c r="CC85" s="50"/>
      <c r="CD85" s="50"/>
      <c r="CE85" s="50"/>
      <c r="CF85" s="50"/>
      <c r="CG85" s="50"/>
      <c r="CH85" s="50"/>
      <c r="CI85" s="50"/>
      <c r="CJ85" s="50"/>
      <c r="CK85" s="50"/>
      <c r="CL85" s="50"/>
      <c r="CM85" s="50"/>
      <c r="CN85" s="50"/>
      <c r="CO85" s="50"/>
      <c r="CP85" s="50"/>
      <c r="CQ85" s="50"/>
      <c r="CR85" s="50"/>
      <c r="CS85" s="50"/>
      <c r="CT85" s="50"/>
      <c r="CU85" s="50"/>
      <c r="CV85" s="50"/>
      <c r="CW85" s="50"/>
      <c r="CX85" s="50"/>
      <c r="CY85" s="50"/>
      <c r="CZ85" s="50"/>
      <c r="DA85" s="50"/>
    </row>
    <row r="86" spans="1:105" x14ac:dyDescent="0.2">
      <c r="A86" s="50"/>
      <c r="B86" s="50"/>
      <c r="C86" s="50"/>
      <c r="D86" s="50"/>
      <c r="E86" s="50"/>
      <c r="F86" s="50"/>
      <c r="G86" s="50"/>
      <c r="H86" s="50"/>
      <c r="I86" s="50"/>
      <c r="J86" s="50"/>
      <c r="K86" s="50"/>
      <c r="L86" s="50"/>
      <c r="M86" s="50"/>
      <c r="N86" s="50"/>
      <c r="O86" s="50"/>
      <c r="P86" s="50"/>
      <c r="Q86" s="50"/>
      <c r="R86" s="50"/>
      <c r="S86" s="50"/>
      <c r="T86" s="50"/>
      <c r="U86" s="50"/>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0"/>
      <c r="AY86" s="50"/>
      <c r="AZ86" s="50"/>
      <c r="BA86" s="50"/>
      <c r="BB86" s="50"/>
      <c r="BC86" s="50"/>
      <c r="BD86" s="50"/>
      <c r="BE86" s="50"/>
      <c r="BF86" s="50"/>
      <c r="BG86" s="50"/>
      <c r="BH86" s="50"/>
      <c r="BI86" s="50"/>
      <c r="BJ86" s="50"/>
      <c r="BK86" s="50"/>
      <c r="BL86" s="50"/>
      <c r="BM86" s="50"/>
      <c r="BN86" s="50"/>
      <c r="BO86" s="50"/>
      <c r="BP86" s="50"/>
      <c r="BQ86" s="50"/>
      <c r="BR86" s="50"/>
      <c r="BS86" s="50"/>
      <c r="BT86" s="50"/>
      <c r="BU86" s="50"/>
      <c r="BV86" s="50"/>
      <c r="BW86" s="50"/>
      <c r="BX86" s="50"/>
      <c r="BY86" s="50"/>
      <c r="BZ86" s="50"/>
      <c r="CA86" s="50"/>
      <c r="CB86" s="50"/>
      <c r="CC86" s="50"/>
      <c r="CD86" s="50"/>
      <c r="CE86" s="50"/>
      <c r="CF86" s="50"/>
      <c r="CG86" s="50"/>
      <c r="CH86" s="50"/>
      <c r="CI86" s="50"/>
      <c r="CJ86" s="50"/>
      <c r="CK86" s="50"/>
      <c r="CL86" s="50"/>
      <c r="CM86" s="50"/>
      <c r="CN86" s="50"/>
      <c r="CO86" s="50"/>
      <c r="CP86" s="50"/>
      <c r="CQ86" s="50"/>
      <c r="CR86" s="50"/>
      <c r="CS86" s="50"/>
      <c r="CT86" s="50"/>
      <c r="CU86" s="50"/>
      <c r="CV86" s="50"/>
      <c r="CW86" s="50"/>
      <c r="CX86" s="50"/>
      <c r="CY86" s="50"/>
      <c r="CZ86" s="50"/>
      <c r="DA86" s="50"/>
    </row>
    <row r="87" spans="1:105" x14ac:dyDescent="0.2">
      <c r="A87" s="50"/>
      <c r="B87" s="50"/>
      <c r="C87" s="50"/>
      <c r="D87" s="50"/>
      <c r="E87" s="50"/>
      <c r="F87" s="50"/>
      <c r="G87" s="50"/>
      <c r="H87" s="50"/>
      <c r="I87" s="50"/>
      <c r="J87" s="50"/>
      <c r="K87" s="50"/>
      <c r="L87" s="50"/>
      <c r="M87" s="50"/>
      <c r="N87" s="50"/>
      <c r="O87" s="50"/>
      <c r="P87" s="50"/>
      <c r="Q87" s="50"/>
      <c r="R87" s="50"/>
      <c r="S87" s="50"/>
      <c r="T87" s="50"/>
      <c r="U87" s="50"/>
      <c r="V87" s="50"/>
      <c r="W87" s="50"/>
      <c r="X87" s="50"/>
      <c r="Y87" s="50"/>
      <c r="Z87" s="50"/>
      <c r="AA87" s="50"/>
      <c r="AB87" s="50"/>
      <c r="AC87" s="50"/>
      <c r="AD87" s="50"/>
      <c r="AE87" s="50"/>
      <c r="AF87" s="50"/>
      <c r="AG87" s="50"/>
      <c r="AH87" s="50"/>
      <c r="AI87" s="50"/>
      <c r="AJ87" s="50"/>
      <c r="AK87" s="50"/>
      <c r="AL87" s="50"/>
      <c r="AM87" s="50"/>
      <c r="AN87" s="50"/>
      <c r="AO87" s="50"/>
      <c r="AP87" s="50"/>
      <c r="AQ87" s="50"/>
      <c r="AR87" s="50"/>
      <c r="AS87" s="50"/>
      <c r="AT87" s="50"/>
      <c r="AU87" s="50"/>
      <c r="AV87" s="50"/>
      <c r="AW87" s="50"/>
      <c r="AX87" s="50"/>
      <c r="AY87" s="50"/>
      <c r="AZ87" s="50"/>
      <c r="BA87" s="50"/>
      <c r="BB87" s="50"/>
      <c r="BC87" s="50"/>
      <c r="BD87" s="50"/>
      <c r="BE87" s="50"/>
      <c r="BF87" s="50"/>
      <c r="BG87" s="50"/>
      <c r="BH87" s="50"/>
      <c r="BI87" s="50"/>
      <c r="BJ87" s="50"/>
      <c r="BK87" s="50"/>
      <c r="BL87" s="50"/>
      <c r="BM87" s="50"/>
      <c r="BN87" s="50"/>
      <c r="BO87" s="50"/>
      <c r="BP87" s="50"/>
      <c r="BQ87" s="50"/>
      <c r="BR87" s="50"/>
      <c r="BS87" s="50"/>
      <c r="BT87" s="50"/>
      <c r="BU87" s="50"/>
      <c r="BV87" s="50"/>
      <c r="BW87" s="50"/>
      <c r="BX87" s="50"/>
      <c r="BY87" s="50"/>
      <c r="BZ87" s="50"/>
      <c r="CA87" s="50"/>
      <c r="CB87" s="50"/>
      <c r="CC87" s="50"/>
      <c r="CD87" s="50"/>
      <c r="CE87" s="50"/>
      <c r="CF87" s="50"/>
      <c r="CG87" s="50"/>
      <c r="CH87" s="50"/>
      <c r="CI87" s="50"/>
      <c r="CJ87" s="50"/>
      <c r="CK87" s="50"/>
      <c r="CL87" s="50"/>
      <c r="CM87" s="50"/>
      <c r="CN87" s="50"/>
      <c r="CO87" s="50"/>
      <c r="CP87" s="50"/>
      <c r="CQ87" s="50"/>
      <c r="CR87" s="50"/>
      <c r="CS87" s="50"/>
      <c r="CT87" s="50"/>
      <c r="CU87" s="50"/>
      <c r="CV87" s="50"/>
      <c r="CW87" s="50"/>
      <c r="CX87" s="50"/>
      <c r="CY87" s="50"/>
      <c r="CZ87" s="50"/>
      <c r="DA87" s="50"/>
    </row>
    <row r="88" spans="1:105" x14ac:dyDescent="0.2">
      <c r="A88" s="50"/>
      <c r="B88" s="50"/>
      <c r="C88" s="50"/>
      <c r="D88" s="50"/>
      <c r="E88" s="50"/>
      <c r="F88" s="50"/>
      <c r="G88" s="50"/>
      <c r="H88" s="50"/>
      <c r="I88" s="50"/>
      <c r="J88" s="50"/>
      <c r="K88" s="50"/>
      <c r="L88" s="50"/>
      <c r="M88" s="50"/>
      <c r="N88" s="50"/>
      <c r="O88" s="50"/>
      <c r="P88" s="50"/>
      <c r="Q88" s="50"/>
      <c r="R88" s="50"/>
      <c r="S88" s="50"/>
      <c r="T88" s="50"/>
      <c r="U88" s="50"/>
      <c r="V88" s="50"/>
      <c r="W88" s="50"/>
      <c r="X88" s="50"/>
      <c r="Y88" s="50"/>
      <c r="Z88" s="50"/>
      <c r="AA88" s="50"/>
      <c r="AB88" s="50"/>
      <c r="AC88" s="50"/>
      <c r="AD88" s="50"/>
      <c r="AE88" s="50"/>
      <c r="AF88" s="50"/>
      <c r="AG88" s="50"/>
      <c r="AH88" s="50"/>
      <c r="AI88" s="50"/>
      <c r="AJ88" s="50"/>
      <c r="AK88" s="50"/>
      <c r="AL88" s="50"/>
      <c r="AM88" s="50"/>
      <c r="AN88" s="50"/>
      <c r="AO88" s="50"/>
      <c r="AP88" s="50"/>
      <c r="AQ88" s="50"/>
      <c r="AR88" s="50"/>
      <c r="AS88" s="50"/>
      <c r="AT88" s="50"/>
      <c r="AU88" s="50"/>
      <c r="AV88" s="50"/>
      <c r="AW88" s="50"/>
      <c r="AX88" s="50"/>
      <c r="AY88" s="50"/>
      <c r="AZ88" s="50"/>
      <c r="BA88" s="50"/>
      <c r="BB88" s="50"/>
      <c r="BC88" s="50"/>
      <c r="BD88" s="50"/>
      <c r="BE88" s="50"/>
      <c r="BF88" s="50"/>
      <c r="BG88" s="50"/>
      <c r="BH88" s="50"/>
      <c r="BI88" s="50"/>
      <c r="BJ88" s="50"/>
      <c r="BK88" s="50"/>
      <c r="BL88" s="50"/>
      <c r="BM88" s="50"/>
      <c r="BN88" s="50"/>
      <c r="BO88" s="50"/>
      <c r="BP88" s="50"/>
      <c r="BQ88" s="50"/>
      <c r="BR88" s="50"/>
      <c r="BS88" s="50"/>
      <c r="BT88" s="50"/>
      <c r="BU88" s="50"/>
      <c r="BV88" s="50"/>
      <c r="BW88" s="50"/>
      <c r="BX88" s="50"/>
      <c r="BY88" s="50"/>
      <c r="BZ88" s="50"/>
      <c r="CA88" s="50"/>
      <c r="CB88" s="50"/>
      <c r="CC88" s="50"/>
      <c r="CD88" s="50"/>
      <c r="CE88" s="50"/>
      <c r="CF88" s="50"/>
      <c r="CG88" s="50"/>
      <c r="CH88" s="50"/>
      <c r="CI88" s="50"/>
      <c r="CJ88" s="50"/>
      <c r="CK88" s="50"/>
      <c r="CL88" s="50"/>
      <c r="CM88" s="50"/>
      <c r="CN88" s="50"/>
      <c r="CO88" s="50"/>
      <c r="CP88" s="50"/>
      <c r="CQ88" s="50"/>
      <c r="CR88" s="50"/>
      <c r="CS88" s="50"/>
      <c r="CT88" s="50"/>
      <c r="CU88" s="50"/>
      <c r="CV88" s="50"/>
      <c r="CW88" s="50"/>
      <c r="CX88" s="50"/>
      <c r="CY88" s="50"/>
      <c r="CZ88" s="50"/>
      <c r="DA88" s="50"/>
    </row>
    <row r="89" spans="1:105" x14ac:dyDescent="0.2">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c r="AA89" s="50"/>
      <c r="AB89" s="50"/>
      <c r="AC89" s="50"/>
      <c r="AD89" s="50"/>
      <c r="AE89" s="50"/>
      <c r="AF89" s="50"/>
      <c r="AG89" s="50"/>
      <c r="AH89" s="50"/>
      <c r="AI89" s="50"/>
      <c r="AJ89" s="50"/>
      <c r="AK89" s="50"/>
      <c r="AL89" s="50"/>
      <c r="AM89" s="50"/>
      <c r="AN89" s="50"/>
      <c r="AO89" s="50"/>
      <c r="AP89" s="50"/>
      <c r="AQ89" s="50"/>
      <c r="AR89" s="50"/>
      <c r="AS89" s="50"/>
      <c r="AT89" s="50"/>
      <c r="AU89" s="50"/>
      <c r="AV89" s="50"/>
      <c r="AW89" s="50"/>
      <c r="AX89" s="50"/>
      <c r="AY89" s="50"/>
      <c r="AZ89" s="50"/>
      <c r="BA89" s="50"/>
      <c r="BB89" s="50"/>
      <c r="BC89" s="50"/>
      <c r="BD89" s="50"/>
      <c r="BE89" s="50"/>
      <c r="BF89" s="50"/>
      <c r="BG89" s="50"/>
      <c r="BH89" s="50"/>
      <c r="BI89" s="50"/>
      <c r="BJ89" s="50"/>
      <c r="BK89" s="50"/>
      <c r="BL89" s="50"/>
      <c r="BM89" s="50"/>
      <c r="BN89" s="50"/>
      <c r="BO89" s="50"/>
      <c r="BP89" s="50"/>
      <c r="BQ89" s="50"/>
      <c r="BR89" s="50"/>
      <c r="BS89" s="50"/>
      <c r="BT89" s="50"/>
      <c r="BU89" s="50"/>
      <c r="BV89" s="50"/>
      <c r="BW89" s="50"/>
      <c r="BX89" s="50"/>
      <c r="BY89" s="50"/>
      <c r="BZ89" s="50"/>
      <c r="CA89" s="50"/>
      <c r="CB89" s="50"/>
      <c r="CC89" s="50"/>
      <c r="CD89" s="50"/>
      <c r="CE89" s="50"/>
      <c r="CF89" s="50"/>
      <c r="CG89" s="50"/>
      <c r="CH89" s="50"/>
      <c r="CI89" s="50"/>
      <c r="CJ89" s="50"/>
      <c r="CK89" s="50"/>
      <c r="CL89" s="50"/>
      <c r="CM89" s="50"/>
      <c r="CN89" s="50"/>
      <c r="CO89" s="50"/>
      <c r="CP89" s="50"/>
      <c r="CQ89" s="50"/>
      <c r="CR89" s="50"/>
      <c r="CS89" s="50"/>
      <c r="CT89" s="50"/>
      <c r="CU89" s="50"/>
      <c r="CV89" s="50"/>
      <c r="CW89" s="50"/>
      <c r="CX89" s="50"/>
      <c r="CY89" s="50"/>
      <c r="CZ89" s="50"/>
      <c r="DA89" s="50"/>
    </row>
    <row r="90" spans="1:105" x14ac:dyDescent="0.2">
      <c r="A90" s="50"/>
      <c r="B90" s="50"/>
      <c r="C90" s="50"/>
      <c r="D90" s="50"/>
      <c r="E90" s="50"/>
      <c r="F90" s="50"/>
      <c r="G90" s="50"/>
      <c r="H90" s="50"/>
      <c r="I90" s="50"/>
      <c r="J90" s="50"/>
      <c r="K90" s="50"/>
      <c r="L90" s="50"/>
      <c r="M90" s="50"/>
      <c r="N90" s="50"/>
      <c r="O90" s="50"/>
      <c r="P90" s="50"/>
      <c r="Q90" s="50"/>
      <c r="R90" s="50"/>
      <c r="S90" s="50"/>
      <c r="T90" s="50"/>
      <c r="U90" s="50"/>
      <c r="V90" s="50"/>
      <c r="W90" s="50"/>
      <c r="X90" s="50"/>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c r="BF90" s="50"/>
      <c r="BG90" s="50"/>
      <c r="BH90" s="50"/>
      <c r="BI90" s="50"/>
      <c r="BJ90" s="50"/>
      <c r="BK90" s="50"/>
      <c r="BL90" s="50"/>
      <c r="BM90" s="50"/>
      <c r="BN90" s="50"/>
      <c r="BO90" s="50"/>
      <c r="BP90" s="50"/>
      <c r="BQ90" s="50"/>
      <c r="BR90" s="50"/>
      <c r="BS90" s="50"/>
      <c r="BT90" s="50"/>
      <c r="BU90" s="50"/>
      <c r="BV90" s="50"/>
      <c r="BW90" s="50"/>
      <c r="BX90" s="50"/>
      <c r="BY90" s="50"/>
      <c r="BZ90" s="50"/>
      <c r="CA90" s="50"/>
      <c r="CB90" s="50"/>
      <c r="CC90" s="50"/>
      <c r="CD90" s="50"/>
      <c r="CE90" s="50"/>
      <c r="CF90" s="50"/>
      <c r="CG90" s="50"/>
      <c r="CH90" s="50"/>
      <c r="CI90" s="50"/>
      <c r="CJ90" s="50"/>
      <c r="CK90" s="50"/>
      <c r="CL90" s="50"/>
      <c r="CM90" s="50"/>
      <c r="CN90" s="50"/>
      <c r="CO90" s="50"/>
      <c r="CP90" s="50"/>
      <c r="CQ90" s="50"/>
      <c r="CR90" s="50"/>
      <c r="CS90" s="50"/>
      <c r="CT90" s="50"/>
      <c r="CU90" s="50"/>
      <c r="CV90" s="50"/>
      <c r="CW90" s="50"/>
      <c r="CX90" s="50"/>
      <c r="CY90" s="50"/>
      <c r="CZ90" s="50"/>
      <c r="DA90" s="50"/>
    </row>
    <row r="91" spans="1:105" x14ac:dyDescent="0.2">
      <c r="A91" s="50"/>
      <c r="B91" s="50"/>
      <c r="C91" s="50"/>
      <c r="D91" s="50"/>
      <c r="E91" s="50"/>
      <c r="F91" s="50"/>
      <c r="G91" s="50"/>
      <c r="H91" s="50"/>
      <c r="I91" s="50"/>
      <c r="J91" s="50"/>
      <c r="K91" s="50"/>
      <c r="L91" s="50"/>
      <c r="M91" s="50"/>
      <c r="N91" s="50"/>
      <c r="O91" s="50"/>
      <c r="P91" s="50"/>
      <c r="Q91" s="50"/>
      <c r="R91" s="50"/>
      <c r="S91" s="50"/>
      <c r="T91" s="50"/>
      <c r="U91" s="50"/>
      <c r="V91" s="50"/>
      <c r="W91" s="50"/>
      <c r="X91" s="50"/>
      <c r="Y91" s="50"/>
      <c r="Z91" s="50"/>
      <c r="AA91" s="50"/>
      <c r="AB91" s="50"/>
      <c r="AC91" s="50"/>
      <c r="AD91" s="50"/>
      <c r="AE91" s="50"/>
      <c r="AF91" s="50"/>
      <c r="AG91" s="50"/>
      <c r="AH91" s="50"/>
      <c r="AI91" s="50"/>
      <c r="AJ91" s="50"/>
      <c r="AK91" s="50"/>
      <c r="AL91" s="50"/>
      <c r="AM91" s="50"/>
      <c r="AN91" s="50"/>
      <c r="AO91" s="50"/>
      <c r="AP91" s="50"/>
      <c r="AQ91" s="50"/>
      <c r="AR91" s="50"/>
      <c r="AS91" s="50"/>
      <c r="AT91" s="50"/>
      <c r="AU91" s="50"/>
      <c r="AV91" s="50"/>
      <c r="AW91" s="50"/>
      <c r="AX91" s="50"/>
      <c r="AY91" s="50"/>
      <c r="AZ91" s="50"/>
      <c r="BA91" s="50"/>
      <c r="BB91" s="50"/>
      <c r="BC91" s="50"/>
      <c r="BD91" s="50"/>
      <c r="BE91" s="50"/>
      <c r="BF91" s="50"/>
      <c r="BG91" s="50"/>
      <c r="BH91" s="50"/>
      <c r="BI91" s="50"/>
      <c r="BJ91" s="50"/>
      <c r="BK91" s="50"/>
      <c r="BL91" s="50"/>
      <c r="BM91" s="50"/>
      <c r="BN91" s="50"/>
      <c r="BO91" s="50"/>
      <c r="BP91" s="50"/>
      <c r="BQ91" s="50"/>
      <c r="BR91" s="50"/>
      <c r="BS91" s="50"/>
      <c r="BT91" s="50"/>
      <c r="BU91" s="50"/>
      <c r="BV91" s="50"/>
      <c r="BW91" s="50"/>
      <c r="BX91" s="50"/>
      <c r="BY91" s="50"/>
      <c r="BZ91" s="50"/>
      <c r="CA91" s="50"/>
      <c r="CB91" s="50"/>
      <c r="CC91" s="50"/>
      <c r="CD91" s="50"/>
      <c r="CE91" s="50"/>
      <c r="CF91" s="50"/>
      <c r="CG91" s="50"/>
      <c r="CH91" s="50"/>
      <c r="CI91" s="50"/>
      <c r="CJ91" s="50"/>
      <c r="CK91" s="50"/>
      <c r="CL91" s="50"/>
      <c r="CM91" s="50"/>
      <c r="CN91" s="50"/>
      <c r="CO91" s="50"/>
      <c r="CP91" s="50"/>
      <c r="CQ91" s="50"/>
      <c r="CR91" s="50"/>
      <c r="CS91" s="50"/>
      <c r="CT91" s="50"/>
      <c r="CU91" s="50"/>
      <c r="CV91" s="50"/>
      <c r="CW91" s="50"/>
      <c r="CX91" s="50"/>
      <c r="CY91" s="50"/>
      <c r="CZ91" s="50"/>
      <c r="DA91" s="50"/>
    </row>
    <row r="92" spans="1:105" x14ac:dyDescent="0.2">
      <c r="A92" s="50"/>
      <c r="B92" s="50"/>
      <c r="C92" s="50"/>
      <c r="D92" s="50"/>
      <c r="E92" s="50"/>
      <c r="F92" s="50"/>
      <c r="G92" s="50"/>
      <c r="H92" s="50"/>
      <c r="I92" s="50"/>
      <c r="J92" s="50"/>
      <c r="K92" s="50"/>
      <c r="L92" s="50"/>
      <c r="M92" s="50"/>
      <c r="N92" s="50"/>
      <c r="O92" s="50"/>
      <c r="P92" s="50"/>
      <c r="Q92" s="50"/>
      <c r="R92" s="50"/>
      <c r="S92" s="50"/>
      <c r="T92" s="50"/>
      <c r="U92" s="50"/>
      <c r="V92" s="50"/>
      <c r="W92" s="50"/>
      <c r="X92" s="50"/>
      <c r="Y92" s="50"/>
      <c r="Z92" s="50"/>
      <c r="AA92" s="50"/>
      <c r="AB92" s="50"/>
      <c r="AC92" s="50"/>
      <c r="AD92" s="50"/>
      <c r="AE92" s="50"/>
      <c r="AF92" s="50"/>
      <c r="AG92" s="50"/>
      <c r="AH92" s="50"/>
      <c r="AI92" s="50"/>
      <c r="AJ92" s="50"/>
      <c r="AK92" s="50"/>
      <c r="AL92" s="50"/>
      <c r="AM92" s="50"/>
      <c r="AN92" s="50"/>
      <c r="AO92" s="50"/>
      <c r="AP92" s="50"/>
      <c r="AQ92" s="50"/>
      <c r="AR92" s="50"/>
      <c r="AS92" s="50"/>
      <c r="AT92" s="50"/>
      <c r="AU92" s="50"/>
      <c r="AV92" s="50"/>
      <c r="AW92" s="50"/>
      <c r="AX92" s="50"/>
      <c r="AY92" s="50"/>
      <c r="AZ92" s="50"/>
      <c r="BA92" s="50"/>
      <c r="BB92" s="50"/>
      <c r="BC92" s="50"/>
      <c r="BD92" s="50"/>
      <c r="BE92" s="50"/>
      <c r="BF92" s="50"/>
      <c r="BG92" s="50"/>
      <c r="BH92" s="50"/>
      <c r="BI92" s="50"/>
      <c r="BJ92" s="50"/>
      <c r="BK92" s="50"/>
      <c r="BL92" s="50"/>
      <c r="BM92" s="50"/>
      <c r="BN92" s="50"/>
      <c r="BO92" s="50"/>
      <c r="BP92" s="50"/>
      <c r="BQ92" s="50"/>
      <c r="BR92" s="50"/>
      <c r="BS92" s="50"/>
      <c r="BT92" s="50"/>
      <c r="BU92" s="50"/>
      <c r="BV92" s="50"/>
      <c r="BW92" s="50"/>
      <c r="BX92" s="50"/>
      <c r="BY92" s="50"/>
      <c r="BZ92" s="50"/>
      <c r="CA92" s="50"/>
      <c r="CB92" s="50"/>
      <c r="CC92" s="50"/>
      <c r="CD92" s="50"/>
      <c r="CE92" s="50"/>
      <c r="CF92" s="50"/>
      <c r="CG92" s="50"/>
      <c r="CH92" s="50"/>
      <c r="CI92" s="50"/>
      <c r="CJ92" s="50"/>
      <c r="CK92" s="50"/>
      <c r="CL92" s="50"/>
      <c r="CM92" s="50"/>
      <c r="CN92" s="50"/>
      <c r="CO92" s="50"/>
      <c r="CP92" s="50"/>
      <c r="CQ92" s="50"/>
      <c r="CR92" s="50"/>
      <c r="CS92" s="50"/>
      <c r="CT92" s="50"/>
      <c r="CU92" s="50"/>
      <c r="CV92" s="50"/>
      <c r="CW92" s="50"/>
      <c r="CX92" s="50"/>
      <c r="CY92" s="50"/>
      <c r="CZ92" s="50"/>
      <c r="DA92" s="50"/>
    </row>
    <row r="93" spans="1:105" x14ac:dyDescent="0.2">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c r="AA93" s="50"/>
      <c r="AB93" s="50"/>
      <c r="AC93" s="50"/>
      <c r="AD93" s="50"/>
      <c r="AE93" s="50"/>
      <c r="AF93" s="50"/>
      <c r="AG93" s="50"/>
      <c r="AH93" s="50"/>
      <c r="AI93" s="50"/>
      <c r="AJ93" s="50"/>
      <c r="AK93" s="50"/>
      <c r="AL93" s="50"/>
      <c r="AM93" s="50"/>
      <c r="AN93" s="50"/>
      <c r="AO93" s="50"/>
      <c r="AP93" s="50"/>
      <c r="AQ93" s="50"/>
      <c r="AR93" s="50"/>
      <c r="AS93" s="50"/>
      <c r="AT93" s="50"/>
      <c r="AU93" s="50"/>
      <c r="AV93" s="50"/>
      <c r="AW93" s="50"/>
      <c r="AX93" s="50"/>
      <c r="AY93" s="50"/>
      <c r="AZ93" s="50"/>
      <c r="BA93" s="50"/>
      <c r="BB93" s="50"/>
      <c r="BC93" s="50"/>
      <c r="BD93" s="50"/>
      <c r="BE93" s="50"/>
      <c r="BF93" s="50"/>
      <c r="BG93" s="50"/>
      <c r="BH93" s="50"/>
      <c r="BI93" s="50"/>
      <c r="BJ93" s="50"/>
      <c r="BK93" s="50"/>
      <c r="BL93" s="50"/>
      <c r="BM93" s="50"/>
      <c r="BN93" s="50"/>
      <c r="BO93" s="50"/>
      <c r="BP93" s="50"/>
      <c r="BQ93" s="50"/>
      <c r="BR93" s="50"/>
      <c r="BS93" s="50"/>
      <c r="BT93" s="50"/>
      <c r="BU93" s="50"/>
      <c r="BV93" s="50"/>
      <c r="BW93" s="50"/>
      <c r="BX93" s="50"/>
      <c r="BY93" s="50"/>
      <c r="BZ93" s="50"/>
      <c r="CA93" s="50"/>
      <c r="CB93" s="50"/>
      <c r="CC93" s="50"/>
      <c r="CD93" s="50"/>
      <c r="CE93" s="50"/>
      <c r="CF93" s="50"/>
      <c r="CG93" s="50"/>
      <c r="CH93" s="50"/>
      <c r="CI93" s="50"/>
      <c r="CJ93" s="50"/>
      <c r="CK93" s="50"/>
      <c r="CL93" s="50"/>
      <c r="CM93" s="50"/>
      <c r="CN93" s="50"/>
      <c r="CO93" s="50"/>
      <c r="CP93" s="50"/>
      <c r="CQ93" s="50"/>
      <c r="CR93" s="50"/>
      <c r="CS93" s="50"/>
      <c r="CT93" s="50"/>
      <c r="CU93" s="50"/>
      <c r="CV93" s="50"/>
      <c r="CW93" s="50"/>
      <c r="CX93" s="50"/>
      <c r="CY93" s="50"/>
      <c r="CZ93" s="50"/>
      <c r="DA93" s="50"/>
    </row>
    <row r="94" spans="1:105" x14ac:dyDescent="0.2">
      <c r="A94" s="50"/>
      <c r="B94" s="50"/>
      <c r="C94" s="50"/>
      <c r="D94" s="50"/>
      <c r="E94" s="50"/>
      <c r="F94" s="50"/>
      <c r="G94" s="50"/>
      <c r="H94" s="50"/>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c r="AH94" s="50"/>
      <c r="AI94" s="50"/>
      <c r="AJ94" s="50"/>
      <c r="AK94" s="50"/>
      <c r="AL94" s="50"/>
      <c r="AM94" s="50"/>
      <c r="AN94" s="50"/>
      <c r="AO94" s="50"/>
      <c r="AP94" s="50"/>
      <c r="AQ94" s="50"/>
      <c r="AR94" s="50"/>
      <c r="AS94" s="50"/>
      <c r="AT94" s="50"/>
      <c r="AU94" s="50"/>
      <c r="AV94" s="50"/>
      <c r="AW94" s="50"/>
      <c r="AX94" s="50"/>
      <c r="AY94" s="50"/>
      <c r="AZ94" s="50"/>
      <c r="BA94" s="50"/>
      <c r="BB94" s="50"/>
      <c r="BC94" s="50"/>
      <c r="BD94" s="50"/>
      <c r="BE94" s="50"/>
      <c r="BF94" s="50"/>
      <c r="BG94" s="50"/>
      <c r="BH94" s="50"/>
      <c r="BI94" s="50"/>
      <c r="BJ94" s="50"/>
      <c r="BK94" s="50"/>
      <c r="BL94" s="50"/>
      <c r="BM94" s="50"/>
      <c r="BN94" s="50"/>
      <c r="BO94" s="50"/>
      <c r="BP94" s="50"/>
      <c r="BQ94" s="50"/>
      <c r="BR94" s="50"/>
      <c r="BS94" s="50"/>
      <c r="BT94" s="50"/>
      <c r="BU94" s="50"/>
      <c r="BV94" s="50"/>
      <c r="BW94" s="50"/>
      <c r="BX94" s="50"/>
      <c r="BY94" s="50"/>
      <c r="BZ94" s="50"/>
      <c r="CA94" s="50"/>
      <c r="CB94" s="50"/>
      <c r="CC94" s="50"/>
      <c r="CD94" s="50"/>
      <c r="CE94" s="50"/>
      <c r="CF94" s="50"/>
      <c r="CG94" s="50"/>
      <c r="CH94" s="50"/>
      <c r="CI94" s="50"/>
      <c r="CJ94" s="50"/>
      <c r="CK94" s="50"/>
      <c r="CL94" s="50"/>
      <c r="CM94" s="50"/>
      <c r="CN94" s="50"/>
      <c r="CO94" s="50"/>
      <c r="CP94" s="50"/>
      <c r="CQ94" s="50"/>
      <c r="CR94" s="50"/>
      <c r="CS94" s="50"/>
      <c r="CT94" s="50"/>
      <c r="CU94" s="50"/>
      <c r="CV94" s="50"/>
      <c r="CW94" s="50"/>
      <c r="CX94" s="50"/>
      <c r="CY94" s="50"/>
      <c r="CZ94" s="50"/>
      <c r="DA94" s="50"/>
    </row>
    <row r="95" spans="1:105" x14ac:dyDescent="0.2">
      <c r="A95" s="50"/>
      <c r="B95" s="50"/>
      <c r="C95" s="50"/>
      <c r="D95" s="50"/>
      <c r="E95" s="50"/>
      <c r="F95" s="50"/>
      <c r="G95" s="50"/>
      <c r="H95" s="50"/>
      <c r="I95" s="50"/>
      <c r="J95" s="50"/>
      <c r="K95" s="50"/>
      <c r="L95" s="50"/>
      <c r="M95" s="50"/>
      <c r="N95" s="50"/>
      <c r="O95" s="50"/>
      <c r="P95" s="50"/>
      <c r="Q95" s="50"/>
      <c r="R95" s="50"/>
      <c r="S95" s="50"/>
      <c r="T95" s="50"/>
      <c r="U95" s="50"/>
      <c r="V95" s="50"/>
      <c r="W95" s="50"/>
      <c r="X95" s="50"/>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0"/>
      <c r="AY95" s="50"/>
      <c r="AZ95" s="50"/>
      <c r="BA95" s="50"/>
      <c r="BB95" s="50"/>
      <c r="BC95" s="50"/>
      <c r="BD95" s="50"/>
      <c r="BE95" s="50"/>
      <c r="BF95" s="50"/>
      <c r="BG95" s="50"/>
      <c r="BH95" s="50"/>
      <c r="BI95" s="50"/>
      <c r="BJ95" s="50"/>
      <c r="BK95" s="50"/>
      <c r="BL95" s="50"/>
      <c r="BM95" s="50"/>
      <c r="BN95" s="50"/>
      <c r="BO95" s="50"/>
      <c r="BP95" s="50"/>
      <c r="BQ95" s="50"/>
      <c r="BR95" s="50"/>
      <c r="BS95" s="50"/>
      <c r="BT95" s="50"/>
      <c r="BU95" s="50"/>
      <c r="BV95" s="50"/>
      <c r="BW95" s="50"/>
      <c r="BX95" s="50"/>
      <c r="BY95" s="50"/>
      <c r="BZ95" s="50"/>
      <c r="CA95" s="50"/>
      <c r="CB95" s="50"/>
      <c r="CC95" s="50"/>
      <c r="CD95" s="50"/>
      <c r="CE95" s="50"/>
      <c r="CF95" s="50"/>
      <c r="CG95" s="50"/>
      <c r="CH95" s="50"/>
      <c r="CI95" s="50"/>
      <c r="CJ95" s="50"/>
      <c r="CK95" s="50"/>
      <c r="CL95" s="50"/>
      <c r="CM95" s="50"/>
      <c r="CN95" s="50"/>
      <c r="CO95" s="50"/>
      <c r="CP95" s="50"/>
      <c r="CQ95" s="50"/>
      <c r="CR95" s="50"/>
      <c r="CS95" s="50"/>
      <c r="CT95" s="50"/>
      <c r="CU95" s="50"/>
      <c r="CV95" s="50"/>
      <c r="CW95" s="50"/>
      <c r="CX95" s="50"/>
      <c r="CY95" s="50"/>
      <c r="CZ95" s="50"/>
      <c r="DA95" s="50"/>
    </row>
    <row r="96" spans="1:105" x14ac:dyDescent="0.2">
      <c r="A96" s="50"/>
      <c r="B96" s="50"/>
      <c r="C96" s="50"/>
      <c r="D96" s="50"/>
      <c r="E96" s="50"/>
      <c r="F96" s="50"/>
      <c r="G96" s="50"/>
      <c r="H96" s="50"/>
      <c r="I96" s="50"/>
      <c r="J96" s="50"/>
      <c r="K96" s="50"/>
      <c r="L96" s="50"/>
      <c r="M96" s="50"/>
      <c r="N96" s="50"/>
      <c r="O96" s="50"/>
      <c r="P96" s="50"/>
      <c r="Q96" s="50"/>
      <c r="R96" s="50"/>
      <c r="S96" s="50"/>
      <c r="T96" s="50"/>
      <c r="U96" s="50"/>
      <c r="V96" s="50"/>
      <c r="W96" s="50"/>
      <c r="X96" s="50"/>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c r="BF96" s="50"/>
      <c r="BG96" s="50"/>
      <c r="BH96" s="50"/>
      <c r="BI96" s="50"/>
      <c r="BJ96" s="50"/>
      <c r="BK96" s="50"/>
      <c r="BL96" s="50"/>
      <c r="BM96" s="50"/>
      <c r="BN96" s="50"/>
      <c r="BO96" s="50"/>
      <c r="BP96" s="50"/>
      <c r="BQ96" s="50"/>
      <c r="BR96" s="50"/>
      <c r="BS96" s="50"/>
      <c r="BT96" s="50"/>
      <c r="BU96" s="50"/>
      <c r="BV96" s="50"/>
      <c r="BW96" s="50"/>
      <c r="BX96" s="50"/>
      <c r="BY96" s="50"/>
      <c r="BZ96" s="50"/>
      <c r="CA96" s="50"/>
      <c r="CB96" s="50"/>
      <c r="CC96" s="50"/>
      <c r="CD96" s="50"/>
      <c r="CE96" s="50"/>
      <c r="CF96" s="50"/>
      <c r="CG96" s="50"/>
      <c r="CH96" s="50"/>
      <c r="CI96" s="50"/>
      <c r="CJ96" s="50"/>
      <c r="CK96" s="50"/>
      <c r="CL96" s="50"/>
      <c r="CM96" s="50"/>
      <c r="CN96" s="50"/>
      <c r="CO96" s="50"/>
      <c r="CP96" s="50"/>
      <c r="CQ96" s="50"/>
      <c r="CR96" s="50"/>
      <c r="CS96" s="50"/>
      <c r="CT96" s="50"/>
      <c r="CU96" s="50"/>
      <c r="CV96" s="50"/>
      <c r="CW96" s="50"/>
      <c r="CX96" s="50"/>
      <c r="CY96" s="50"/>
      <c r="CZ96" s="50"/>
      <c r="DA96" s="50"/>
    </row>
    <row r="97" spans="1:105" x14ac:dyDescent="0.2">
      <c r="A97" s="50"/>
      <c r="B97" s="50"/>
      <c r="C97" s="50"/>
      <c r="D97" s="50"/>
      <c r="E97" s="50"/>
      <c r="F97" s="50"/>
      <c r="G97" s="50"/>
      <c r="H97" s="50"/>
      <c r="I97" s="50"/>
      <c r="J97" s="50"/>
      <c r="K97" s="50"/>
      <c r="L97" s="50"/>
      <c r="M97" s="50"/>
      <c r="N97" s="50"/>
      <c r="O97" s="50"/>
      <c r="P97" s="50"/>
      <c r="Q97" s="50"/>
      <c r="R97" s="50"/>
      <c r="S97" s="50"/>
      <c r="T97" s="50"/>
      <c r="U97" s="50"/>
      <c r="V97" s="50"/>
      <c r="W97" s="50"/>
      <c r="X97" s="50"/>
      <c r="Y97" s="50"/>
      <c r="Z97" s="50"/>
      <c r="AA97" s="50"/>
      <c r="AB97" s="50"/>
      <c r="AC97" s="50"/>
      <c r="AD97" s="50"/>
      <c r="AE97" s="50"/>
      <c r="AF97" s="50"/>
      <c r="AG97" s="50"/>
      <c r="AH97" s="50"/>
      <c r="AI97" s="50"/>
      <c r="AJ97" s="50"/>
      <c r="AK97" s="50"/>
      <c r="AL97" s="50"/>
      <c r="AM97" s="50"/>
      <c r="AN97" s="50"/>
      <c r="AO97" s="50"/>
      <c r="AP97" s="50"/>
      <c r="AQ97" s="50"/>
      <c r="AR97" s="50"/>
      <c r="AS97" s="50"/>
      <c r="AT97" s="50"/>
      <c r="AU97" s="50"/>
      <c r="AV97" s="50"/>
      <c r="AW97" s="50"/>
      <c r="AX97" s="50"/>
      <c r="AY97" s="50"/>
      <c r="AZ97" s="50"/>
      <c r="BA97" s="50"/>
      <c r="BB97" s="50"/>
      <c r="BC97" s="50"/>
      <c r="BD97" s="50"/>
      <c r="BE97" s="50"/>
      <c r="BF97" s="50"/>
      <c r="BG97" s="50"/>
      <c r="BH97" s="50"/>
      <c r="BI97" s="50"/>
      <c r="BJ97" s="50"/>
      <c r="BK97" s="50"/>
      <c r="BL97" s="50"/>
      <c r="BM97" s="50"/>
      <c r="BN97" s="50"/>
      <c r="BO97" s="50"/>
      <c r="BP97" s="50"/>
      <c r="BQ97" s="50"/>
      <c r="BR97" s="50"/>
      <c r="BS97" s="50"/>
      <c r="BT97" s="50"/>
      <c r="BU97" s="50"/>
      <c r="BV97" s="50"/>
      <c r="BW97" s="50"/>
      <c r="BX97" s="50"/>
      <c r="BY97" s="50"/>
      <c r="BZ97" s="50"/>
      <c r="CA97" s="50"/>
      <c r="CB97" s="50"/>
      <c r="CC97" s="50"/>
      <c r="CD97" s="50"/>
      <c r="CE97" s="50"/>
      <c r="CF97" s="50"/>
      <c r="CG97" s="50"/>
      <c r="CH97" s="50"/>
      <c r="CI97" s="50"/>
      <c r="CJ97" s="50"/>
      <c r="CK97" s="50"/>
      <c r="CL97" s="50"/>
      <c r="CM97" s="50"/>
      <c r="CN97" s="50"/>
      <c r="CO97" s="50"/>
      <c r="CP97" s="50"/>
      <c r="CQ97" s="50"/>
      <c r="CR97" s="50"/>
      <c r="CS97" s="50"/>
      <c r="CT97" s="50"/>
      <c r="CU97" s="50"/>
      <c r="CV97" s="50"/>
      <c r="CW97" s="50"/>
      <c r="CX97" s="50"/>
      <c r="CY97" s="50"/>
      <c r="CZ97" s="50"/>
      <c r="DA97" s="50"/>
    </row>
    <row r="98" spans="1:105" x14ac:dyDescent="0.2">
      <c r="A98" s="50"/>
      <c r="B98" s="50"/>
      <c r="C98" s="50"/>
      <c r="D98" s="50"/>
      <c r="E98" s="50"/>
      <c r="F98" s="50"/>
      <c r="G98" s="50"/>
      <c r="H98" s="50"/>
      <c r="I98" s="50"/>
      <c r="J98" s="50"/>
      <c r="K98" s="50"/>
      <c r="L98" s="50"/>
      <c r="M98" s="50"/>
      <c r="N98" s="50"/>
      <c r="O98" s="50"/>
      <c r="P98" s="50"/>
      <c r="Q98" s="50"/>
      <c r="R98" s="50"/>
      <c r="S98" s="50"/>
      <c r="T98" s="50"/>
      <c r="U98" s="50"/>
      <c r="V98" s="50"/>
      <c r="W98" s="50"/>
      <c r="X98" s="50"/>
      <c r="Y98" s="50"/>
      <c r="Z98" s="50"/>
      <c r="AA98" s="50"/>
      <c r="AB98" s="50"/>
      <c r="AC98" s="50"/>
      <c r="AD98" s="50"/>
      <c r="AE98" s="50"/>
      <c r="AF98" s="50"/>
      <c r="AG98" s="50"/>
      <c r="AH98" s="50"/>
      <c r="AI98" s="50"/>
      <c r="AJ98" s="50"/>
      <c r="AK98" s="50"/>
      <c r="AL98" s="50"/>
      <c r="AM98" s="50"/>
      <c r="AN98" s="50"/>
      <c r="AO98" s="50"/>
      <c r="AP98" s="50"/>
      <c r="AQ98" s="50"/>
      <c r="AR98" s="50"/>
      <c r="AS98" s="50"/>
      <c r="AT98" s="50"/>
      <c r="AU98" s="50"/>
      <c r="AV98" s="50"/>
      <c r="AW98" s="50"/>
      <c r="AX98" s="50"/>
      <c r="AY98" s="50"/>
      <c r="AZ98" s="50"/>
      <c r="BA98" s="50"/>
      <c r="BB98" s="50"/>
      <c r="BC98" s="50"/>
      <c r="BD98" s="50"/>
      <c r="BE98" s="50"/>
      <c r="BF98" s="50"/>
      <c r="BG98" s="50"/>
      <c r="BH98" s="50"/>
      <c r="BI98" s="50"/>
      <c r="BJ98" s="50"/>
      <c r="BK98" s="50"/>
      <c r="BL98" s="50"/>
      <c r="BM98" s="50"/>
      <c r="BN98" s="50"/>
      <c r="BO98" s="50"/>
      <c r="BP98" s="50"/>
      <c r="BQ98" s="50"/>
      <c r="BR98" s="50"/>
      <c r="BS98" s="50"/>
      <c r="BT98" s="50"/>
      <c r="BU98" s="50"/>
      <c r="BV98" s="50"/>
      <c r="BW98" s="50"/>
      <c r="BX98" s="50"/>
      <c r="BY98" s="50"/>
      <c r="BZ98" s="50"/>
      <c r="CA98" s="50"/>
      <c r="CB98" s="50"/>
      <c r="CC98" s="50"/>
      <c r="CD98" s="50"/>
      <c r="CE98" s="50"/>
      <c r="CF98" s="50"/>
      <c r="CG98" s="50"/>
      <c r="CH98" s="50"/>
      <c r="CI98" s="50"/>
      <c r="CJ98" s="50"/>
      <c r="CK98" s="50"/>
      <c r="CL98" s="50"/>
      <c r="CM98" s="50"/>
      <c r="CN98" s="50"/>
      <c r="CO98" s="50"/>
      <c r="CP98" s="50"/>
      <c r="CQ98" s="50"/>
      <c r="CR98" s="50"/>
      <c r="CS98" s="50"/>
      <c r="CT98" s="50"/>
      <c r="CU98" s="50"/>
      <c r="CV98" s="50"/>
      <c r="CW98" s="50"/>
      <c r="CX98" s="50"/>
      <c r="CY98" s="50"/>
      <c r="CZ98" s="50"/>
      <c r="DA98" s="50"/>
    </row>
    <row r="99" spans="1:105" x14ac:dyDescent="0.2">
      <c r="A99" s="50"/>
      <c r="B99" s="50"/>
      <c r="C99" s="50"/>
      <c r="D99" s="50"/>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0"/>
      <c r="AF99" s="50"/>
      <c r="AG99" s="50"/>
      <c r="AH99" s="50"/>
      <c r="AI99" s="50"/>
      <c r="AJ99" s="50"/>
      <c r="AK99" s="50"/>
      <c r="AL99" s="50"/>
      <c r="AM99" s="50"/>
      <c r="AN99" s="50"/>
      <c r="AO99" s="50"/>
      <c r="AP99" s="50"/>
      <c r="AQ99" s="50"/>
      <c r="AR99" s="50"/>
      <c r="AS99" s="50"/>
      <c r="AT99" s="50"/>
      <c r="AU99" s="50"/>
      <c r="AV99" s="50"/>
      <c r="AW99" s="50"/>
      <c r="AX99" s="50"/>
      <c r="AY99" s="50"/>
      <c r="AZ99" s="50"/>
      <c r="BA99" s="50"/>
      <c r="BB99" s="50"/>
      <c r="BC99" s="50"/>
      <c r="BD99" s="50"/>
      <c r="BE99" s="50"/>
      <c r="BF99" s="50"/>
      <c r="BG99" s="50"/>
      <c r="BH99" s="50"/>
      <c r="BI99" s="50"/>
      <c r="BJ99" s="50"/>
      <c r="BK99" s="50"/>
      <c r="BL99" s="50"/>
      <c r="BM99" s="50"/>
      <c r="BN99" s="50"/>
      <c r="BO99" s="50"/>
      <c r="BP99" s="50"/>
      <c r="BQ99" s="50"/>
      <c r="BR99" s="50"/>
      <c r="BS99" s="50"/>
      <c r="BT99" s="50"/>
      <c r="BU99" s="50"/>
      <c r="BV99" s="50"/>
      <c r="BW99" s="50"/>
      <c r="BX99" s="50"/>
      <c r="BY99" s="50"/>
      <c r="BZ99" s="50"/>
      <c r="CA99" s="50"/>
      <c r="CB99" s="50"/>
      <c r="CC99" s="50"/>
      <c r="CD99" s="50"/>
      <c r="CE99" s="50"/>
      <c r="CF99" s="50"/>
      <c r="CG99" s="50"/>
      <c r="CH99" s="50"/>
      <c r="CI99" s="50"/>
      <c r="CJ99" s="50"/>
      <c r="CK99" s="50"/>
      <c r="CL99" s="50"/>
      <c r="CM99" s="50"/>
      <c r="CN99" s="50"/>
      <c r="CO99" s="50"/>
      <c r="CP99" s="50"/>
      <c r="CQ99" s="50"/>
      <c r="CR99" s="50"/>
      <c r="CS99" s="50"/>
      <c r="CT99" s="50"/>
      <c r="CU99" s="50"/>
      <c r="CV99" s="50"/>
      <c r="CW99" s="50"/>
      <c r="CX99" s="50"/>
      <c r="CY99" s="50"/>
      <c r="CZ99" s="50"/>
      <c r="DA99" s="50"/>
    </row>
    <row r="100" spans="1:105" x14ac:dyDescent="0.2">
      <c r="A100" s="50"/>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c r="AA100" s="50"/>
      <c r="AB100" s="50"/>
      <c r="AC100" s="50"/>
      <c r="AD100" s="50"/>
      <c r="AE100" s="50"/>
      <c r="AF100" s="50"/>
      <c r="AG100" s="50"/>
      <c r="AH100" s="50"/>
      <c r="AI100" s="50"/>
      <c r="AJ100" s="50"/>
      <c r="AK100" s="50"/>
      <c r="AL100" s="50"/>
      <c r="AM100" s="50"/>
      <c r="AN100" s="50"/>
      <c r="AO100" s="50"/>
      <c r="AP100" s="50"/>
      <c r="AQ100" s="50"/>
      <c r="AR100" s="50"/>
      <c r="AS100" s="50"/>
      <c r="AT100" s="50"/>
      <c r="AU100" s="50"/>
      <c r="AV100" s="50"/>
      <c r="AW100" s="50"/>
      <c r="AX100" s="50"/>
      <c r="AY100" s="50"/>
      <c r="AZ100" s="50"/>
      <c r="BA100" s="50"/>
      <c r="BB100" s="50"/>
      <c r="BC100" s="50"/>
      <c r="BD100" s="50"/>
      <c r="BE100" s="50"/>
      <c r="BF100" s="50"/>
      <c r="BG100" s="50"/>
      <c r="BH100" s="50"/>
      <c r="BI100" s="50"/>
      <c r="BJ100" s="50"/>
      <c r="BK100" s="50"/>
      <c r="BL100" s="50"/>
      <c r="BM100" s="50"/>
      <c r="BN100" s="50"/>
      <c r="BO100" s="50"/>
      <c r="BP100" s="50"/>
      <c r="BQ100" s="50"/>
      <c r="BR100" s="50"/>
      <c r="BS100" s="50"/>
      <c r="BT100" s="50"/>
      <c r="BU100" s="50"/>
      <c r="BV100" s="50"/>
      <c r="BW100" s="50"/>
      <c r="BX100" s="50"/>
      <c r="BY100" s="50"/>
      <c r="BZ100" s="50"/>
      <c r="CA100" s="50"/>
      <c r="CB100" s="50"/>
      <c r="CC100" s="50"/>
      <c r="CD100" s="50"/>
      <c r="CE100" s="50"/>
      <c r="CF100" s="50"/>
      <c r="CG100" s="50"/>
      <c r="CH100" s="50"/>
      <c r="CI100" s="50"/>
      <c r="CJ100" s="50"/>
      <c r="CK100" s="50"/>
      <c r="CL100" s="50"/>
      <c r="CM100" s="50"/>
      <c r="CN100" s="50"/>
      <c r="CO100" s="50"/>
      <c r="CP100" s="50"/>
      <c r="CQ100" s="50"/>
      <c r="CR100" s="50"/>
      <c r="CS100" s="50"/>
      <c r="CT100" s="50"/>
      <c r="CU100" s="50"/>
      <c r="CV100" s="50"/>
      <c r="CW100" s="50"/>
      <c r="CX100" s="50"/>
      <c r="CY100" s="50"/>
      <c r="CZ100" s="50"/>
      <c r="DA100" s="50"/>
    </row>
    <row r="101" spans="1:105" x14ac:dyDescent="0.2">
      <c r="A101" s="50"/>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c r="AA101" s="50"/>
      <c r="AB101" s="50"/>
      <c r="AC101" s="50"/>
      <c r="AD101" s="50"/>
      <c r="AE101" s="50"/>
      <c r="AF101" s="50"/>
      <c r="AG101" s="50"/>
      <c r="AH101" s="50"/>
      <c r="AI101" s="50"/>
      <c r="AJ101" s="50"/>
      <c r="AK101" s="50"/>
      <c r="AL101" s="50"/>
      <c r="AM101" s="50"/>
      <c r="AN101" s="50"/>
      <c r="AO101" s="50"/>
      <c r="AP101" s="50"/>
      <c r="AQ101" s="50"/>
      <c r="AR101" s="50"/>
      <c r="AS101" s="50"/>
      <c r="AT101" s="50"/>
      <c r="AU101" s="50"/>
      <c r="AV101" s="50"/>
      <c r="AW101" s="50"/>
      <c r="AX101" s="50"/>
      <c r="AY101" s="50"/>
      <c r="AZ101" s="50"/>
      <c r="BA101" s="50"/>
      <c r="BB101" s="50"/>
      <c r="BC101" s="50"/>
      <c r="BD101" s="50"/>
      <c r="BE101" s="50"/>
      <c r="BF101" s="50"/>
      <c r="BG101" s="50"/>
      <c r="BH101" s="50"/>
      <c r="BI101" s="50"/>
      <c r="BJ101" s="50"/>
      <c r="BK101" s="50"/>
      <c r="BL101" s="50"/>
      <c r="BM101" s="50"/>
      <c r="BN101" s="50"/>
      <c r="BO101" s="50"/>
      <c r="BP101" s="50"/>
      <c r="BQ101" s="50"/>
      <c r="BR101" s="50"/>
      <c r="BS101" s="50"/>
      <c r="BT101" s="50"/>
      <c r="BU101" s="50"/>
      <c r="BV101" s="50"/>
      <c r="BW101" s="50"/>
      <c r="BX101" s="50"/>
      <c r="BY101" s="50"/>
      <c r="BZ101" s="50"/>
      <c r="CA101" s="50"/>
      <c r="CB101" s="50"/>
      <c r="CC101" s="50"/>
      <c r="CD101" s="50"/>
      <c r="CE101" s="50"/>
      <c r="CF101" s="50"/>
      <c r="CG101" s="50"/>
      <c r="CH101" s="50"/>
      <c r="CI101" s="50"/>
      <c r="CJ101" s="50"/>
      <c r="CK101" s="50"/>
      <c r="CL101" s="50"/>
      <c r="CM101" s="50"/>
      <c r="CN101" s="50"/>
      <c r="CO101" s="50"/>
      <c r="CP101" s="50"/>
      <c r="CQ101" s="50"/>
      <c r="CR101" s="50"/>
      <c r="CS101" s="50"/>
      <c r="CT101" s="50"/>
      <c r="CU101" s="50"/>
      <c r="CV101" s="50"/>
      <c r="CW101" s="50"/>
      <c r="CX101" s="50"/>
      <c r="CY101" s="50"/>
      <c r="CZ101" s="50"/>
      <c r="DA101" s="50"/>
    </row>
    <row r="102" spans="1:105" x14ac:dyDescent="0.2">
      <c r="A102" s="50"/>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c r="BF102" s="50"/>
      <c r="BG102" s="50"/>
      <c r="BH102" s="50"/>
      <c r="BI102" s="50"/>
      <c r="BJ102" s="50"/>
      <c r="BK102" s="50"/>
      <c r="BL102" s="50"/>
      <c r="BM102" s="50"/>
      <c r="BN102" s="50"/>
      <c r="BO102" s="50"/>
      <c r="BP102" s="50"/>
      <c r="BQ102" s="50"/>
      <c r="BR102" s="50"/>
      <c r="BS102" s="50"/>
      <c r="BT102" s="50"/>
      <c r="BU102" s="50"/>
      <c r="BV102" s="50"/>
      <c r="BW102" s="50"/>
      <c r="BX102" s="50"/>
      <c r="BY102" s="50"/>
      <c r="BZ102" s="50"/>
      <c r="CA102" s="50"/>
      <c r="CB102" s="50"/>
      <c r="CC102" s="50"/>
      <c r="CD102" s="50"/>
      <c r="CE102" s="50"/>
      <c r="CF102" s="50"/>
      <c r="CG102" s="50"/>
      <c r="CH102" s="50"/>
      <c r="CI102" s="50"/>
      <c r="CJ102" s="50"/>
      <c r="CK102" s="50"/>
      <c r="CL102" s="50"/>
      <c r="CM102" s="50"/>
      <c r="CN102" s="50"/>
      <c r="CO102" s="50"/>
      <c r="CP102" s="50"/>
      <c r="CQ102" s="50"/>
      <c r="CR102" s="50"/>
      <c r="CS102" s="50"/>
      <c r="CT102" s="50"/>
      <c r="CU102" s="50"/>
      <c r="CV102" s="50"/>
      <c r="CW102" s="50"/>
      <c r="CX102" s="50"/>
      <c r="CY102" s="50"/>
      <c r="CZ102" s="50"/>
      <c r="DA102" s="50"/>
    </row>
    <row r="103" spans="1:105" x14ac:dyDescent="0.2">
      <c r="A103" s="50"/>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c r="AA103" s="50"/>
      <c r="AB103" s="50"/>
      <c r="AC103" s="50"/>
      <c r="AD103" s="50"/>
      <c r="AE103" s="50"/>
      <c r="AF103" s="50"/>
      <c r="AG103" s="50"/>
      <c r="AH103" s="50"/>
      <c r="AI103" s="50"/>
      <c r="AJ103" s="50"/>
      <c r="AK103" s="50"/>
      <c r="AL103" s="50"/>
      <c r="AM103" s="50"/>
      <c r="AN103" s="50"/>
      <c r="AO103" s="50"/>
      <c r="AP103" s="50"/>
      <c r="AQ103" s="50"/>
      <c r="AR103" s="50"/>
      <c r="AS103" s="50"/>
      <c r="AT103" s="50"/>
      <c r="AU103" s="50"/>
      <c r="AV103" s="50"/>
      <c r="AW103" s="50"/>
      <c r="AX103" s="50"/>
      <c r="AY103" s="50"/>
      <c r="AZ103" s="50"/>
      <c r="BA103" s="50"/>
      <c r="BB103" s="50"/>
      <c r="BC103" s="50"/>
      <c r="BD103" s="50"/>
      <c r="BE103" s="50"/>
      <c r="BF103" s="50"/>
      <c r="BG103" s="50"/>
      <c r="BH103" s="50"/>
      <c r="BI103" s="50"/>
      <c r="BJ103" s="50"/>
      <c r="BK103" s="50"/>
      <c r="BL103" s="50"/>
      <c r="BM103" s="50"/>
      <c r="BN103" s="50"/>
      <c r="BO103" s="50"/>
      <c r="BP103" s="50"/>
      <c r="BQ103" s="50"/>
      <c r="BR103" s="50"/>
      <c r="BS103" s="50"/>
      <c r="BT103" s="50"/>
      <c r="BU103" s="50"/>
      <c r="BV103" s="50"/>
      <c r="BW103" s="50"/>
      <c r="BX103" s="50"/>
      <c r="BY103" s="50"/>
      <c r="BZ103" s="50"/>
      <c r="CA103" s="50"/>
      <c r="CB103" s="50"/>
      <c r="CC103" s="50"/>
      <c r="CD103" s="50"/>
      <c r="CE103" s="50"/>
      <c r="CF103" s="50"/>
      <c r="CG103" s="50"/>
      <c r="CH103" s="50"/>
      <c r="CI103" s="50"/>
      <c r="CJ103" s="50"/>
      <c r="CK103" s="50"/>
      <c r="CL103" s="50"/>
      <c r="CM103" s="50"/>
      <c r="CN103" s="50"/>
      <c r="CO103" s="50"/>
      <c r="CP103" s="50"/>
      <c r="CQ103" s="50"/>
      <c r="CR103" s="50"/>
      <c r="CS103" s="50"/>
      <c r="CT103" s="50"/>
      <c r="CU103" s="50"/>
      <c r="CV103" s="50"/>
      <c r="CW103" s="50"/>
      <c r="CX103" s="50"/>
      <c r="CY103" s="50"/>
      <c r="CZ103" s="50"/>
      <c r="DA103" s="50"/>
    </row>
    <row r="104" spans="1:105" x14ac:dyDescent="0.2">
      <c r="A104" s="50"/>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c r="AA104" s="50"/>
      <c r="AB104" s="50"/>
      <c r="AC104" s="50"/>
      <c r="AD104" s="50"/>
      <c r="AE104" s="50"/>
      <c r="AF104" s="50"/>
      <c r="AG104" s="50"/>
      <c r="AH104" s="50"/>
      <c r="AI104" s="50"/>
      <c r="AJ104" s="50"/>
      <c r="AK104" s="50"/>
      <c r="AL104" s="50"/>
      <c r="AM104" s="50"/>
      <c r="AN104" s="50"/>
      <c r="AO104" s="50"/>
      <c r="AP104" s="50"/>
      <c r="AQ104" s="50"/>
      <c r="AR104" s="50"/>
      <c r="AS104" s="50"/>
      <c r="AT104" s="50"/>
      <c r="AU104" s="50"/>
      <c r="AV104" s="50"/>
      <c r="AW104" s="50"/>
      <c r="AX104" s="50"/>
      <c r="AY104" s="50"/>
      <c r="AZ104" s="50"/>
      <c r="BA104" s="50"/>
      <c r="BB104" s="50"/>
      <c r="BC104" s="50"/>
      <c r="BD104" s="50"/>
      <c r="BE104" s="50"/>
      <c r="BF104" s="50"/>
      <c r="BG104" s="50"/>
      <c r="BH104" s="50"/>
      <c r="BI104" s="50"/>
      <c r="BJ104" s="50"/>
      <c r="BK104" s="50"/>
      <c r="BL104" s="50"/>
      <c r="BM104" s="50"/>
      <c r="BN104" s="50"/>
      <c r="BO104" s="50"/>
      <c r="BP104" s="50"/>
      <c r="BQ104" s="50"/>
      <c r="BR104" s="50"/>
      <c r="BS104" s="50"/>
      <c r="BT104" s="50"/>
      <c r="BU104" s="50"/>
      <c r="BV104" s="50"/>
      <c r="BW104" s="50"/>
      <c r="BX104" s="50"/>
      <c r="BY104" s="50"/>
      <c r="BZ104" s="50"/>
      <c r="CA104" s="50"/>
      <c r="CB104" s="50"/>
      <c r="CC104" s="50"/>
      <c r="CD104" s="50"/>
      <c r="CE104" s="50"/>
      <c r="CF104" s="50"/>
      <c r="CG104" s="50"/>
      <c r="CH104" s="50"/>
      <c r="CI104" s="50"/>
      <c r="CJ104" s="50"/>
      <c r="CK104" s="50"/>
      <c r="CL104" s="50"/>
      <c r="CM104" s="50"/>
      <c r="CN104" s="50"/>
      <c r="CO104" s="50"/>
      <c r="CP104" s="50"/>
      <c r="CQ104" s="50"/>
      <c r="CR104" s="50"/>
      <c r="CS104" s="50"/>
      <c r="CT104" s="50"/>
      <c r="CU104" s="50"/>
      <c r="CV104" s="50"/>
      <c r="CW104" s="50"/>
      <c r="CX104" s="50"/>
      <c r="CY104" s="50"/>
      <c r="CZ104" s="50"/>
      <c r="DA104" s="50"/>
    </row>
    <row r="105" spans="1:105" x14ac:dyDescent="0.2">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c r="BF105" s="50"/>
      <c r="BG105" s="50"/>
      <c r="BH105" s="50"/>
      <c r="BI105" s="50"/>
      <c r="BJ105" s="50"/>
      <c r="BK105" s="50"/>
      <c r="BL105" s="50"/>
      <c r="BM105" s="50"/>
      <c r="BN105" s="50"/>
      <c r="BO105" s="50"/>
      <c r="BP105" s="50"/>
      <c r="BQ105" s="50"/>
      <c r="BR105" s="50"/>
      <c r="BS105" s="50"/>
      <c r="BT105" s="50"/>
      <c r="BU105" s="50"/>
      <c r="BV105" s="50"/>
      <c r="BW105" s="50"/>
      <c r="BX105" s="50"/>
      <c r="BY105" s="50"/>
      <c r="BZ105" s="50"/>
      <c r="CA105" s="50"/>
      <c r="CB105" s="50"/>
      <c r="CC105" s="50"/>
      <c r="CD105" s="50"/>
      <c r="CE105" s="50"/>
      <c r="CF105" s="50"/>
      <c r="CG105" s="50"/>
      <c r="CH105" s="50"/>
      <c r="CI105" s="50"/>
      <c r="CJ105" s="50"/>
      <c r="CK105" s="50"/>
      <c r="CL105" s="50"/>
      <c r="CM105" s="50"/>
      <c r="CN105" s="50"/>
      <c r="CO105" s="50"/>
      <c r="CP105" s="50"/>
      <c r="CQ105" s="50"/>
      <c r="CR105" s="50"/>
      <c r="CS105" s="50"/>
      <c r="CT105" s="50"/>
      <c r="CU105" s="50"/>
      <c r="CV105" s="50"/>
      <c r="CW105" s="50"/>
      <c r="CX105" s="50"/>
      <c r="CY105" s="50"/>
      <c r="CZ105" s="50"/>
      <c r="DA105" s="50"/>
    </row>
    <row r="106" spans="1:105" x14ac:dyDescent="0.2">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50"/>
      <c r="AY106" s="50"/>
      <c r="AZ106" s="50"/>
      <c r="BA106" s="50"/>
      <c r="BB106" s="50"/>
      <c r="BC106" s="50"/>
      <c r="BD106" s="50"/>
      <c r="BE106" s="50"/>
      <c r="BF106" s="50"/>
      <c r="BG106" s="50"/>
      <c r="BH106" s="50"/>
      <c r="BI106" s="50"/>
      <c r="BJ106" s="50"/>
      <c r="BK106" s="50"/>
      <c r="BL106" s="50"/>
      <c r="BM106" s="50"/>
      <c r="BN106" s="50"/>
      <c r="BO106" s="50"/>
      <c r="BP106" s="50"/>
      <c r="BQ106" s="50"/>
      <c r="BR106" s="50"/>
      <c r="BS106" s="50"/>
      <c r="BT106" s="50"/>
      <c r="BU106" s="50"/>
      <c r="BV106" s="50"/>
      <c r="BW106" s="50"/>
      <c r="BX106" s="50"/>
      <c r="BY106" s="50"/>
      <c r="BZ106" s="50"/>
      <c r="CA106" s="50"/>
      <c r="CB106" s="50"/>
      <c r="CC106" s="50"/>
      <c r="CD106" s="50"/>
      <c r="CE106" s="50"/>
      <c r="CF106" s="50"/>
      <c r="CG106" s="50"/>
      <c r="CH106" s="50"/>
      <c r="CI106" s="50"/>
      <c r="CJ106" s="50"/>
      <c r="CK106" s="50"/>
      <c r="CL106" s="50"/>
      <c r="CM106" s="50"/>
      <c r="CN106" s="50"/>
      <c r="CO106" s="50"/>
      <c r="CP106" s="50"/>
      <c r="CQ106" s="50"/>
      <c r="CR106" s="50"/>
      <c r="CS106" s="50"/>
      <c r="CT106" s="50"/>
      <c r="CU106" s="50"/>
      <c r="CV106" s="50"/>
      <c r="CW106" s="50"/>
      <c r="CX106" s="50"/>
      <c r="CY106" s="50"/>
      <c r="CZ106" s="50"/>
      <c r="DA106" s="50"/>
    </row>
    <row r="107" spans="1:105" x14ac:dyDescent="0.2">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c r="AA107" s="50"/>
      <c r="AB107" s="50"/>
      <c r="AC107" s="50"/>
      <c r="AD107" s="50"/>
      <c r="AE107" s="50"/>
      <c r="AF107" s="50"/>
      <c r="AG107" s="50"/>
      <c r="AH107" s="50"/>
      <c r="AI107" s="50"/>
      <c r="AJ107" s="50"/>
      <c r="AK107" s="50"/>
      <c r="AL107" s="50"/>
      <c r="AM107" s="50"/>
      <c r="AN107" s="50"/>
      <c r="AO107" s="50"/>
      <c r="AP107" s="50"/>
      <c r="AQ107" s="50"/>
      <c r="AR107" s="50"/>
      <c r="AS107" s="50"/>
      <c r="AT107" s="50"/>
      <c r="AU107" s="50"/>
      <c r="AV107" s="50"/>
      <c r="AW107" s="50"/>
      <c r="AX107" s="50"/>
      <c r="AY107" s="50"/>
      <c r="AZ107" s="50"/>
      <c r="BA107" s="50"/>
      <c r="BB107" s="50"/>
      <c r="BC107" s="50"/>
      <c r="BD107" s="50"/>
      <c r="BE107" s="50"/>
      <c r="BF107" s="50"/>
      <c r="BG107" s="50"/>
      <c r="BH107" s="50"/>
      <c r="BI107" s="50"/>
      <c r="BJ107" s="50"/>
      <c r="BK107" s="50"/>
      <c r="BL107" s="50"/>
      <c r="BM107" s="50"/>
      <c r="BN107" s="50"/>
      <c r="BO107" s="50"/>
      <c r="BP107" s="50"/>
      <c r="BQ107" s="50"/>
      <c r="BR107" s="50"/>
      <c r="BS107" s="50"/>
      <c r="BT107" s="50"/>
      <c r="BU107" s="50"/>
      <c r="BV107" s="50"/>
      <c r="BW107" s="50"/>
      <c r="BX107" s="50"/>
      <c r="BY107" s="50"/>
      <c r="BZ107" s="50"/>
      <c r="CA107" s="50"/>
      <c r="CB107" s="50"/>
      <c r="CC107" s="50"/>
      <c r="CD107" s="50"/>
      <c r="CE107" s="50"/>
      <c r="CF107" s="50"/>
      <c r="CG107" s="50"/>
      <c r="CH107" s="50"/>
      <c r="CI107" s="50"/>
      <c r="CJ107" s="50"/>
      <c r="CK107" s="50"/>
      <c r="CL107" s="50"/>
      <c r="CM107" s="50"/>
      <c r="CN107" s="50"/>
      <c r="CO107" s="50"/>
      <c r="CP107" s="50"/>
      <c r="CQ107" s="50"/>
      <c r="CR107" s="50"/>
      <c r="CS107" s="50"/>
      <c r="CT107" s="50"/>
      <c r="CU107" s="50"/>
      <c r="CV107" s="50"/>
      <c r="CW107" s="50"/>
      <c r="CX107" s="50"/>
      <c r="CY107" s="50"/>
      <c r="CZ107" s="50"/>
      <c r="DA107" s="50"/>
    </row>
    <row r="108" spans="1:105" x14ac:dyDescent="0.2">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c r="AA108" s="50"/>
      <c r="AB108" s="50"/>
      <c r="AC108" s="50"/>
      <c r="AD108" s="50"/>
      <c r="AE108" s="50"/>
      <c r="AF108" s="50"/>
      <c r="AG108" s="50"/>
      <c r="AH108" s="50"/>
      <c r="AI108" s="50"/>
      <c r="AJ108" s="50"/>
      <c r="AK108" s="50"/>
      <c r="AL108" s="50"/>
      <c r="AM108" s="50"/>
      <c r="AN108" s="50"/>
      <c r="AO108" s="50"/>
      <c r="AP108" s="50"/>
      <c r="AQ108" s="50"/>
      <c r="AR108" s="50"/>
      <c r="AS108" s="50"/>
      <c r="AT108" s="50"/>
      <c r="AU108" s="50"/>
      <c r="AV108" s="50"/>
      <c r="AW108" s="50"/>
      <c r="AX108" s="50"/>
      <c r="AY108" s="50"/>
      <c r="AZ108" s="50"/>
      <c r="BA108" s="50"/>
      <c r="BB108" s="50"/>
      <c r="BC108" s="50"/>
      <c r="BD108" s="50"/>
      <c r="BE108" s="50"/>
      <c r="BF108" s="50"/>
      <c r="BG108" s="50"/>
      <c r="BH108" s="50"/>
      <c r="BI108" s="50"/>
      <c r="BJ108" s="50"/>
      <c r="BK108" s="50"/>
      <c r="BL108" s="50"/>
      <c r="BM108" s="50"/>
      <c r="BN108" s="50"/>
      <c r="BO108" s="50"/>
      <c r="BP108" s="50"/>
      <c r="BQ108" s="50"/>
      <c r="BR108" s="50"/>
      <c r="BS108" s="50"/>
      <c r="BT108" s="50"/>
      <c r="BU108" s="50"/>
      <c r="BV108" s="50"/>
      <c r="BW108" s="50"/>
      <c r="BX108" s="50"/>
      <c r="BY108" s="50"/>
      <c r="BZ108" s="50"/>
      <c r="CA108" s="50"/>
      <c r="CB108" s="50"/>
      <c r="CC108" s="50"/>
      <c r="CD108" s="50"/>
      <c r="CE108" s="50"/>
      <c r="CF108" s="50"/>
      <c r="CG108" s="50"/>
      <c r="CH108" s="50"/>
      <c r="CI108" s="50"/>
      <c r="CJ108" s="50"/>
      <c r="CK108" s="50"/>
      <c r="CL108" s="50"/>
      <c r="CM108" s="50"/>
      <c r="CN108" s="50"/>
      <c r="CO108" s="50"/>
      <c r="CP108" s="50"/>
      <c r="CQ108" s="50"/>
      <c r="CR108" s="50"/>
      <c r="CS108" s="50"/>
      <c r="CT108" s="50"/>
      <c r="CU108" s="50"/>
      <c r="CV108" s="50"/>
      <c r="CW108" s="50"/>
      <c r="CX108" s="50"/>
      <c r="CY108" s="50"/>
      <c r="CZ108" s="50"/>
      <c r="DA108" s="50"/>
    </row>
    <row r="109" spans="1:105" x14ac:dyDescent="0.2">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c r="AA109" s="50"/>
      <c r="AB109" s="50"/>
      <c r="AC109" s="50"/>
      <c r="AD109" s="50"/>
      <c r="AE109" s="50"/>
      <c r="AF109" s="50"/>
      <c r="AG109" s="50"/>
      <c r="AH109" s="50"/>
      <c r="AI109" s="50"/>
      <c r="AJ109" s="50"/>
      <c r="AK109" s="50"/>
      <c r="AL109" s="50"/>
      <c r="AM109" s="50"/>
      <c r="AN109" s="50"/>
      <c r="AO109" s="50"/>
      <c r="AP109" s="50"/>
      <c r="AQ109" s="50"/>
      <c r="AR109" s="50"/>
      <c r="AS109" s="50"/>
      <c r="AT109" s="50"/>
      <c r="AU109" s="50"/>
      <c r="AV109" s="50"/>
      <c r="AW109" s="50"/>
      <c r="AX109" s="50"/>
      <c r="AY109" s="50"/>
      <c r="AZ109" s="50"/>
      <c r="BA109" s="50"/>
      <c r="BB109" s="50"/>
      <c r="BC109" s="50"/>
      <c r="BD109" s="50"/>
      <c r="BE109" s="50"/>
      <c r="BF109" s="50"/>
      <c r="BG109" s="50"/>
      <c r="BH109" s="50"/>
      <c r="BI109" s="50"/>
      <c r="BJ109" s="50"/>
      <c r="BK109" s="50"/>
      <c r="BL109" s="50"/>
      <c r="BM109" s="50"/>
      <c r="BN109" s="50"/>
      <c r="BO109" s="50"/>
      <c r="BP109" s="50"/>
      <c r="BQ109" s="50"/>
      <c r="BR109" s="50"/>
      <c r="BS109" s="50"/>
      <c r="BT109" s="50"/>
      <c r="BU109" s="50"/>
      <c r="BV109" s="50"/>
      <c r="BW109" s="50"/>
      <c r="BX109" s="50"/>
      <c r="BY109" s="50"/>
      <c r="BZ109" s="50"/>
      <c r="CA109" s="50"/>
      <c r="CB109" s="50"/>
      <c r="CC109" s="50"/>
      <c r="CD109" s="50"/>
      <c r="CE109" s="50"/>
      <c r="CF109" s="50"/>
      <c r="CG109" s="50"/>
      <c r="CH109" s="50"/>
      <c r="CI109" s="50"/>
      <c r="CJ109" s="50"/>
      <c r="CK109" s="50"/>
      <c r="CL109" s="50"/>
      <c r="CM109" s="50"/>
      <c r="CN109" s="50"/>
      <c r="CO109" s="50"/>
      <c r="CP109" s="50"/>
      <c r="CQ109" s="50"/>
      <c r="CR109" s="50"/>
      <c r="CS109" s="50"/>
      <c r="CT109" s="50"/>
      <c r="CU109" s="50"/>
      <c r="CV109" s="50"/>
      <c r="CW109" s="50"/>
      <c r="CX109" s="50"/>
      <c r="CY109" s="50"/>
      <c r="CZ109" s="50"/>
      <c r="DA109" s="50"/>
    </row>
    <row r="110" spans="1:105" x14ac:dyDescent="0.2">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c r="AA110" s="50"/>
      <c r="AB110" s="50"/>
      <c r="AC110" s="50"/>
      <c r="AD110" s="50"/>
      <c r="AE110" s="50"/>
      <c r="AF110" s="50"/>
      <c r="AG110" s="50"/>
      <c r="AH110" s="50"/>
      <c r="AI110" s="50"/>
      <c r="AJ110" s="50"/>
      <c r="AK110" s="50"/>
      <c r="AL110" s="50"/>
      <c r="AM110" s="50"/>
      <c r="AN110" s="50"/>
      <c r="AO110" s="50"/>
      <c r="AP110" s="50"/>
      <c r="AQ110" s="50"/>
      <c r="AR110" s="50"/>
      <c r="AS110" s="50"/>
      <c r="AT110" s="50"/>
      <c r="AU110" s="50"/>
      <c r="AV110" s="50"/>
      <c r="AW110" s="50"/>
      <c r="AX110" s="50"/>
      <c r="AY110" s="50"/>
      <c r="AZ110" s="50"/>
      <c r="BA110" s="50"/>
      <c r="BB110" s="50"/>
      <c r="BC110" s="50"/>
      <c r="BD110" s="50"/>
      <c r="BE110" s="50"/>
      <c r="BF110" s="50"/>
      <c r="BG110" s="50"/>
      <c r="BH110" s="50"/>
      <c r="BI110" s="50"/>
      <c r="BJ110" s="50"/>
      <c r="BK110" s="50"/>
      <c r="BL110" s="50"/>
      <c r="BM110" s="50"/>
      <c r="BN110" s="50"/>
      <c r="BO110" s="50"/>
      <c r="BP110" s="50"/>
      <c r="BQ110" s="50"/>
      <c r="BR110" s="50"/>
      <c r="BS110" s="50"/>
      <c r="BT110" s="50"/>
      <c r="BU110" s="50"/>
      <c r="BV110" s="50"/>
      <c r="BW110" s="50"/>
      <c r="BX110" s="50"/>
      <c r="BY110" s="50"/>
      <c r="BZ110" s="50"/>
      <c r="CA110" s="50"/>
      <c r="CB110" s="50"/>
      <c r="CC110" s="50"/>
      <c r="CD110" s="50"/>
      <c r="CE110" s="50"/>
      <c r="CF110" s="50"/>
      <c r="CG110" s="50"/>
      <c r="CH110" s="50"/>
      <c r="CI110" s="50"/>
      <c r="CJ110" s="50"/>
      <c r="CK110" s="50"/>
      <c r="CL110" s="50"/>
      <c r="CM110" s="50"/>
      <c r="CN110" s="50"/>
      <c r="CO110" s="50"/>
      <c r="CP110" s="50"/>
      <c r="CQ110" s="50"/>
      <c r="CR110" s="50"/>
      <c r="CS110" s="50"/>
      <c r="CT110" s="50"/>
      <c r="CU110" s="50"/>
      <c r="CV110" s="50"/>
      <c r="CW110" s="50"/>
      <c r="CX110" s="50"/>
      <c r="CY110" s="50"/>
      <c r="CZ110" s="50"/>
      <c r="DA110" s="50"/>
    </row>
    <row r="111" spans="1:105" x14ac:dyDescent="0.2">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c r="AA111" s="50"/>
      <c r="AB111" s="50"/>
      <c r="AC111" s="50"/>
      <c r="AD111" s="50"/>
      <c r="AE111" s="50"/>
      <c r="AF111" s="50"/>
      <c r="AG111" s="50"/>
      <c r="AH111" s="50"/>
      <c r="AI111" s="50"/>
      <c r="AJ111" s="50"/>
      <c r="AK111" s="50"/>
      <c r="AL111" s="50"/>
      <c r="AM111" s="50"/>
      <c r="AN111" s="50"/>
      <c r="AO111" s="50"/>
      <c r="AP111" s="50"/>
      <c r="AQ111" s="50"/>
      <c r="AR111" s="50"/>
      <c r="AS111" s="50"/>
      <c r="AT111" s="50"/>
      <c r="AU111" s="50"/>
      <c r="AV111" s="50"/>
      <c r="AW111" s="50"/>
      <c r="AX111" s="50"/>
      <c r="AY111" s="50"/>
      <c r="AZ111" s="50"/>
      <c r="BA111" s="50"/>
      <c r="BB111" s="50"/>
      <c r="BC111" s="50"/>
      <c r="BD111" s="50"/>
      <c r="BE111" s="50"/>
      <c r="BF111" s="50"/>
      <c r="BG111" s="50"/>
      <c r="BH111" s="50"/>
      <c r="BI111" s="50"/>
      <c r="BJ111" s="50"/>
      <c r="BK111" s="50"/>
      <c r="BL111" s="50"/>
      <c r="BM111" s="50"/>
      <c r="BN111" s="50"/>
      <c r="BO111" s="50"/>
      <c r="BP111" s="50"/>
      <c r="BQ111" s="50"/>
      <c r="BR111" s="50"/>
      <c r="BS111" s="50"/>
      <c r="BT111" s="50"/>
      <c r="BU111" s="50"/>
      <c r="BV111" s="50"/>
      <c r="BW111" s="50"/>
      <c r="BX111" s="50"/>
      <c r="BY111" s="50"/>
      <c r="BZ111" s="50"/>
      <c r="CA111" s="50"/>
      <c r="CB111" s="50"/>
      <c r="CC111" s="50"/>
      <c r="CD111" s="50"/>
      <c r="CE111" s="50"/>
      <c r="CF111" s="50"/>
      <c r="CG111" s="50"/>
      <c r="CH111" s="50"/>
      <c r="CI111" s="50"/>
      <c r="CJ111" s="50"/>
      <c r="CK111" s="50"/>
      <c r="CL111" s="50"/>
      <c r="CM111" s="50"/>
      <c r="CN111" s="50"/>
      <c r="CO111" s="50"/>
      <c r="CP111" s="50"/>
      <c r="CQ111" s="50"/>
      <c r="CR111" s="50"/>
      <c r="CS111" s="50"/>
      <c r="CT111" s="50"/>
      <c r="CU111" s="50"/>
      <c r="CV111" s="50"/>
      <c r="CW111" s="50"/>
      <c r="CX111" s="50"/>
      <c r="CY111" s="50"/>
      <c r="CZ111" s="50"/>
      <c r="DA111" s="50"/>
    </row>
    <row r="112" spans="1:105" x14ac:dyDescent="0.2">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c r="AA112" s="50"/>
      <c r="AB112" s="50"/>
      <c r="AC112" s="50"/>
      <c r="AD112" s="50"/>
      <c r="AE112" s="50"/>
      <c r="AF112" s="50"/>
      <c r="AG112" s="50"/>
      <c r="AH112" s="50"/>
      <c r="AI112" s="50"/>
      <c r="AJ112" s="50"/>
      <c r="AK112" s="50"/>
      <c r="AL112" s="50"/>
      <c r="AM112" s="50"/>
      <c r="AN112" s="50"/>
      <c r="AO112" s="50"/>
      <c r="AP112" s="50"/>
      <c r="AQ112" s="50"/>
      <c r="AR112" s="50"/>
      <c r="AS112" s="50"/>
      <c r="AT112" s="50"/>
      <c r="AU112" s="50"/>
      <c r="AV112" s="50"/>
      <c r="AW112" s="50"/>
      <c r="AX112" s="50"/>
      <c r="AY112" s="50"/>
      <c r="AZ112" s="50"/>
      <c r="BA112" s="50"/>
      <c r="BB112" s="50"/>
      <c r="BC112" s="50"/>
      <c r="BD112" s="50"/>
      <c r="BE112" s="50"/>
      <c r="BF112" s="50"/>
      <c r="BG112" s="50"/>
      <c r="BH112" s="50"/>
      <c r="BI112" s="50"/>
      <c r="BJ112" s="50"/>
      <c r="BK112" s="50"/>
      <c r="BL112" s="50"/>
      <c r="BM112" s="50"/>
      <c r="BN112" s="50"/>
      <c r="BO112" s="50"/>
      <c r="BP112" s="50"/>
      <c r="BQ112" s="50"/>
      <c r="BR112" s="50"/>
      <c r="BS112" s="50"/>
      <c r="BT112" s="50"/>
      <c r="BU112" s="50"/>
      <c r="BV112" s="50"/>
      <c r="BW112" s="50"/>
      <c r="BX112" s="50"/>
      <c r="BY112" s="50"/>
      <c r="BZ112" s="50"/>
      <c r="CA112" s="50"/>
      <c r="CB112" s="50"/>
      <c r="CC112" s="50"/>
      <c r="CD112" s="50"/>
      <c r="CE112" s="50"/>
      <c r="CF112" s="50"/>
      <c r="CG112" s="50"/>
      <c r="CH112" s="50"/>
      <c r="CI112" s="50"/>
      <c r="CJ112" s="50"/>
      <c r="CK112" s="50"/>
      <c r="CL112" s="50"/>
      <c r="CM112" s="50"/>
      <c r="CN112" s="50"/>
      <c r="CO112" s="50"/>
      <c r="CP112" s="50"/>
      <c r="CQ112" s="50"/>
      <c r="CR112" s="50"/>
      <c r="CS112" s="50"/>
      <c r="CT112" s="50"/>
      <c r="CU112" s="50"/>
      <c r="CV112" s="50"/>
      <c r="CW112" s="50"/>
      <c r="CX112" s="50"/>
      <c r="CY112" s="50"/>
      <c r="CZ112" s="50"/>
      <c r="DA112" s="50"/>
    </row>
    <row r="113" spans="1:105" x14ac:dyDescent="0.2">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c r="AA113" s="50"/>
      <c r="AB113" s="50"/>
      <c r="AC113" s="50"/>
      <c r="AD113" s="50"/>
      <c r="AE113" s="50"/>
      <c r="AF113" s="50"/>
      <c r="AG113" s="50"/>
      <c r="AH113" s="50"/>
      <c r="AI113" s="50"/>
      <c r="AJ113" s="50"/>
      <c r="AK113" s="50"/>
      <c r="AL113" s="50"/>
      <c r="AM113" s="50"/>
      <c r="AN113" s="50"/>
      <c r="AO113" s="50"/>
      <c r="AP113" s="50"/>
      <c r="AQ113" s="50"/>
      <c r="AR113" s="50"/>
      <c r="AS113" s="50"/>
      <c r="AT113" s="50"/>
      <c r="AU113" s="50"/>
      <c r="AV113" s="50"/>
      <c r="AW113" s="50"/>
      <c r="AX113" s="50"/>
      <c r="AY113" s="50"/>
      <c r="AZ113" s="50"/>
      <c r="BA113" s="50"/>
      <c r="BB113" s="50"/>
      <c r="BC113" s="50"/>
      <c r="BD113" s="50"/>
      <c r="BE113" s="50"/>
      <c r="BF113" s="50"/>
      <c r="BG113" s="50"/>
      <c r="BH113" s="50"/>
      <c r="BI113" s="50"/>
      <c r="BJ113" s="50"/>
      <c r="BK113" s="50"/>
      <c r="BL113" s="50"/>
      <c r="BM113" s="50"/>
      <c r="BN113" s="50"/>
      <c r="BO113" s="50"/>
      <c r="BP113" s="50"/>
      <c r="BQ113" s="50"/>
      <c r="BR113" s="50"/>
      <c r="BS113" s="50"/>
      <c r="BT113" s="50"/>
      <c r="BU113" s="50"/>
      <c r="BV113" s="50"/>
      <c r="BW113" s="50"/>
      <c r="BX113" s="50"/>
      <c r="BY113" s="50"/>
      <c r="BZ113" s="50"/>
      <c r="CA113" s="50"/>
      <c r="CB113" s="50"/>
      <c r="CC113" s="50"/>
      <c r="CD113" s="50"/>
      <c r="CE113" s="50"/>
      <c r="CF113" s="50"/>
      <c r="CG113" s="50"/>
      <c r="CH113" s="50"/>
      <c r="CI113" s="50"/>
      <c r="CJ113" s="50"/>
      <c r="CK113" s="50"/>
      <c r="CL113" s="50"/>
      <c r="CM113" s="50"/>
      <c r="CN113" s="50"/>
      <c r="CO113" s="50"/>
      <c r="CP113" s="50"/>
      <c r="CQ113" s="50"/>
      <c r="CR113" s="50"/>
      <c r="CS113" s="50"/>
      <c r="CT113" s="50"/>
      <c r="CU113" s="50"/>
      <c r="CV113" s="50"/>
      <c r="CW113" s="50"/>
      <c r="CX113" s="50"/>
      <c r="CY113" s="50"/>
      <c r="CZ113" s="50"/>
      <c r="DA113" s="50"/>
    </row>
    <row r="114" spans="1:105" x14ac:dyDescent="0.2">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c r="AA114" s="50"/>
      <c r="AB114" s="50"/>
      <c r="AC114" s="50"/>
      <c r="AD114" s="50"/>
      <c r="AE114" s="50"/>
      <c r="AF114" s="50"/>
      <c r="AG114" s="50"/>
      <c r="AH114" s="50"/>
      <c r="AI114" s="50"/>
      <c r="AJ114" s="50"/>
      <c r="AK114" s="50"/>
      <c r="AL114" s="50"/>
      <c r="AM114" s="50"/>
      <c r="AN114" s="50"/>
      <c r="AO114" s="50"/>
      <c r="AP114" s="50"/>
      <c r="AQ114" s="50"/>
      <c r="AR114" s="50"/>
      <c r="AS114" s="50"/>
      <c r="AT114" s="50"/>
      <c r="AU114" s="50"/>
      <c r="AV114" s="50"/>
      <c r="AW114" s="50"/>
      <c r="AX114" s="50"/>
      <c r="AY114" s="50"/>
      <c r="AZ114" s="50"/>
      <c r="BA114" s="50"/>
      <c r="BB114" s="50"/>
      <c r="BC114" s="50"/>
      <c r="BD114" s="50"/>
      <c r="BE114" s="50"/>
      <c r="BF114" s="50"/>
      <c r="BG114" s="50"/>
      <c r="BH114" s="50"/>
      <c r="BI114" s="50"/>
      <c r="BJ114" s="50"/>
      <c r="BK114" s="50"/>
      <c r="BL114" s="50"/>
      <c r="BM114" s="50"/>
      <c r="BN114" s="50"/>
      <c r="BO114" s="50"/>
      <c r="BP114" s="50"/>
      <c r="BQ114" s="50"/>
      <c r="BR114" s="50"/>
      <c r="BS114" s="50"/>
      <c r="BT114" s="50"/>
      <c r="BU114" s="50"/>
      <c r="BV114" s="50"/>
      <c r="BW114" s="50"/>
      <c r="BX114" s="50"/>
      <c r="BY114" s="50"/>
      <c r="BZ114" s="50"/>
      <c r="CA114" s="50"/>
      <c r="CB114" s="50"/>
      <c r="CC114" s="50"/>
      <c r="CD114" s="50"/>
      <c r="CE114" s="50"/>
      <c r="CF114" s="50"/>
      <c r="CG114" s="50"/>
      <c r="CH114" s="50"/>
      <c r="CI114" s="50"/>
      <c r="CJ114" s="50"/>
      <c r="CK114" s="50"/>
      <c r="CL114" s="50"/>
      <c r="CM114" s="50"/>
      <c r="CN114" s="50"/>
      <c r="CO114" s="50"/>
      <c r="CP114" s="50"/>
      <c r="CQ114" s="50"/>
      <c r="CR114" s="50"/>
      <c r="CS114" s="50"/>
      <c r="CT114" s="50"/>
      <c r="CU114" s="50"/>
      <c r="CV114" s="50"/>
      <c r="CW114" s="50"/>
      <c r="CX114" s="50"/>
      <c r="CY114" s="50"/>
      <c r="CZ114" s="50"/>
      <c r="DA114" s="50"/>
    </row>
    <row r="115" spans="1:105" x14ac:dyDescent="0.2">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c r="AA115" s="50"/>
      <c r="AB115" s="50"/>
      <c r="AC115" s="50"/>
      <c r="AD115" s="50"/>
      <c r="AE115" s="50"/>
      <c r="AF115" s="50"/>
      <c r="AG115" s="50"/>
      <c r="AH115" s="50"/>
      <c r="AI115" s="50"/>
      <c r="AJ115" s="50"/>
      <c r="AK115" s="50"/>
      <c r="AL115" s="50"/>
      <c r="AM115" s="50"/>
      <c r="AN115" s="50"/>
      <c r="AO115" s="50"/>
      <c r="AP115" s="50"/>
      <c r="AQ115" s="50"/>
      <c r="AR115" s="50"/>
      <c r="AS115" s="50"/>
      <c r="AT115" s="50"/>
      <c r="AU115" s="50"/>
      <c r="AV115" s="50"/>
      <c r="AW115" s="50"/>
      <c r="AX115" s="50"/>
      <c r="AY115" s="50"/>
      <c r="AZ115" s="50"/>
      <c r="BA115" s="50"/>
      <c r="BB115" s="50"/>
      <c r="BC115" s="50"/>
      <c r="BD115" s="50"/>
      <c r="BE115" s="50"/>
      <c r="BF115" s="50"/>
      <c r="BG115" s="50"/>
      <c r="BH115" s="50"/>
      <c r="BI115" s="50"/>
      <c r="BJ115" s="50"/>
      <c r="BK115" s="50"/>
      <c r="BL115" s="50"/>
      <c r="BM115" s="50"/>
      <c r="BN115" s="50"/>
      <c r="BO115" s="50"/>
      <c r="BP115" s="50"/>
      <c r="BQ115" s="50"/>
      <c r="BR115" s="50"/>
      <c r="BS115" s="50"/>
      <c r="BT115" s="50"/>
      <c r="BU115" s="50"/>
      <c r="BV115" s="50"/>
      <c r="BW115" s="50"/>
      <c r="BX115" s="50"/>
      <c r="BY115" s="50"/>
      <c r="BZ115" s="50"/>
      <c r="CA115" s="50"/>
      <c r="CB115" s="50"/>
      <c r="CC115" s="50"/>
      <c r="CD115" s="50"/>
      <c r="CE115" s="50"/>
      <c r="CF115" s="50"/>
      <c r="CG115" s="50"/>
      <c r="CH115" s="50"/>
      <c r="CI115" s="50"/>
      <c r="CJ115" s="50"/>
      <c r="CK115" s="50"/>
      <c r="CL115" s="50"/>
      <c r="CM115" s="50"/>
      <c r="CN115" s="50"/>
      <c r="CO115" s="50"/>
      <c r="CP115" s="50"/>
      <c r="CQ115" s="50"/>
      <c r="CR115" s="50"/>
      <c r="CS115" s="50"/>
      <c r="CT115" s="50"/>
      <c r="CU115" s="50"/>
      <c r="CV115" s="50"/>
      <c r="CW115" s="50"/>
      <c r="CX115" s="50"/>
      <c r="CY115" s="50"/>
      <c r="CZ115" s="50"/>
      <c r="DA115" s="50"/>
    </row>
    <row r="116" spans="1:105" x14ac:dyDescent="0.2">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c r="AA116" s="50"/>
      <c r="AB116" s="50"/>
      <c r="AC116" s="50"/>
      <c r="AD116" s="50"/>
      <c r="AE116" s="50"/>
      <c r="AF116" s="50"/>
      <c r="AG116" s="50"/>
      <c r="AH116" s="50"/>
      <c r="AI116" s="50"/>
      <c r="AJ116" s="50"/>
      <c r="AK116" s="50"/>
      <c r="AL116" s="50"/>
      <c r="AM116" s="50"/>
      <c r="AN116" s="50"/>
      <c r="AO116" s="50"/>
      <c r="AP116" s="50"/>
      <c r="AQ116" s="50"/>
      <c r="AR116" s="50"/>
      <c r="AS116" s="50"/>
      <c r="AT116" s="50"/>
      <c r="AU116" s="50"/>
      <c r="AV116" s="50"/>
      <c r="AW116" s="50"/>
      <c r="AX116" s="50"/>
      <c r="AY116" s="50"/>
      <c r="AZ116" s="50"/>
      <c r="BA116" s="50"/>
      <c r="BB116" s="50"/>
      <c r="BC116" s="50"/>
      <c r="BD116" s="50"/>
      <c r="BE116" s="50"/>
      <c r="BF116" s="50"/>
      <c r="BG116" s="50"/>
      <c r="BH116" s="50"/>
      <c r="BI116" s="50"/>
      <c r="BJ116" s="50"/>
      <c r="BK116" s="50"/>
      <c r="BL116" s="50"/>
      <c r="BM116" s="50"/>
      <c r="BN116" s="50"/>
      <c r="BO116" s="50"/>
      <c r="BP116" s="50"/>
      <c r="BQ116" s="50"/>
      <c r="BR116" s="50"/>
      <c r="BS116" s="50"/>
      <c r="BT116" s="50"/>
      <c r="BU116" s="50"/>
      <c r="BV116" s="50"/>
      <c r="BW116" s="50"/>
      <c r="BX116" s="50"/>
      <c r="BY116" s="50"/>
      <c r="BZ116" s="50"/>
      <c r="CA116" s="50"/>
      <c r="CB116" s="50"/>
      <c r="CC116" s="50"/>
      <c r="CD116" s="50"/>
      <c r="CE116" s="50"/>
      <c r="CF116" s="50"/>
      <c r="CG116" s="50"/>
      <c r="CH116" s="50"/>
      <c r="CI116" s="50"/>
      <c r="CJ116" s="50"/>
      <c r="CK116" s="50"/>
      <c r="CL116" s="50"/>
      <c r="CM116" s="50"/>
      <c r="CN116" s="50"/>
      <c r="CO116" s="50"/>
      <c r="CP116" s="50"/>
      <c r="CQ116" s="50"/>
      <c r="CR116" s="50"/>
      <c r="CS116" s="50"/>
      <c r="CT116" s="50"/>
      <c r="CU116" s="50"/>
      <c r="CV116" s="50"/>
      <c r="CW116" s="50"/>
      <c r="CX116" s="50"/>
      <c r="CY116" s="50"/>
      <c r="CZ116" s="50"/>
      <c r="DA116" s="50"/>
    </row>
    <row r="117" spans="1:105" x14ac:dyDescent="0.2">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c r="AA117" s="50"/>
      <c r="AB117" s="50"/>
      <c r="AC117" s="50"/>
      <c r="AD117" s="50"/>
      <c r="AE117" s="50"/>
      <c r="AF117" s="50"/>
      <c r="AG117" s="50"/>
      <c r="AH117" s="50"/>
      <c r="AI117" s="50"/>
      <c r="AJ117" s="50"/>
      <c r="AK117" s="50"/>
      <c r="AL117" s="50"/>
      <c r="AM117" s="50"/>
      <c r="AN117" s="50"/>
      <c r="AO117" s="50"/>
      <c r="AP117" s="50"/>
      <c r="AQ117" s="50"/>
      <c r="AR117" s="50"/>
      <c r="AS117" s="50"/>
      <c r="AT117" s="50"/>
      <c r="AU117" s="50"/>
      <c r="AV117" s="50"/>
      <c r="AW117" s="50"/>
      <c r="AX117" s="50"/>
      <c r="AY117" s="50"/>
      <c r="AZ117" s="50"/>
      <c r="BA117" s="50"/>
      <c r="BB117" s="50"/>
      <c r="BC117" s="50"/>
      <c r="BD117" s="50"/>
      <c r="BE117" s="50"/>
      <c r="BF117" s="50"/>
      <c r="BG117" s="50"/>
      <c r="BH117" s="50"/>
      <c r="BI117" s="50"/>
      <c r="BJ117" s="50"/>
      <c r="BK117" s="50"/>
      <c r="BL117" s="50"/>
      <c r="BM117" s="50"/>
      <c r="BN117" s="50"/>
      <c r="BO117" s="50"/>
      <c r="BP117" s="50"/>
      <c r="BQ117" s="50"/>
      <c r="BR117" s="50"/>
      <c r="BS117" s="50"/>
      <c r="BT117" s="50"/>
      <c r="BU117" s="50"/>
      <c r="BV117" s="50"/>
      <c r="BW117" s="50"/>
      <c r="BX117" s="50"/>
      <c r="BY117" s="50"/>
      <c r="BZ117" s="50"/>
      <c r="CA117" s="50"/>
      <c r="CB117" s="50"/>
      <c r="CC117" s="50"/>
      <c r="CD117" s="50"/>
      <c r="CE117" s="50"/>
      <c r="CF117" s="50"/>
      <c r="CG117" s="50"/>
      <c r="CH117" s="50"/>
      <c r="CI117" s="50"/>
      <c r="CJ117" s="50"/>
      <c r="CK117" s="50"/>
      <c r="CL117" s="50"/>
      <c r="CM117" s="50"/>
      <c r="CN117" s="50"/>
      <c r="CO117" s="50"/>
      <c r="CP117" s="50"/>
      <c r="CQ117" s="50"/>
      <c r="CR117" s="50"/>
      <c r="CS117" s="50"/>
      <c r="CT117" s="50"/>
      <c r="CU117" s="50"/>
      <c r="CV117" s="50"/>
      <c r="CW117" s="50"/>
      <c r="CX117" s="50"/>
      <c r="CY117" s="50"/>
      <c r="CZ117" s="50"/>
      <c r="DA117" s="50"/>
    </row>
    <row r="118" spans="1:105" x14ac:dyDescent="0.2">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c r="AA118" s="50"/>
      <c r="AB118" s="50"/>
      <c r="AC118" s="50"/>
      <c r="AD118" s="50"/>
      <c r="AE118" s="50"/>
      <c r="AF118" s="50"/>
      <c r="AG118" s="50"/>
      <c r="AH118" s="50"/>
      <c r="AI118" s="50"/>
      <c r="AJ118" s="50"/>
      <c r="AK118" s="50"/>
      <c r="AL118" s="50"/>
      <c r="AM118" s="50"/>
      <c r="AN118" s="50"/>
      <c r="AO118" s="50"/>
      <c r="AP118" s="50"/>
      <c r="AQ118" s="50"/>
      <c r="AR118" s="50"/>
      <c r="AS118" s="50"/>
      <c r="AT118" s="50"/>
      <c r="AU118" s="50"/>
      <c r="AV118" s="50"/>
      <c r="AW118" s="50"/>
      <c r="AX118" s="50"/>
      <c r="AY118" s="50"/>
      <c r="AZ118" s="50"/>
      <c r="BA118" s="50"/>
      <c r="BB118" s="50"/>
      <c r="BC118" s="50"/>
      <c r="BD118" s="50"/>
      <c r="BE118" s="50"/>
      <c r="BF118" s="50"/>
      <c r="BG118" s="50"/>
      <c r="BH118" s="50"/>
      <c r="BI118" s="50"/>
      <c r="BJ118" s="50"/>
      <c r="BK118" s="50"/>
      <c r="BL118" s="50"/>
      <c r="BM118" s="50"/>
      <c r="BN118" s="50"/>
      <c r="BO118" s="50"/>
      <c r="BP118" s="50"/>
      <c r="BQ118" s="50"/>
      <c r="BR118" s="50"/>
      <c r="BS118" s="50"/>
      <c r="BT118" s="50"/>
      <c r="BU118" s="50"/>
      <c r="BV118" s="50"/>
      <c r="BW118" s="50"/>
      <c r="BX118" s="50"/>
      <c r="BY118" s="50"/>
      <c r="BZ118" s="50"/>
      <c r="CA118" s="50"/>
      <c r="CB118" s="50"/>
      <c r="CC118" s="50"/>
      <c r="CD118" s="50"/>
      <c r="CE118" s="50"/>
      <c r="CF118" s="50"/>
      <c r="CG118" s="50"/>
      <c r="CH118" s="50"/>
      <c r="CI118" s="50"/>
      <c r="CJ118" s="50"/>
      <c r="CK118" s="50"/>
      <c r="CL118" s="50"/>
      <c r="CM118" s="50"/>
      <c r="CN118" s="50"/>
      <c r="CO118" s="50"/>
      <c r="CP118" s="50"/>
      <c r="CQ118" s="50"/>
      <c r="CR118" s="50"/>
      <c r="CS118" s="50"/>
      <c r="CT118" s="50"/>
      <c r="CU118" s="50"/>
      <c r="CV118" s="50"/>
      <c r="CW118" s="50"/>
      <c r="CX118" s="50"/>
      <c r="CY118" s="50"/>
      <c r="CZ118" s="50"/>
      <c r="DA118" s="50"/>
    </row>
    <row r="119" spans="1:105" x14ac:dyDescent="0.2">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c r="AH119" s="50"/>
      <c r="AI119" s="50"/>
      <c r="AJ119" s="50"/>
      <c r="AK119" s="50"/>
      <c r="AL119" s="50"/>
      <c r="AM119" s="50"/>
      <c r="AN119" s="50"/>
      <c r="AO119" s="50"/>
      <c r="AP119" s="50"/>
      <c r="AQ119" s="50"/>
      <c r="AR119" s="50"/>
      <c r="AS119" s="50"/>
      <c r="AT119" s="50"/>
      <c r="AU119" s="50"/>
      <c r="AV119" s="50"/>
      <c r="AW119" s="50"/>
      <c r="AX119" s="50"/>
      <c r="AY119" s="50"/>
      <c r="AZ119" s="50"/>
      <c r="BA119" s="50"/>
      <c r="BB119" s="50"/>
      <c r="BC119" s="50"/>
      <c r="BD119" s="50"/>
      <c r="BE119" s="50"/>
      <c r="BF119" s="50"/>
      <c r="BG119" s="50"/>
      <c r="BH119" s="50"/>
      <c r="BI119" s="50"/>
      <c r="BJ119" s="50"/>
      <c r="BK119" s="50"/>
      <c r="BL119" s="50"/>
      <c r="BM119" s="50"/>
      <c r="BN119" s="50"/>
      <c r="BO119" s="50"/>
      <c r="BP119" s="50"/>
      <c r="BQ119" s="50"/>
      <c r="BR119" s="50"/>
      <c r="BS119" s="50"/>
      <c r="BT119" s="50"/>
      <c r="BU119" s="50"/>
      <c r="BV119" s="50"/>
      <c r="BW119" s="50"/>
      <c r="BX119" s="50"/>
      <c r="BY119" s="50"/>
      <c r="BZ119" s="50"/>
      <c r="CA119" s="50"/>
      <c r="CB119" s="50"/>
      <c r="CC119" s="50"/>
      <c r="CD119" s="50"/>
      <c r="CE119" s="50"/>
      <c r="CF119" s="50"/>
      <c r="CG119" s="50"/>
      <c r="CH119" s="50"/>
      <c r="CI119" s="50"/>
      <c r="CJ119" s="50"/>
      <c r="CK119" s="50"/>
      <c r="CL119" s="50"/>
      <c r="CM119" s="50"/>
      <c r="CN119" s="50"/>
      <c r="CO119" s="50"/>
      <c r="CP119" s="50"/>
      <c r="CQ119" s="50"/>
      <c r="CR119" s="50"/>
      <c r="CS119" s="50"/>
      <c r="CT119" s="50"/>
      <c r="CU119" s="50"/>
      <c r="CV119" s="50"/>
      <c r="CW119" s="50"/>
      <c r="CX119" s="50"/>
      <c r="CY119" s="50"/>
      <c r="CZ119" s="50"/>
      <c r="DA119" s="50"/>
    </row>
    <row r="120" spans="1:105" x14ac:dyDescent="0.2">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c r="AA120" s="50"/>
      <c r="AB120" s="50"/>
      <c r="AC120" s="50"/>
      <c r="AD120" s="50"/>
      <c r="AE120" s="50"/>
      <c r="AF120" s="50"/>
      <c r="AG120" s="50"/>
      <c r="AH120" s="50"/>
      <c r="AI120" s="50"/>
      <c r="AJ120" s="50"/>
      <c r="AK120" s="50"/>
      <c r="AL120" s="50"/>
      <c r="AM120" s="50"/>
      <c r="AN120" s="50"/>
      <c r="AO120" s="50"/>
      <c r="AP120" s="50"/>
      <c r="AQ120" s="50"/>
      <c r="AR120" s="50"/>
      <c r="AS120" s="50"/>
      <c r="AT120" s="50"/>
      <c r="AU120" s="50"/>
      <c r="AV120" s="50"/>
      <c r="AW120" s="50"/>
      <c r="AX120" s="50"/>
      <c r="AY120" s="50"/>
      <c r="AZ120" s="50"/>
      <c r="BA120" s="50"/>
      <c r="BB120" s="50"/>
      <c r="BC120" s="50"/>
      <c r="BD120" s="50"/>
      <c r="BE120" s="50"/>
      <c r="BF120" s="50"/>
      <c r="BG120" s="50"/>
      <c r="BH120" s="50"/>
      <c r="BI120" s="50"/>
      <c r="BJ120" s="50"/>
      <c r="BK120" s="50"/>
      <c r="BL120" s="50"/>
      <c r="BM120" s="50"/>
      <c r="BN120" s="50"/>
      <c r="BO120" s="50"/>
      <c r="BP120" s="50"/>
      <c r="BQ120" s="50"/>
      <c r="BR120" s="50"/>
      <c r="BS120" s="50"/>
      <c r="BT120" s="50"/>
      <c r="BU120" s="50"/>
      <c r="BV120" s="50"/>
      <c r="BW120" s="50"/>
      <c r="BX120" s="50"/>
      <c r="BY120" s="50"/>
      <c r="BZ120" s="50"/>
      <c r="CA120" s="50"/>
      <c r="CB120" s="50"/>
      <c r="CC120" s="50"/>
      <c r="CD120" s="50"/>
      <c r="CE120" s="50"/>
      <c r="CF120" s="50"/>
      <c r="CG120" s="50"/>
      <c r="CH120" s="50"/>
      <c r="CI120" s="50"/>
      <c r="CJ120" s="50"/>
      <c r="CK120" s="50"/>
      <c r="CL120" s="50"/>
      <c r="CM120" s="50"/>
      <c r="CN120" s="50"/>
      <c r="CO120" s="50"/>
      <c r="CP120" s="50"/>
      <c r="CQ120" s="50"/>
      <c r="CR120" s="50"/>
      <c r="CS120" s="50"/>
      <c r="CT120" s="50"/>
      <c r="CU120" s="50"/>
      <c r="CV120" s="50"/>
      <c r="CW120" s="50"/>
      <c r="CX120" s="50"/>
      <c r="CY120" s="50"/>
      <c r="CZ120" s="50"/>
      <c r="DA120" s="50"/>
    </row>
    <row r="121" spans="1:105" x14ac:dyDescent="0.2">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c r="AA121" s="50"/>
      <c r="AB121" s="50"/>
      <c r="AC121" s="50"/>
      <c r="AD121" s="50"/>
      <c r="AE121" s="50"/>
      <c r="AF121" s="50"/>
      <c r="AG121" s="50"/>
      <c r="AH121" s="50"/>
      <c r="AI121" s="50"/>
      <c r="AJ121" s="50"/>
      <c r="AK121" s="50"/>
      <c r="AL121" s="50"/>
      <c r="AM121" s="50"/>
      <c r="AN121" s="50"/>
      <c r="AO121" s="50"/>
      <c r="AP121" s="50"/>
      <c r="AQ121" s="50"/>
      <c r="AR121" s="50"/>
      <c r="AS121" s="50"/>
      <c r="AT121" s="50"/>
      <c r="AU121" s="50"/>
      <c r="AV121" s="50"/>
      <c r="AW121" s="50"/>
      <c r="AX121" s="50"/>
      <c r="AY121" s="50"/>
      <c r="AZ121" s="50"/>
      <c r="BA121" s="50"/>
      <c r="BB121" s="50"/>
      <c r="BC121" s="50"/>
      <c r="BD121" s="50"/>
      <c r="BE121" s="50"/>
      <c r="BF121" s="50"/>
      <c r="BG121" s="50"/>
      <c r="BH121" s="50"/>
      <c r="BI121" s="50"/>
      <c r="BJ121" s="50"/>
      <c r="BK121" s="50"/>
      <c r="BL121" s="50"/>
      <c r="BM121" s="50"/>
      <c r="BN121" s="50"/>
      <c r="BO121" s="50"/>
      <c r="BP121" s="50"/>
      <c r="BQ121" s="50"/>
      <c r="BR121" s="50"/>
      <c r="BS121" s="50"/>
      <c r="BT121" s="50"/>
      <c r="BU121" s="50"/>
      <c r="BV121" s="50"/>
      <c r="BW121" s="50"/>
      <c r="BX121" s="50"/>
      <c r="BY121" s="50"/>
      <c r="BZ121" s="50"/>
      <c r="CA121" s="50"/>
      <c r="CB121" s="50"/>
      <c r="CC121" s="50"/>
      <c r="CD121" s="50"/>
      <c r="CE121" s="50"/>
      <c r="CF121" s="50"/>
      <c r="CG121" s="50"/>
      <c r="CH121" s="50"/>
      <c r="CI121" s="50"/>
      <c r="CJ121" s="50"/>
      <c r="CK121" s="50"/>
      <c r="CL121" s="50"/>
      <c r="CM121" s="50"/>
      <c r="CN121" s="50"/>
      <c r="CO121" s="50"/>
      <c r="CP121" s="50"/>
      <c r="CQ121" s="50"/>
      <c r="CR121" s="50"/>
      <c r="CS121" s="50"/>
      <c r="CT121" s="50"/>
      <c r="CU121" s="50"/>
      <c r="CV121" s="50"/>
      <c r="CW121" s="50"/>
      <c r="CX121" s="50"/>
      <c r="CY121" s="50"/>
      <c r="CZ121" s="50"/>
      <c r="DA121" s="50"/>
    </row>
    <row r="122" spans="1:105" x14ac:dyDescent="0.2">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c r="AA122" s="50"/>
      <c r="AB122" s="50"/>
      <c r="AC122" s="50"/>
      <c r="AD122" s="50"/>
      <c r="AE122" s="50"/>
      <c r="AF122" s="50"/>
      <c r="AG122" s="50"/>
      <c r="AH122" s="50"/>
      <c r="AI122" s="50"/>
      <c r="AJ122" s="50"/>
      <c r="AK122" s="50"/>
      <c r="AL122" s="50"/>
      <c r="AM122" s="50"/>
      <c r="AN122" s="50"/>
      <c r="AO122" s="50"/>
      <c r="AP122" s="50"/>
      <c r="AQ122" s="50"/>
      <c r="AR122" s="50"/>
      <c r="AS122" s="50"/>
      <c r="AT122" s="50"/>
      <c r="AU122" s="50"/>
      <c r="AV122" s="50"/>
      <c r="AW122" s="50"/>
      <c r="AX122" s="50"/>
      <c r="AY122" s="50"/>
      <c r="AZ122" s="50"/>
      <c r="BA122" s="50"/>
      <c r="BB122" s="50"/>
      <c r="BC122" s="50"/>
      <c r="BD122" s="50"/>
      <c r="BE122" s="50"/>
      <c r="BF122" s="50"/>
      <c r="BG122" s="50"/>
      <c r="BH122" s="50"/>
      <c r="BI122" s="50"/>
      <c r="BJ122" s="50"/>
      <c r="BK122" s="50"/>
      <c r="BL122" s="50"/>
      <c r="BM122" s="50"/>
      <c r="BN122" s="50"/>
      <c r="BO122" s="50"/>
      <c r="BP122" s="50"/>
      <c r="BQ122" s="50"/>
      <c r="BR122" s="50"/>
      <c r="BS122" s="50"/>
      <c r="BT122" s="50"/>
      <c r="BU122" s="50"/>
      <c r="BV122" s="50"/>
      <c r="BW122" s="50"/>
      <c r="BX122" s="50"/>
      <c r="BY122" s="50"/>
      <c r="BZ122" s="50"/>
      <c r="CA122" s="50"/>
      <c r="CB122" s="50"/>
      <c r="CC122" s="50"/>
      <c r="CD122" s="50"/>
      <c r="CE122" s="50"/>
      <c r="CF122" s="50"/>
      <c r="CG122" s="50"/>
      <c r="CH122" s="50"/>
      <c r="CI122" s="50"/>
      <c r="CJ122" s="50"/>
      <c r="CK122" s="50"/>
      <c r="CL122" s="50"/>
      <c r="CM122" s="50"/>
      <c r="CN122" s="50"/>
      <c r="CO122" s="50"/>
      <c r="CP122" s="50"/>
      <c r="CQ122" s="50"/>
      <c r="CR122" s="50"/>
      <c r="CS122" s="50"/>
      <c r="CT122" s="50"/>
      <c r="CU122" s="50"/>
      <c r="CV122" s="50"/>
      <c r="CW122" s="50"/>
      <c r="CX122" s="50"/>
      <c r="CY122" s="50"/>
      <c r="CZ122" s="50"/>
      <c r="DA122" s="50"/>
    </row>
    <row r="123" spans="1:105" x14ac:dyDescent="0.2">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c r="AA123" s="50"/>
      <c r="AB123" s="50"/>
      <c r="AC123" s="50"/>
      <c r="AD123" s="50"/>
      <c r="AE123" s="50"/>
      <c r="AF123" s="50"/>
      <c r="AG123" s="50"/>
      <c r="AH123" s="50"/>
      <c r="AI123" s="50"/>
      <c r="AJ123" s="50"/>
      <c r="AK123" s="50"/>
      <c r="AL123" s="50"/>
      <c r="AM123" s="50"/>
      <c r="AN123" s="50"/>
      <c r="AO123" s="50"/>
      <c r="AP123" s="50"/>
      <c r="AQ123" s="50"/>
      <c r="AR123" s="50"/>
      <c r="AS123" s="50"/>
      <c r="AT123" s="50"/>
      <c r="AU123" s="50"/>
      <c r="AV123" s="50"/>
      <c r="AW123" s="50"/>
      <c r="AX123" s="50"/>
      <c r="AY123" s="50"/>
      <c r="AZ123" s="50"/>
      <c r="BA123" s="50"/>
      <c r="BB123" s="50"/>
      <c r="BC123" s="50"/>
      <c r="BD123" s="50"/>
      <c r="BE123" s="50"/>
      <c r="BF123" s="50"/>
      <c r="BG123" s="50"/>
      <c r="BH123" s="50"/>
      <c r="BI123" s="50"/>
      <c r="BJ123" s="50"/>
      <c r="BK123" s="50"/>
      <c r="BL123" s="50"/>
      <c r="BM123" s="50"/>
      <c r="BN123" s="50"/>
      <c r="BO123" s="50"/>
      <c r="BP123" s="50"/>
      <c r="BQ123" s="50"/>
      <c r="BR123" s="50"/>
      <c r="BS123" s="50"/>
      <c r="BT123" s="50"/>
      <c r="BU123" s="50"/>
      <c r="BV123" s="50"/>
      <c r="BW123" s="50"/>
      <c r="BX123" s="50"/>
      <c r="BY123" s="50"/>
      <c r="BZ123" s="50"/>
      <c r="CA123" s="50"/>
      <c r="CB123" s="50"/>
      <c r="CC123" s="50"/>
      <c r="CD123" s="50"/>
      <c r="CE123" s="50"/>
      <c r="CF123" s="50"/>
      <c r="CG123" s="50"/>
      <c r="CH123" s="50"/>
      <c r="CI123" s="50"/>
      <c r="CJ123" s="50"/>
      <c r="CK123" s="50"/>
      <c r="CL123" s="50"/>
      <c r="CM123" s="50"/>
      <c r="CN123" s="50"/>
      <c r="CO123" s="50"/>
      <c r="CP123" s="50"/>
      <c r="CQ123" s="50"/>
      <c r="CR123" s="50"/>
      <c r="CS123" s="50"/>
      <c r="CT123" s="50"/>
      <c r="CU123" s="50"/>
      <c r="CV123" s="50"/>
      <c r="CW123" s="50"/>
      <c r="CX123" s="50"/>
      <c r="CY123" s="50"/>
      <c r="CZ123" s="50"/>
      <c r="DA123" s="50"/>
    </row>
    <row r="124" spans="1:105" x14ac:dyDescent="0.2">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c r="AA124" s="50"/>
      <c r="AB124" s="50"/>
      <c r="AC124" s="50"/>
      <c r="AD124" s="50"/>
      <c r="AE124" s="50"/>
      <c r="AF124" s="50"/>
      <c r="AG124" s="50"/>
      <c r="AH124" s="50"/>
      <c r="AI124" s="50"/>
      <c r="AJ124" s="50"/>
      <c r="AK124" s="50"/>
      <c r="AL124" s="50"/>
      <c r="AM124" s="50"/>
      <c r="AN124" s="50"/>
      <c r="AO124" s="50"/>
      <c r="AP124" s="50"/>
      <c r="AQ124" s="50"/>
      <c r="AR124" s="50"/>
      <c r="AS124" s="50"/>
      <c r="AT124" s="50"/>
      <c r="AU124" s="50"/>
      <c r="AV124" s="50"/>
      <c r="AW124" s="50"/>
      <c r="AX124" s="50"/>
      <c r="AY124" s="50"/>
      <c r="AZ124" s="50"/>
      <c r="BA124" s="50"/>
      <c r="BB124" s="50"/>
      <c r="BC124" s="50"/>
      <c r="BD124" s="50"/>
      <c r="BE124" s="50"/>
      <c r="BF124" s="50"/>
      <c r="BG124" s="50"/>
      <c r="BH124" s="50"/>
      <c r="BI124" s="50"/>
      <c r="BJ124" s="50"/>
      <c r="BK124" s="50"/>
      <c r="BL124" s="50"/>
      <c r="BM124" s="50"/>
      <c r="BN124" s="50"/>
      <c r="BO124" s="50"/>
      <c r="BP124" s="50"/>
      <c r="BQ124" s="50"/>
      <c r="BR124" s="50"/>
      <c r="BS124" s="50"/>
      <c r="BT124" s="50"/>
      <c r="BU124" s="50"/>
      <c r="BV124" s="50"/>
      <c r="BW124" s="50"/>
      <c r="BX124" s="50"/>
      <c r="BY124" s="50"/>
      <c r="BZ124" s="50"/>
      <c r="CA124" s="50"/>
      <c r="CB124" s="50"/>
      <c r="CC124" s="50"/>
      <c r="CD124" s="50"/>
      <c r="CE124" s="50"/>
      <c r="CF124" s="50"/>
      <c r="CG124" s="50"/>
      <c r="CH124" s="50"/>
      <c r="CI124" s="50"/>
      <c r="CJ124" s="50"/>
      <c r="CK124" s="50"/>
      <c r="CL124" s="50"/>
      <c r="CM124" s="50"/>
      <c r="CN124" s="50"/>
      <c r="CO124" s="50"/>
      <c r="CP124" s="50"/>
      <c r="CQ124" s="50"/>
      <c r="CR124" s="50"/>
      <c r="CS124" s="50"/>
      <c r="CT124" s="50"/>
      <c r="CU124" s="50"/>
      <c r="CV124" s="50"/>
      <c r="CW124" s="50"/>
      <c r="CX124" s="50"/>
      <c r="CY124" s="50"/>
      <c r="CZ124" s="50"/>
      <c r="DA124" s="50"/>
    </row>
    <row r="125" spans="1:105" x14ac:dyDescent="0.2">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c r="AA125" s="50"/>
      <c r="AB125" s="50"/>
      <c r="AC125" s="50"/>
      <c r="AD125" s="50"/>
      <c r="AE125" s="50"/>
      <c r="AF125" s="50"/>
      <c r="AG125" s="50"/>
      <c r="AH125" s="50"/>
      <c r="AI125" s="50"/>
      <c r="AJ125" s="50"/>
      <c r="AK125" s="50"/>
      <c r="AL125" s="50"/>
      <c r="AM125" s="50"/>
      <c r="AN125" s="50"/>
      <c r="AO125" s="50"/>
      <c r="AP125" s="50"/>
      <c r="AQ125" s="50"/>
      <c r="AR125" s="50"/>
      <c r="AS125" s="50"/>
      <c r="AT125" s="50"/>
      <c r="AU125" s="50"/>
      <c r="AV125" s="50"/>
      <c r="AW125" s="50"/>
      <c r="AX125" s="50"/>
      <c r="AY125" s="50"/>
      <c r="AZ125" s="50"/>
      <c r="BA125" s="50"/>
      <c r="BB125" s="50"/>
      <c r="BC125" s="50"/>
      <c r="BD125" s="50"/>
      <c r="BE125" s="50"/>
      <c r="BF125" s="50"/>
      <c r="BG125" s="50"/>
      <c r="BH125" s="50"/>
      <c r="BI125" s="50"/>
      <c r="BJ125" s="50"/>
      <c r="BK125" s="50"/>
      <c r="BL125" s="50"/>
      <c r="BM125" s="50"/>
      <c r="BN125" s="50"/>
      <c r="BO125" s="50"/>
      <c r="BP125" s="50"/>
      <c r="BQ125" s="50"/>
      <c r="BR125" s="50"/>
      <c r="BS125" s="50"/>
      <c r="BT125" s="50"/>
      <c r="BU125" s="50"/>
      <c r="BV125" s="50"/>
      <c r="BW125" s="50"/>
      <c r="BX125" s="50"/>
      <c r="BY125" s="50"/>
      <c r="BZ125" s="50"/>
      <c r="CA125" s="50"/>
      <c r="CB125" s="50"/>
      <c r="CC125" s="50"/>
      <c r="CD125" s="50"/>
      <c r="CE125" s="50"/>
      <c r="CF125" s="50"/>
      <c r="CG125" s="50"/>
      <c r="CH125" s="50"/>
      <c r="CI125" s="50"/>
      <c r="CJ125" s="50"/>
      <c r="CK125" s="50"/>
      <c r="CL125" s="50"/>
      <c r="CM125" s="50"/>
      <c r="CN125" s="50"/>
      <c r="CO125" s="50"/>
      <c r="CP125" s="50"/>
      <c r="CQ125" s="50"/>
      <c r="CR125" s="50"/>
      <c r="CS125" s="50"/>
      <c r="CT125" s="50"/>
      <c r="CU125" s="50"/>
      <c r="CV125" s="50"/>
      <c r="CW125" s="50"/>
      <c r="CX125" s="50"/>
      <c r="CY125" s="50"/>
      <c r="CZ125" s="50"/>
      <c r="DA125" s="50"/>
    </row>
    <row r="126" spans="1:105" x14ac:dyDescent="0.2">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c r="AA126" s="50"/>
      <c r="AB126" s="50"/>
      <c r="AC126" s="50"/>
      <c r="AD126" s="50"/>
      <c r="AE126" s="50"/>
      <c r="AF126" s="50"/>
      <c r="AG126" s="50"/>
      <c r="AH126" s="50"/>
      <c r="AI126" s="50"/>
      <c r="AJ126" s="50"/>
      <c r="AK126" s="50"/>
      <c r="AL126" s="50"/>
      <c r="AM126" s="50"/>
      <c r="AN126" s="50"/>
      <c r="AO126" s="50"/>
      <c r="AP126" s="50"/>
      <c r="AQ126" s="50"/>
      <c r="AR126" s="50"/>
      <c r="AS126" s="50"/>
      <c r="AT126" s="50"/>
      <c r="AU126" s="50"/>
      <c r="AV126" s="50"/>
      <c r="AW126" s="50"/>
      <c r="AX126" s="50"/>
      <c r="AY126" s="50"/>
      <c r="AZ126" s="50"/>
      <c r="BA126" s="50"/>
      <c r="BB126" s="50"/>
      <c r="BC126" s="50"/>
      <c r="BD126" s="50"/>
      <c r="BE126" s="50"/>
      <c r="BF126" s="50"/>
      <c r="BG126" s="50"/>
      <c r="BH126" s="50"/>
      <c r="BI126" s="50"/>
      <c r="BJ126" s="50"/>
      <c r="BK126" s="50"/>
      <c r="BL126" s="50"/>
      <c r="BM126" s="50"/>
      <c r="BN126" s="50"/>
      <c r="BO126" s="50"/>
      <c r="BP126" s="50"/>
      <c r="BQ126" s="50"/>
      <c r="BR126" s="50"/>
      <c r="BS126" s="50"/>
      <c r="BT126" s="50"/>
      <c r="BU126" s="50"/>
      <c r="BV126" s="50"/>
      <c r="BW126" s="50"/>
      <c r="BX126" s="50"/>
      <c r="BY126" s="50"/>
      <c r="BZ126" s="50"/>
      <c r="CA126" s="50"/>
      <c r="CB126" s="50"/>
      <c r="CC126" s="50"/>
      <c r="CD126" s="50"/>
      <c r="CE126" s="50"/>
      <c r="CF126" s="50"/>
      <c r="CG126" s="50"/>
      <c r="CH126" s="50"/>
      <c r="CI126" s="50"/>
      <c r="CJ126" s="50"/>
      <c r="CK126" s="50"/>
      <c r="CL126" s="50"/>
      <c r="CM126" s="50"/>
      <c r="CN126" s="50"/>
      <c r="CO126" s="50"/>
      <c r="CP126" s="50"/>
      <c r="CQ126" s="50"/>
      <c r="CR126" s="50"/>
      <c r="CS126" s="50"/>
      <c r="CT126" s="50"/>
      <c r="CU126" s="50"/>
      <c r="CV126" s="50"/>
      <c r="CW126" s="50"/>
      <c r="CX126" s="50"/>
      <c r="CY126" s="50"/>
      <c r="CZ126" s="50"/>
      <c r="DA126" s="50"/>
    </row>
    <row r="127" spans="1:105" x14ac:dyDescent="0.2">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c r="AA127" s="50"/>
      <c r="AB127" s="50"/>
      <c r="AC127" s="50"/>
      <c r="AD127" s="50"/>
      <c r="AE127" s="50"/>
      <c r="AF127" s="50"/>
      <c r="AG127" s="50"/>
      <c r="AH127" s="50"/>
      <c r="AI127" s="50"/>
      <c r="AJ127" s="50"/>
      <c r="AK127" s="50"/>
      <c r="AL127" s="50"/>
      <c r="AM127" s="50"/>
      <c r="AN127" s="50"/>
      <c r="AO127" s="50"/>
      <c r="AP127" s="50"/>
      <c r="AQ127" s="50"/>
      <c r="AR127" s="50"/>
      <c r="AS127" s="50"/>
      <c r="AT127" s="50"/>
      <c r="AU127" s="50"/>
      <c r="AV127" s="50"/>
      <c r="AW127" s="50"/>
      <c r="AX127" s="50"/>
      <c r="AY127" s="50"/>
      <c r="AZ127" s="50"/>
      <c r="BA127" s="50"/>
      <c r="BB127" s="50"/>
      <c r="BC127" s="50"/>
      <c r="BD127" s="50"/>
      <c r="BE127" s="50"/>
      <c r="BF127" s="50"/>
      <c r="BG127" s="50"/>
      <c r="BH127" s="50"/>
      <c r="BI127" s="50"/>
      <c r="BJ127" s="50"/>
      <c r="BK127" s="50"/>
      <c r="BL127" s="50"/>
      <c r="BM127" s="50"/>
      <c r="BN127" s="50"/>
      <c r="BO127" s="50"/>
      <c r="BP127" s="50"/>
      <c r="BQ127" s="50"/>
      <c r="BR127" s="50"/>
      <c r="BS127" s="50"/>
      <c r="BT127" s="50"/>
      <c r="BU127" s="50"/>
      <c r="BV127" s="50"/>
      <c r="BW127" s="50"/>
      <c r="BX127" s="50"/>
      <c r="BY127" s="50"/>
      <c r="BZ127" s="50"/>
      <c r="CA127" s="50"/>
      <c r="CB127" s="50"/>
      <c r="CC127" s="50"/>
      <c r="CD127" s="50"/>
      <c r="CE127" s="50"/>
      <c r="CF127" s="50"/>
      <c r="CG127" s="50"/>
      <c r="CH127" s="50"/>
      <c r="CI127" s="50"/>
      <c r="CJ127" s="50"/>
      <c r="CK127" s="50"/>
      <c r="CL127" s="50"/>
      <c r="CM127" s="50"/>
      <c r="CN127" s="50"/>
      <c r="CO127" s="50"/>
      <c r="CP127" s="50"/>
      <c r="CQ127" s="50"/>
      <c r="CR127" s="50"/>
      <c r="CS127" s="50"/>
      <c r="CT127" s="50"/>
      <c r="CU127" s="50"/>
      <c r="CV127" s="50"/>
      <c r="CW127" s="50"/>
      <c r="CX127" s="50"/>
      <c r="CY127" s="50"/>
      <c r="CZ127" s="50"/>
      <c r="DA127" s="50"/>
    </row>
    <row r="128" spans="1:105" x14ac:dyDescent="0.2">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c r="AA128" s="50"/>
      <c r="AB128" s="50"/>
      <c r="AC128" s="50"/>
      <c r="AD128" s="50"/>
      <c r="AE128" s="50"/>
      <c r="AF128" s="50"/>
      <c r="AG128" s="50"/>
      <c r="AH128" s="50"/>
      <c r="AI128" s="50"/>
      <c r="AJ128" s="50"/>
      <c r="AK128" s="50"/>
      <c r="AL128" s="50"/>
      <c r="AM128" s="50"/>
      <c r="AN128" s="50"/>
      <c r="AO128" s="50"/>
      <c r="AP128" s="50"/>
      <c r="AQ128" s="50"/>
      <c r="AR128" s="50"/>
      <c r="AS128" s="50"/>
      <c r="AT128" s="50"/>
      <c r="AU128" s="50"/>
      <c r="AV128" s="50"/>
      <c r="AW128" s="50"/>
      <c r="AX128" s="50"/>
      <c r="AY128" s="50"/>
      <c r="AZ128" s="50"/>
      <c r="BA128" s="50"/>
      <c r="BB128" s="50"/>
      <c r="BC128" s="50"/>
      <c r="BD128" s="50"/>
      <c r="BE128" s="50"/>
      <c r="BF128" s="50"/>
      <c r="BG128" s="50"/>
      <c r="BH128" s="50"/>
      <c r="BI128" s="50"/>
      <c r="BJ128" s="50"/>
      <c r="BK128" s="50"/>
      <c r="BL128" s="50"/>
      <c r="BM128" s="50"/>
      <c r="BN128" s="50"/>
      <c r="BO128" s="50"/>
      <c r="BP128" s="50"/>
      <c r="BQ128" s="50"/>
      <c r="BR128" s="50"/>
      <c r="BS128" s="50"/>
      <c r="BT128" s="50"/>
      <c r="BU128" s="50"/>
      <c r="BV128" s="50"/>
      <c r="BW128" s="50"/>
      <c r="BX128" s="50"/>
      <c r="BY128" s="50"/>
      <c r="BZ128" s="50"/>
      <c r="CA128" s="50"/>
      <c r="CB128" s="50"/>
      <c r="CC128" s="50"/>
      <c r="CD128" s="50"/>
      <c r="CE128" s="50"/>
      <c r="CF128" s="50"/>
      <c r="CG128" s="50"/>
      <c r="CH128" s="50"/>
      <c r="CI128" s="50"/>
      <c r="CJ128" s="50"/>
      <c r="CK128" s="50"/>
      <c r="CL128" s="50"/>
      <c r="CM128" s="50"/>
      <c r="CN128" s="50"/>
      <c r="CO128" s="50"/>
      <c r="CP128" s="50"/>
      <c r="CQ128" s="50"/>
      <c r="CR128" s="50"/>
      <c r="CS128" s="50"/>
      <c r="CT128" s="50"/>
      <c r="CU128" s="50"/>
      <c r="CV128" s="50"/>
      <c r="CW128" s="50"/>
      <c r="CX128" s="50"/>
      <c r="CY128" s="50"/>
      <c r="CZ128" s="50"/>
      <c r="DA128" s="50"/>
    </row>
    <row r="129" spans="1:105" x14ac:dyDescent="0.2">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c r="AA129" s="50"/>
      <c r="AB129" s="50"/>
      <c r="AC129" s="50"/>
      <c r="AD129" s="50"/>
      <c r="AE129" s="50"/>
      <c r="AF129" s="50"/>
      <c r="AG129" s="50"/>
      <c r="AH129" s="50"/>
      <c r="AI129" s="50"/>
      <c r="AJ129" s="50"/>
      <c r="AK129" s="50"/>
      <c r="AL129" s="50"/>
      <c r="AM129" s="50"/>
      <c r="AN129" s="50"/>
      <c r="AO129" s="50"/>
      <c r="AP129" s="50"/>
      <c r="AQ129" s="50"/>
      <c r="AR129" s="50"/>
      <c r="AS129" s="50"/>
      <c r="AT129" s="50"/>
      <c r="AU129" s="50"/>
      <c r="AV129" s="50"/>
      <c r="AW129" s="50"/>
      <c r="AX129" s="50"/>
      <c r="AY129" s="50"/>
      <c r="AZ129" s="50"/>
      <c r="BA129" s="50"/>
      <c r="BB129" s="50"/>
      <c r="BC129" s="50"/>
      <c r="BD129" s="50"/>
      <c r="BE129" s="50"/>
      <c r="BF129" s="50"/>
      <c r="BG129" s="50"/>
      <c r="BH129" s="50"/>
      <c r="BI129" s="50"/>
      <c r="BJ129" s="50"/>
      <c r="BK129" s="50"/>
      <c r="BL129" s="50"/>
      <c r="BM129" s="50"/>
      <c r="BN129" s="50"/>
      <c r="BO129" s="50"/>
      <c r="BP129" s="50"/>
      <c r="BQ129" s="50"/>
      <c r="BR129" s="50"/>
      <c r="BS129" s="50"/>
      <c r="BT129" s="50"/>
      <c r="BU129" s="50"/>
      <c r="BV129" s="50"/>
      <c r="BW129" s="50"/>
      <c r="BX129" s="50"/>
      <c r="BY129" s="50"/>
      <c r="BZ129" s="50"/>
      <c r="CA129" s="50"/>
      <c r="CB129" s="50"/>
      <c r="CC129" s="50"/>
      <c r="CD129" s="50"/>
      <c r="CE129" s="50"/>
      <c r="CF129" s="50"/>
      <c r="CG129" s="50"/>
      <c r="CH129" s="50"/>
      <c r="CI129" s="50"/>
      <c r="CJ129" s="50"/>
      <c r="CK129" s="50"/>
      <c r="CL129" s="50"/>
      <c r="CM129" s="50"/>
      <c r="CN129" s="50"/>
      <c r="CO129" s="50"/>
      <c r="CP129" s="50"/>
      <c r="CQ129" s="50"/>
      <c r="CR129" s="50"/>
      <c r="CS129" s="50"/>
      <c r="CT129" s="50"/>
      <c r="CU129" s="50"/>
      <c r="CV129" s="50"/>
      <c r="CW129" s="50"/>
      <c r="CX129" s="50"/>
      <c r="CY129" s="50"/>
      <c r="CZ129" s="50"/>
      <c r="DA129" s="50"/>
    </row>
    <row r="130" spans="1:105" x14ac:dyDescent="0.2">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50"/>
      <c r="BA130" s="50"/>
      <c r="BB130" s="50"/>
      <c r="BC130" s="50"/>
      <c r="BD130" s="50"/>
      <c r="BE130" s="50"/>
      <c r="BF130" s="50"/>
      <c r="BG130" s="50"/>
      <c r="BH130" s="50"/>
      <c r="BI130" s="50"/>
      <c r="BJ130" s="50"/>
      <c r="BK130" s="50"/>
      <c r="BL130" s="50"/>
      <c r="BM130" s="50"/>
      <c r="BN130" s="50"/>
      <c r="BO130" s="50"/>
      <c r="BP130" s="50"/>
      <c r="BQ130" s="50"/>
      <c r="BR130" s="50"/>
      <c r="BS130" s="50"/>
      <c r="BT130" s="50"/>
      <c r="BU130" s="50"/>
      <c r="BV130" s="50"/>
      <c r="BW130" s="50"/>
      <c r="BX130" s="50"/>
      <c r="BY130" s="50"/>
      <c r="BZ130" s="50"/>
      <c r="CA130" s="50"/>
      <c r="CB130" s="50"/>
      <c r="CC130" s="50"/>
      <c r="CD130" s="50"/>
      <c r="CE130" s="50"/>
      <c r="CF130" s="50"/>
      <c r="CG130" s="50"/>
      <c r="CH130" s="50"/>
      <c r="CI130" s="50"/>
      <c r="CJ130" s="50"/>
      <c r="CK130" s="50"/>
      <c r="CL130" s="50"/>
      <c r="CM130" s="50"/>
      <c r="CN130" s="50"/>
      <c r="CO130" s="50"/>
      <c r="CP130" s="50"/>
      <c r="CQ130" s="50"/>
      <c r="CR130" s="50"/>
      <c r="CS130" s="50"/>
      <c r="CT130" s="50"/>
      <c r="CU130" s="50"/>
      <c r="CV130" s="50"/>
      <c r="CW130" s="50"/>
      <c r="CX130" s="50"/>
      <c r="CY130" s="50"/>
      <c r="CZ130" s="50"/>
      <c r="DA130" s="50"/>
    </row>
    <row r="131" spans="1:105" x14ac:dyDescent="0.2">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c r="AA131" s="50"/>
      <c r="AB131" s="50"/>
      <c r="AC131" s="50"/>
      <c r="AD131" s="50"/>
      <c r="AE131" s="50"/>
      <c r="AF131" s="50"/>
      <c r="AG131" s="50"/>
      <c r="AH131" s="50"/>
      <c r="AI131" s="50"/>
      <c r="AJ131" s="50"/>
      <c r="AK131" s="50"/>
      <c r="AL131" s="50"/>
      <c r="AM131" s="50"/>
      <c r="AN131" s="50"/>
      <c r="AO131" s="50"/>
      <c r="AP131" s="50"/>
      <c r="AQ131" s="50"/>
      <c r="AR131" s="50"/>
      <c r="AS131" s="50"/>
      <c r="AT131" s="50"/>
      <c r="AU131" s="50"/>
      <c r="AV131" s="50"/>
      <c r="AW131" s="50"/>
      <c r="AX131" s="50"/>
      <c r="AY131" s="50"/>
      <c r="AZ131" s="50"/>
      <c r="BA131" s="50"/>
      <c r="BB131" s="50"/>
      <c r="BC131" s="50"/>
      <c r="BD131" s="50"/>
      <c r="BE131" s="50"/>
      <c r="BF131" s="50"/>
      <c r="BG131" s="50"/>
      <c r="BH131" s="50"/>
      <c r="BI131" s="50"/>
      <c r="BJ131" s="50"/>
      <c r="BK131" s="50"/>
      <c r="BL131" s="50"/>
      <c r="BM131" s="50"/>
      <c r="BN131" s="50"/>
      <c r="BO131" s="50"/>
      <c r="BP131" s="50"/>
      <c r="BQ131" s="50"/>
      <c r="BR131" s="50"/>
      <c r="BS131" s="50"/>
      <c r="BT131" s="50"/>
      <c r="BU131" s="50"/>
      <c r="BV131" s="50"/>
      <c r="BW131" s="50"/>
      <c r="BX131" s="50"/>
      <c r="BY131" s="50"/>
      <c r="BZ131" s="50"/>
      <c r="CA131" s="50"/>
      <c r="CB131" s="50"/>
      <c r="CC131" s="50"/>
      <c r="CD131" s="50"/>
      <c r="CE131" s="50"/>
      <c r="CF131" s="50"/>
      <c r="CG131" s="50"/>
      <c r="CH131" s="50"/>
      <c r="CI131" s="50"/>
      <c r="CJ131" s="50"/>
      <c r="CK131" s="50"/>
      <c r="CL131" s="50"/>
      <c r="CM131" s="50"/>
      <c r="CN131" s="50"/>
      <c r="CO131" s="50"/>
      <c r="CP131" s="50"/>
      <c r="CQ131" s="50"/>
      <c r="CR131" s="50"/>
      <c r="CS131" s="50"/>
      <c r="CT131" s="50"/>
      <c r="CU131" s="50"/>
      <c r="CV131" s="50"/>
      <c r="CW131" s="50"/>
      <c r="CX131" s="50"/>
      <c r="CY131" s="50"/>
      <c r="CZ131" s="50"/>
      <c r="DA131" s="50"/>
    </row>
    <row r="132" spans="1:105" x14ac:dyDescent="0.2">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c r="AA132" s="50"/>
      <c r="AB132" s="50"/>
      <c r="AC132" s="50"/>
      <c r="AD132" s="50"/>
      <c r="AE132" s="50"/>
      <c r="AF132" s="50"/>
      <c r="AG132" s="50"/>
      <c r="AH132" s="50"/>
      <c r="AI132" s="50"/>
      <c r="AJ132" s="50"/>
      <c r="AK132" s="50"/>
      <c r="AL132" s="50"/>
      <c r="AM132" s="50"/>
      <c r="AN132" s="50"/>
      <c r="AO132" s="50"/>
      <c r="AP132" s="50"/>
      <c r="AQ132" s="50"/>
      <c r="AR132" s="50"/>
      <c r="AS132" s="50"/>
      <c r="AT132" s="50"/>
      <c r="AU132" s="50"/>
      <c r="AV132" s="50"/>
      <c r="AW132" s="50"/>
      <c r="AX132" s="50"/>
      <c r="AY132" s="50"/>
      <c r="AZ132" s="50"/>
      <c r="BA132" s="50"/>
      <c r="BB132" s="50"/>
      <c r="BC132" s="50"/>
      <c r="BD132" s="50"/>
      <c r="BE132" s="50"/>
      <c r="BF132" s="50"/>
      <c r="BG132" s="50"/>
      <c r="BH132" s="50"/>
      <c r="BI132" s="50"/>
      <c r="BJ132" s="50"/>
      <c r="BK132" s="50"/>
      <c r="BL132" s="50"/>
      <c r="BM132" s="50"/>
      <c r="BN132" s="50"/>
      <c r="BO132" s="50"/>
      <c r="BP132" s="50"/>
      <c r="BQ132" s="50"/>
      <c r="BR132" s="50"/>
      <c r="BS132" s="50"/>
      <c r="BT132" s="50"/>
      <c r="BU132" s="50"/>
      <c r="BV132" s="50"/>
      <c r="BW132" s="50"/>
      <c r="BX132" s="50"/>
      <c r="BY132" s="50"/>
      <c r="BZ132" s="50"/>
      <c r="CA132" s="50"/>
      <c r="CB132" s="50"/>
      <c r="CC132" s="50"/>
      <c r="CD132" s="50"/>
      <c r="CE132" s="50"/>
      <c r="CF132" s="50"/>
      <c r="CG132" s="50"/>
      <c r="CH132" s="50"/>
      <c r="CI132" s="50"/>
      <c r="CJ132" s="50"/>
      <c r="CK132" s="50"/>
      <c r="CL132" s="50"/>
      <c r="CM132" s="50"/>
      <c r="CN132" s="50"/>
      <c r="CO132" s="50"/>
      <c r="CP132" s="50"/>
      <c r="CQ132" s="50"/>
      <c r="CR132" s="50"/>
      <c r="CS132" s="50"/>
      <c r="CT132" s="50"/>
      <c r="CU132" s="50"/>
      <c r="CV132" s="50"/>
      <c r="CW132" s="50"/>
      <c r="CX132" s="50"/>
      <c r="CY132" s="50"/>
      <c r="CZ132" s="50"/>
      <c r="DA132" s="50"/>
    </row>
    <row r="133" spans="1:105" x14ac:dyDescent="0.2">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c r="AB133" s="50"/>
      <c r="AC133" s="50"/>
      <c r="AD133" s="50"/>
      <c r="AE133" s="50"/>
      <c r="AF133" s="50"/>
      <c r="AG133" s="50"/>
      <c r="AH133" s="50"/>
      <c r="AI133" s="50"/>
      <c r="AJ133" s="50"/>
      <c r="AK133" s="50"/>
      <c r="AL133" s="50"/>
      <c r="AM133" s="50"/>
      <c r="AN133" s="50"/>
      <c r="AO133" s="50"/>
      <c r="AP133" s="50"/>
      <c r="AQ133" s="50"/>
      <c r="AR133" s="50"/>
      <c r="AS133" s="50"/>
      <c r="AT133" s="50"/>
      <c r="AU133" s="50"/>
      <c r="AV133" s="50"/>
      <c r="AW133" s="50"/>
      <c r="AX133" s="50"/>
      <c r="AY133" s="50"/>
      <c r="AZ133" s="50"/>
      <c r="BA133" s="50"/>
      <c r="BB133" s="50"/>
      <c r="BC133" s="50"/>
      <c r="BD133" s="50"/>
      <c r="BE133" s="50"/>
      <c r="BF133" s="50"/>
      <c r="BG133" s="50"/>
      <c r="BH133" s="50"/>
      <c r="BI133" s="50"/>
      <c r="BJ133" s="50"/>
      <c r="BK133" s="50"/>
      <c r="BL133" s="50"/>
      <c r="BM133" s="50"/>
      <c r="BN133" s="50"/>
      <c r="BO133" s="50"/>
      <c r="BP133" s="50"/>
      <c r="BQ133" s="50"/>
      <c r="BR133" s="50"/>
      <c r="BS133" s="50"/>
      <c r="BT133" s="50"/>
      <c r="BU133" s="50"/>
      <c r="BV133" s="50"/>
      <c r="BW133" s="50"/>
      <c r="BX133" s="50"/>
      <c r="BY133" s="50"/>
      <c r="BZ133" s="50"/>
      <c r="CA133" s="50"/>
      <c r="CB133" s="50"/>
      <c r="CC133" s="50"/>
      <c r="CD133" s="50"/>
      <c r="CE133" s="50"/>
      <c r="CF133" s="50"/>
      <c r="CG133" s="50"/>
      <c r="CH133" s="50"/>
      <c r="CI133" s="50"/>
      <c r="CJ133" s="50"/>
      <c r="CK133" s="50"/>
      <c r="CL133" s="50"/>
      <c r="CM133" s="50"/>
      <c r="CN133" s="50"/>
      <c r="CO133" s="50"/>
      <c r="CP133" s="50"/>
      <c r="CQ133" s="50"/>
      <c r="CR133" s="50"/>
      <c r="CS133" s="50"/>
      <c r="CT133" s="50"/>
      <c r="CU133" s="50"/>
      <c r="CV133" s="50"/>
      <c r="CW133" s="50"/>
      <c r="CX133" s="50"/>
      <c r="CY133" s="50"/>
      <c r="CZ133" s="50"/>
      <c r="DA133" s="50"/>
    </row>
    <row r="134" spans="1:105" x14ac:dyDescent="0.2">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c r="AA134" s="50"/>
      <c r="AB134" s="50"/>
      <c r="AC134" s="50"/>
      <c r="AD134" s="50"/>
      <c r="AE134" s="50"/>
      <c r="AF134" s="50"/>
      <c r="AG134" s="50"/>
      <c r="AH134" s="50"/>
      <c r="AI134" s="50"/>
      <c r="AJ134" s="50"/>
      <c r="AK134" s="50"/>
      <c r="AL134" s="50"/>
      <c r="AM134" s="50"/>
      <c r="AN134" s="50"/>
      <c r="AO134" s="50"/>
      <c r="AP134" s="50"/>
      <c r="AQ134" s="50"/>
      <c r="AR134" s="50"/>
      <c r="AS134" s="50"/>
      <c r="AT134" s="50"/>
      <c r="AU134" s="50"/>
      <c r="AV134" s="50"/>
      <c r="AW134" s="50"/>
      <c r="AX134" s="50"/>
      <c r="AY134" s="50"/>
      <c r="AZ134" s="50"/>
      <c r="BA134" s="50"/>
      <c r="BB134" s="50"/>
      <c r="BC134" s="50"/>
      <c r="BD134" s="50"/>
      <c r="BE134" s="50"/>
      <c r="BF134" s="50"/>
      <c r="BG134" s="50"/>
      <c r="BH134" s="50"/>
      <c r="BI134" s="50"/>
      <c r="BJ134" s="50"/>
      <c r="BK134" s="50"/>
      <c r="BL134" s="50"/>
      <c r="BM134" s="50"/>
      <c r="BN134" s="50"/>
      <c r="BO134" s="50"/>
      <c r="BP134" s="50"/>
      <c r="BQ134" s="50"/>
      <c r="BR134" s="50"/>
      <c r="BS134" s="50"/>
      <c r="BT134" s="50"/>
      <c r="BU134" s="50"/>
      <c r="BV134" s="50"/>
      <c r="BW134" s="50"/>
      <c r="BX134" s="50"/>
      <c r="BY134" s="50"/>
      <c r="BZ134" s="50"/>
      <c r="CA134" s="50"/>
      <c r="CB134" s="50"/>
      <c r="CC134" s="50"/>
      <c r="CD134" s="50"/>
      <c r="CE134" s="50"/>
      <c r="CF134" s="50"/>
      <c r="CG134" s="50"/>
      <c r="CH134" s="50"/>
      <c r="CI134" s="50"/>
      <c r="CJ134" s="50"/>
      <c r="CK134" s="50"/>
      <c r="CL134" s="50"/>
      <c r="CM134" s="50"/>
      <c r="CN134" s="50"/>
      <c r="CO134" s="50"/>
      <c r="CP134" s="50"/>
      <c r="CQ134" s="50"/>
      <c r="CR134" s="50"/>
      <c r="CS134" s="50"/>
      <c r="CT134" s="50"/>
      <c r="CU134" s="50"/>
      <c r="CV134" s="50"/>
      <c r="CW134" s="50"/>
      <c r="CX134" s="50"/>
      <c r="CY134" s="50"/>
      <c r="CZ134" s="50"/>
      <c r="DA134" s="50"/>
    </row>
    <row r="135" spans="1:105" x14ac:dyDescent="0.2">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c r="AA135" s="50"/>
      <c r="AB135" s="50"/>
      <c r="AC135" s="50"/>
      <c r="AD135" s="50"/>
      <c r="AE135" s="50"/>
      <c r="AF135" s="50"/>
      <c r="AG135" s="50"/>
      <c r="AH135" s="50"/>
      <c r="AI135" s="50"/>
      <c r="AJ135" s="50"/>
      <c r="AK135" s="50"/>
      <c r="AL135" s="50"/>
      <c r="AM135" s="50"/>
      <c r="AN135" s="50"/>
      <c r="AO135" s="50"/>
      <c r="AP135" s="50"/>
      <c r="AQ135" s="50"/>
      <c r="AR135" s="50"/>
      <c r="AS135" s="50"/>
      <c r="AT135" s="50"/>
      <c r="AU135" s="50"/>
      <c r="AV135" s="50"/>
      <c r="AW135" s="50"/>
      <c r="AX135" s="50"/>
      <c r="AY135" s="50"/>
      <c r="AZ135" s="50"/>
      <c r="BA135" s="50"/>
      <c r="BB135" s="50"/>
      <c r="BC135" s="50"/>
      <c r="BD135" s="50"/>
      <c r="BE135" s="50"/>
      <c r="BF135" s="50"/>
      <c r="BG135" s="50"/>
      <c r="BH135" s="50"/>
      <c r="BI135" s="50"/>
      <c r="BJ135" s="50"/>
      <c r="BK135" s="50"/>
      <c r="BL135" s="50"/>
      <c r="BM135" s="50"/>
      <c r="BN135" s="50"/>
      <c r="BO135" s="50"/>
      <c r="BP135" s="50"/>
      <c r="BQ135" s="50"/>
      <c r="BR135" s="50"/>
      <c r="BS135" s="50"/>
      <c r="BT135" s="50"/>
      <c r="BU135" s="50"/>
      <c r="BV135" s="50"/>
      <c r="BW135" s="50"/>
      <c r="BX135" s="50"/>
      <c r="BY135" s="50"/>
      <c r="BZ135" s="50"/>
      <c r="CA135" s="50"/>
      <c r="CB135" s="50"/>
      <c r="CC135" s="50"/>
      <c r="CD135" s="50"/>
      <c r="CE135" s="50"/>
      <c r="CF135" s="50"/>
      <c r="CG135" s="50"/>
      <c r="CH135" s="50"/>
      <c r="CI135" s="50"/>
      <c r="CJ135" s="50"/>
      <c r="CK135" s="50"/>
      <c r="CL135" s="50"/>
      <c r="CM135" s="50"/>
      <c r="CN135" s="50"/>
      <c r="CO135" s="50"/>
      <c r="CP135" s="50"/>
      <c r="CQ135" s="50"/>
      <c r="CR135" s="50"/>
      <c r="CS135" s="50"/>
      <c r="CT135" s="50"/>
      <c r="CU135" s="50"/>
      <c r="CV135" s="50"/>
      <c r="CW135" s="50"/>
      <c r="CX135" s="50"/>
      <c r="CY135" s="50"/>
      <c r="CZ135" s="50"/>
      <c r="DA135" s="50"/>
    </row>
    <row r="136" spans="1:105" x14ac:dyDescent="0.2">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c r="AA136" s="50"/>
      <c r="AB136" s="50"/>
      <c r="AC136" s="50"/>
      <c r="AD136" s="50"/>
      <c r="AE136" s="50"/>
      <c r="AF136" s="50"/>
      <c r="AG136" s="50"/>
      <c r="AH136" s="50"/>
      <c r="AI136" s="50"/>
      <c r="AJ136" s="50"/>
      <c r="AK136" s="50"/>
      <c r="AL136" s="50"/>
      <c r="AM136" s="50"/>
      <c r="AN136" s="50"/>
      <c r="AO136" s="50"/>
      <c r="AP136" s="50"/>
      <c r="AQ136" s="50"/>
      <c r="AR136" s="50"/>
      <c r="AS136" s="50"/>
      <c r="AT136" s="50"/>
      <c r="AU136" s="50"/>
      <c r="AV136" s="50"/>
      <c r="AW136" s="50"/>
      <c r="AX136" s="50"/>
      <c r="AY136" s="50"/>
      <c r="AZ136" s="50"/>
      <c r="BA136" s="50"/>
      <c r="BB136" s="50"/>
      <c r="BC136" s="50"/>
      <c r="BD136" s="50"/>
      <c r="BE136" s="50"/>
      <c r="BF136" s="50"/>
      <c r="BG136" s="50"/>
      <c r="BH136" s="50"/>
      <c r="BI136" s="50"/>
      <c r="BJ136" s="50"/>
      <c r="BK136" s="50"/>
      <c r="BL136" s="50"/>
      <c r="BM136" s="50"/>
      <c r="BN136" s="50"/>
      <c r="BO136" s="50"/>
      <c r="BP136" s="50"/>
      <c r="BQ136" s="50"/>
      <c r="BR136" s="50"/>
      <c r="BS136" s="50"/>
      <c r="BT136" s="50"/>
      <c r="BU136" s="50"/>
      <c r="BV136" s="50"/>
      <c r="BW136" s="50"/>
      <c r="BX136" s="50"/>
      <c r="BY136" s="50"/>
      <c r="BZ136" s="50"/>
      <c r="CA136" s="50"/>
      <c r="CB136" s="50"/>
      <c r="CC136" s="50"/>
      <c r="CD136" s="50"/>
      <c r="CE136" s="50"/>
      <c r="CF136" s="50"/>
      <c r="CG136" s="50"/>
      <c r="CH136" s="50"/>
      <c r="CI136" s="50"/>
      <c r="CJ136" s="50"/>
      <c r="CK136" s="50"/>
      <c r="CL136" s="50"/>
      <c r="CM136" s="50"/>
      <c r="CN136" s="50"/>
      <c r="CO136" s="50"/>
      <c r="CP136" s="50"/>
      <c r="CQ136" s="50"/>
      <c r="CR136" s="50"/>
      <c r="CS136" s="50"/>
      <c r="CT136" s="50"/>
      <c r="CU136" s="50"/>
      <c r="CV136" s="50"/>
      <c r="CW136" s="50"/>
      <c r="CX136" s="50"/>
      <c r="CY136" s="50"/>
      <c r="CZ136" s="50"/>
      <c r="DA136" s="50"/>
    </row>
    <row r="137" spans="1:105" x14ac:dyDescent="0.2">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c r="AA137" s="50"/>
      <c r="AB137" s="50"/>
      <c r="AC137" s="50"/>
      <c r="AD137" s="50"/>
      <c r="AE137" s="50"/>
      <c r="AF137" s="50"/>
      <c r="AG137" s="50"/>
      <c r="AH137" s="50"/>
      <c r="AI137" s="50"/>
      <c r="AJ137" s="50"/>
      <c r="AK137" s="50"/>
      <c r="AL137" s="50"/>
      <c r="AM137" s="50"/>
      <c r="AN137" s="50"/>
      <c r="AO137" s="50"/>
      <c r="AP137" s="50"/>
      <c r="AQ137" s="50"/>
      <c r="AR137" s="50"/>
      <c r="AS137" s="50"/>
      <c r="AT137" s="50"/>
      <c r="AU137" s="50"/>
      <c r="AV137" s="50"/>
      <c r="AW137" s="50"/>
      <c r="AX137" s="50"/>
      <c r="AY137" s="50"/>
      <c r="AZ137" s="50"/>
      <c r="BA137" s="50"/>
      <c r="BB137" s="50"/>
      <c r="BC137" s="50"/>
      <c r="BD137" s="50"/>
      <c r="BE137" s="50"/>
      <c r="BF137" s="50"/>
      <c r="BG137" s="50"/>
      <c r="BH137" s="50"/>
      <c r="BI137" s="50"/>
      <c r="BJ137" s="50"/>
      <c r="BK137" s="50"/>
      <c r="BL137" s="50"/>
      <c r="BM137" s="50"/>
      <c r="BN137" s="50"/>
      <c r="BO137" s="50"/>
      <c r="BP137" s="50"/>
      <c r="BQ137" s="50"/>
      <c r="BR137" s="50"/>
      <c r="BS137" s="50"/>
      <c r="BT137" s="50"/>
      <c r="BU137" s="50"/>
      <c r="BV137" s="50"/>
      <c r="BW137" s="50"/>
      <c r="BX137" s="50"/>
      <c r="BY137" s="50"/>
      <c r="BZ137" s="50"/>
      <c r="CA137" s="50"/>
      <c r="CB137" s="50"/>
      <c r="CC137" s="50"/>
      <c r="CD137" s="50"/>
      <c r="CE137" s="50"/>
      <c r="CF137" s="50"/>
      <c r="CG137" s="50"/>
      <c r="CH137" s="50"/>
      <c r="CI137" s="50"/>
      <c r="CJ137" s="50"/>
      <c r="CK137" s="50"/>
      <c r="CL137" s="50"/>
      <c r="CM137" s="50"/>
      <c r="CN137" s="50"/>
      <c r="CO137" s="50"/>
      <c r="CP137" s="50"/>
      <c r="CQ137" s="50"/>
      <c r="CR137" s="50"/>
      <c r="CS137" s="50"/>
      <c r="CT137" s="50"/>
      <c r="CU137" s="50"/>
      <c r="CV137" s="50"/>
      <c r="CW137" s="50"/>
      <c r="CX137" s="50"/>
      <c r="CY137" s="50"/>
      <c r="CZ137" s="50"/>
      <c r="DA137" s="50"/>
    </row>
    <row r="138" spans="1:105" x14ac:dyDescent="0.2">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c r="AA138" s="50"/>
      <c r="AB138" s="50"/>
      <c r="AC138" s="50"/>
      <c r="AD138" s="50"/>
      <c r="AE138" s="50"/>
      <c r="AF138" s="50"/>
      <c r="AG138" s="50"/>
      <c r="AH138" s="50"/>
      <c r="AI138" s="50"/>
      <c r="AJ138" s="50"/>
      <c r="AK138" s="50"/>
      <c r="AL138" s="50"/>
      <c r="AM138" s="50"/>
      <c r="AN138" s="50"/>
      <c r="AO138" s="50"/>
      <c r="AP138" s="50"/>
      <c r="AQ138" s="50"/>
      <c r="AR138" s="50"/>
      <c r="AS138" s="50"/>
      <c r="AT138" s="50"/>
      <c r="AU138" s="50"/>
      <c r="AV138" s="50"/>
      <c r="AW138" s="50"/>
      <c r="AX138" s="50"/>
      <c r="AY138" s="50"/>
      <c r="AZ138" s="50"/>
      <c r="BA138" s="50"/>
      <c r="BB138" s="50"/>
      <c r="BC138" s="50"/>
      <c r="BD138" s="50"/>
      <c r="BE138" s="50"/>
      <c r="BF138" s="50"/>
      <c r="BG138" s="50"/>
      <c r="BH138" s="50"/>
      <c r="BI138" s="50"/>
      <c r="BJ138" s="50"/>
      <c r="BK138" s="50"/>
      <c r="BL138" s="50"/>
      <c r="BM138" s="50"/>
      <c r="BN138" s="50"/>
      <c r="BO138" s="50"/>
      <c r="BP138" s="50"/>
      <c r="BQ138" s="50"/>
      <c r="BR138" s="50"/>
      <c r="BS138" s="50"/>
      <c r="BT138" s="50"/>
      <c r="BU138" s="50"/>
      <c r="BV138" s="50"/>
      <c r="BW138" s="50"/>
      <c r="BX138" s="50"/>
      <c r="BY138" s="50"/>
      <c r="BZ138" s="50"/>
      <c r="CA138" s="50"/>
      <c r="CB138" s="50"/>
      <c r="CC138" s="50"/>
      <c r="CD138" s="50"/>
      <c r="CE138" s="50"/>
      <c r="CF138" s="50"/>
      <c r="CG138" s="50"/>
      <c r="CH138" s="50"/>
      <c r="CI138" s="50"/>
      <c r="CJ138" s="50"/>
      <c r="CK138" s="50"/>
      <c r="CL138" s="50"/>
      <c r="CM138" s="50"/>
      <c r="CN138" s="50"/>
      <c r="CO138" s="50"/>
      <c r="CP138" s="50"/>
      <c r="CQ138" s="50"/>
      <c r="CR138" s="50"/>
      <c r="CS138" s="50"/>
      <c r="CT138" s="50"/>
      <c r="CU138" s="50"/>
      <c r="CV138" s="50"/>
      <c r="CW138" s="50"/>
      <c r="CX138" s="50"/>
      <c r="CY138" s="50"/>
      <c r="CZ138" s="50"/>
      <c r="DA138" s="50"/>
    </row>
    <row r="139" spans="1:105" x14ac:dyDescent="0.2">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0"/>
      <c r="AY139" s="50"/>
      <c r="AZ139" s="50"/>
      <c r="BA139" s="50"/>
      <c r="BB139" s="50"/>
      <c r="BC139" s="50"/>
      <c r="BD139" s="50"/>
      <c r="BE139" s="50"/>
      <c r="BF139" s="50"/>
      <c r="BG139" s="50"/>
      <c r="BH139" s="50"/>
      <c r="BI139" s="50"/>
      <c r="BJ139" s="50"/>
      <c r="BK139" s="50"/>
      <c r="BL139" s="50"/>
      <c r="BM139" s="50"/>
      <c r="BN139" s="50"/>
      <c r="BO139" s="50"/>
      <c r="BP139" s="50"/>
      <c r="BQ139" s="50"/>
      <c r="BR139" s="50"/>
      <c r="BS139" s="50"/>
      <c r="BT139" s="50"/>
      <c r="BU139" s="50"/>
      <c r="BV139" s="50"/>
      <c r="BW139" s="50"/>
      <c r="BX139" s="50"/>
      <c r="BY139" s="50"/>
      <c r="BZ139" s="50"/>
      <c r="CA139" s="50"/>
      <c r="CB139" s="50"/>
      <c r="CC139" s="50"/>
      <c r="CD139" s="50"/>
      <c r="CE139" s="50"/>
      <c r="CF139" s="50"/>
      <c r="CG139" s="50"/>
      <c r="CH139" s="50"/>
      <c r="CI139" s="50"/>
      <c r="CJ139" s="50"/>
      <c r="CK139" s="50"/>
      <c r="CL139" s="50"/>
      <c r="CM139" s="50"/>
      <c r="CN139" s="50"/>
      <c r="CO139" s="50"/>
      <c r="CP139" s="50"/>
      <c r="CQ139" s="50"/>
      <c r="CR139" s="50"/>
      <c r="CS139" s="50"/>
      <c r="CT139" s="50"/>
      <c r="CU139" s="50"/>
      <c r="CV139" s="50"/>
      <c r="CW139" s="50"/>
      <c r="CX139" s="50"/>
      <c r="CY139" s="50"/>
      <c r="CZ139" s="50"/>
      <c r="DA139" s="50"/>
    </row>
    <row r="140" spans="1:105" x14ac:dyDescent="0.2">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c r="AA140" s="50"/>
      <c r="AB140" s="50"/>
      <c r="AC140" s="50"/>
      <c r="AD140" s="50"/>
      <c r="AE140" s="50"/>
      <c r="AF140" s="50"/>
      <c r="AG140" s="50"/>
      <c r="AH140" s="50"/>
      <c r="AI140" s="50"/>
      <c r="AJ140" s="50"/>
      <c r="AK140" s="50"/>
      <c r="AL140" s="50"/>
      <c r="AM140" s="50"/>
      <c r="AN140" s="50"/>
      <c r="AO140" s="50"/>
      <c r="AP140" s="50"/>
      <c r="AQ140" s="50"/>
      <c r="AR140" s="50"/>
      <c r="AS140" s="50"/>
      <c r="AT140" s="50"/>
      <c r="AU140" s="50"/>
      <c r="AV140" s="50"/>
      <c r="AW140" s="50"/>
      <c r="AX140" s="50"/>
      <c r="AY140" s="50"/>
      <c r="AZ140" s="50"/>
      <c r="BA140" s="50"/>
      <c r="BB140" s="50"/>
      <c r="BC140" s="50"/>
      <c r="BD140" s="50"/>
      <c r="BE140" s="50"/>
      <c r="BF140" s="50"/>
      <c r="BG140" s="50"/>
      <c r="BH140" s="50"/>
      <c r="BI140" s="50"/>
      <c r="BJ140" s="50"/>
      <c r="BK140" s="50"/>
      <c r="BL140" s="50"/>
      <c r="BM140" s="50"/>
      <c r="BN140" s="50"/>
      <c r="BO140" s="50"/>
      <c r="BP140" s="50"/>
      <c r="BQ140" s="50"/>
      <c r="BR140" s="50"/>
      <c r="BS140" s="50"/>
      <c r="BT140" s="50"/>
      <c r="BU140" s="50"/>
      <c r="BV140" s="50"/>
      <c r="BW140" s="50"/>
      <c r="BX140" s="50"/>
      <c r="BY140" s="50"/>
      <c r="BZ140" s="50"/>
      <c r="CA140" s="50"/>
      <c r="CB140" s="50"/>
      <c r="CC140" s="50"/>
      <c r="CD140" s="50"/>
      <c r="CE140" s="50"/>
      <c r="CF140" s="50"/>
      <c r="CG140" s="50"/>
      <c r="CH140" s="50"/>
      <c r="CI140" s="50"/>
      <c r="CJ140" s="50"/>
      <c r="CK140" s="50"/>
      <c r="CL140" s="50"/>
      <c r="CM140" s="50"/>
      <c r="CN140" s="50"/>
      <c r="CO140" s="50"/>
      <c r="CP140" s="50"/>
      <c r="CQ140" s="50"/>
      <c r="CR140" s="50"/>
      <c r="CS140" s="50"/>
      <c r="CT140" s="50"/>
      <c r="CU140" s="50"/>
      <c r="CV140" s="50"/>
      <c r="CW140" s="50"/>
      <c r="CX140" s="50"/>
      <c r="CY140" s="50"/>
      <c r="CZ140" s="50"/>
      <c r="DA140" s="50"/>
    </row>
    <row r="141" spans="1:105" x14ac:dyDescent="0.2">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c r="AA141" s="50"/>
      <c r="AB141" s="50"/>
      <c r="AC141" s="50"/>
      <c r="AD141" s="50"/>
      <c r="AE141" s="50"/>
      <c r="AF141" s="50"/>
      <c r="AG141" s="50"/>
      <c r="AH141" s="50"/>
      <c r="AI141" s="50"/>
      <c r="AJ141" s="50"/>
      <c r="AK141" s="50"/>
      <c r="AL141" s="50"/>
      <c r="AM141" s="50"/>
      <c r="AN141" s="50"/>
      <c r="AO141" s="50"/>
      <c r="AP141" s="50"/>
      <c r="AQ141" s="50"/>
      <c r="AR141" s="50"/>
      <c r="AS141" s="50"/>
      <c r="AT141" s="50"/>
      <c r="AU141" s="50"/>
      <c r="AV141" s="50"/>
      <c r="AW141" s="50"/>
      <c r="AX141" s="50"/>
      <c r="AY141" s="50"/>
      <c r="AZ141" s="50"/>
      <c r="BA141" s="50"/>
      <c r="BB141" s="50"/>
      <c r="BC141" s="50"/>
      <c r="BD141" s="50"/>
      <c r="BE141" s="50"/>
      <c r="BF141" s="50"/>
      <c r="BG141" s="50"/>
      <c r="BH141" s="50"/>
      <c r="BI141" s="50"/>
      <c r="BJ141" s="50"/>
      <c r="BK141" s="50"/>
      <c r="BL141" s="50"/>
      <c r="BM141" s="50"/>
      <c r="BN141" s="50"/>
      <c r="BO141" s="50"/>
      <c r="BP141" s="50"/>
      <c r="BQ141" s="50"/>
      <c r="BR141" s="50"/>
      <c r="BS141" s="50"/>
      <c r="BT141" s="50"/>
      <c r="BU141" s="50"/>
      <c r="BV141" s="50"/>
      <c r="BW141" s="50"/>
      <c r="BX141" s="50"/>
      <c r="BY141" s="50"/>
      <c r="BZ141" s="50"/>
      <c r="CA141" s="50"/>
      <c r="CB141" s="50"/>
      <c r="CC141" s="50"/>
      <c r="CD141" s="50"/>
      <c r="CE141" s="50"/>
      <c r="CF141" s="50"/>
      <c r="CG141" s="50"/>
      <c r="CH141" s="50"/>
      <c r="CI141" s="50"/>
      <c r="CJ141" s="50"/>
      <c r="CK141" s="50"/>
      <c r="CL141" s="50"/>
      <c r="CM141" s="50"/>
      <c r="CN141" s="50"/>
      <c r="CO141" s="50"/>
      <c r="CP141" s="50"/>
      <c r="CQ141" s="50"/>
      <c r="CR141" s="50"/>
      <c r="CS141" s="50"/>
      <c r="CT141" s="50"/>
      <c r="CU141" s="50"/>
      <c r="CV141" s="50"/>
      <c r="CW141" s="50"/>
      <c r="CX141" s="50"/>
      <c r="CY141" s="50"/>
      <c r="CZ141" s="50"/>
      <c r="DA141" s="50"/>
    </row>
    <row r="142" spans="1:105" x14ac:dyDescent="0.2">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c r="AA142" s="50"/>
      <c r="AB142" s="50"/>
      <c r="AC142" s="50"/>
      <c r="AD142" s="50"/>
      <c r="AE142" s="50"/>
      <c r="AF142" s="50"/>
      <c r="AG142" s="50"/>
      <c r="AH142" s="50"/>
      <c r="AI142" s="50"/>
      <c r="AJ142" s="50"/>
      <c r="AK142" s="50"/>
      <c r="AL142" s="50"/>
      <c r="AM142" s="50"/>
      <c r="AN142" s="50"/>
      <c r="AO142" s="50"/>
      <c r="AP142" s="50"/>
      <c r="AQ142" s="50"/>
      <c r="AR142" s="50"/>
      <c r="AS142" s="50"/>
      <c r="AT142" s="50"/>
      <c r="AU142" s="50"/>
      <c r="AV142" s="50"/>
      <c r="AW142" s="50"/>
      <c r="AX142" s="50"/>
      <c r="AY142" s="50"/>
      <c r="AZ142" s="50"/>
      <c r="BA142" s="50"/>
      <c r="BB142" s="50"/>
      <c r="BC142" s="50"/>
      <c r="BD142" s="50"/>
      <c r="BE142" s="50"/>
      <c r="BF142" s="50"/>
      <c r="BG142" s="50"/>
      <c r="BH142" s="50"/>
      <c r="BI142" s="50"/>
      <c r="BJ142" s="50"/>
      <c r="BK142" s="50"/>
      <c r="BL142" s="50"/>
      <c r="BM142" s="50"/>
      <c r="BN142" s="50"/>
      <c r="BO142" s="50"/>
      <c r="BP142" s="50"/>
      <c r="BQ142" s="50"/>
      <c r="BR142" s="50"/>
      <c r="BS142" s="50"/>
      <c r="BT142" s="50"/>
      <c r="BU142" s="50"/>
      <c r="BV142" s="50"/>
      <c r="BW142" s="50"/>
      <c r="BX142" s="50"/>
      <c r="BY142" s="50"/>
      <c r="BZ142" s="50"/>
      <c r="CA142" s="50"/>
      <c r="CB142" s="50"/>
      <c r="CC142" s="50"/>
      <c r="CD142" s="50"/>
      <c r="CE142" s="50"/>
      <c r="CF142" s="50"/>
      <c r="CG142" s="50"/>
      <c r="CH142" s="50"/>
      <c r="CI142" s="50"/>
      <c r="CJ142" s="50"/>
      <c r="CK142" s="50"/>
      <c r="CL142" s="50"/>
      <c r="CM142" s="50"/>
      <c r="CN142" s="50"/>
      <c r="CO142" s="50"/>
      <c r="CP142" s="50"/>
      <c r="CQ142" s="50"/>
      <c r="CR142" s="50"/>
      <c r="CS142" s="50"/>
      <c r="CT142" s="50"/>
      <c r="CU142" s="50"/>
      <c r="CV142" s="50"/>
      <c r="CW142" s="50"/>
      <c r="CX142" s="50"/>
      <c r="CY142" s="50"/>
      <c r="CZ142" s="50"/>
      <c r="DA142" s="50"/>
    </row>
    <row r="143" spans="1:105" x14ac:dyDescent="0.2">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c r="AA143" s="50"/>
      <c r="AB143" s="50"/>
      <c r="AC143" s="50"/>
      <c r="AD143" s="50"/>
      <c r="AE143" s="50"/>
      <c r="AF143" s="50"/>
      <c r="AG143" s="50"/>
      <c r="AH143" s="50"/>
      <c r="AI143" s="50"/>
      <c r="AJ143" s="50"/>
      <c r="AK143" s="50"/>
      <c r="AL143" s="50"/>
      <c r="AM143" s="50"/>
      <c r="AN143" s="50"/>
      <c r="AO143" s="50"/>
      <c r="AP143" s="50"/>
      <c r="AQ143" s="50"/>
      <c r="AR143" s="50"/>
      <c r="AS143" s="50"/>
      <c r="AT143" s="50"/>
      <c r="AU143" s="50"/>
      <c r="AV143" s="50"/>
      <c r="AW143" s="50"/>
      <c r="AX143" s="50"/>
      <c r="AY143" s="50"/>
      <c r="AZ143" s="50"/>
      <c r="BA143" s="50"/>
      <c r="BB143" s="50"/>
      <c r="BC143" s="50"/>
      <c r="BD143" s="50"/>
      <c r="BE143" s="50"/>
      <c r="BF143" s="50"/>
      <c r="BG143" s="50"/>
      <c r="BH143" s="50"/>
      <c r="BI143" s="50"/>
      <c r="BJ143" s="50"/>
      <c r="BK143" s="50"/>
      <c r="BL143" s="50"/>
      <c r="BM143" s="50"/>
      <c r="BN143" s="50"/>
      <c r="BO143" s="50"/>
      <c r="BP143" s="50"/>
      <c r="BQ143" s="50"/>
      <c r="BR143" s="50"/>
      <c r="BS143" s="50"/>
      <c r="BT143" s="50"/>
      <c r="BU143" s="50"/>
      <c r="BV143" s="50"/>
      <c r="BW143" s="50"/>
      <c r="BX143" s="50"/>
      <c r="BY143" s="50"/>
      <c r="BZ143" s="50"/>
      <c r="CA143" s="50"/>
      <c r="CB143" s="50"/>
      <c r="CC143" s="50"/>
      <c r="CD143" s="50"/>
      <c r="CE143" s="50"/>
      <c r="CF143" s="50"/>
      <c r="CG143" s="50"/>
      <c r="CH143" s="50"/>
      <c r="CI143" s="50"/>
      <c r="CJ143" s="50"/>
      <c r="CK143" s="50"/>
      <c r="CL143" s="50"/>
      <c r="CM143" s="50"/>
      <c r="CN143" s="50"/>
      <c r="CO143" s="50"/>
      <c r="CP143" s="50"/>
      <c r="CQ143" s="50"/>
      <c r="CR143" s="50"/>
      <c r="CS143" s="50"/>
      <c r="CT143" s="50"/>
      <c r="CU143" s="50"/>
      <c r="CV143" s="50"/>
      <c r="CW143" s="50"/>
      <c r="CX143" s="50"/>
      <c r="CY143" s="50"/>
      <c r="CZ143" s="50"/>
      <c r="DA143" s="50"/>
    </row>
    <row r="144" spans="1:105" x14ac:dyDescent="0.2">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c r="AA144" s="50"/>
      <c r="AB144" s="50"/>
      <c r="AC144" s="50"/>
      <c r="AD144" s="50"/>
      <c r="AE144" s="50"/>
      <c r="AF144" s="50"/>
      <c r="AG144" s="50"/>
      <c r="AH144" s="50"/>
      <c r="AI144" s="50"/>
      <c r="AJ144" s="50"/>
      <c r="AK144" s="50"/>
      <c r="AL144" s="50"/>
      <c r="AM144" s="50"/>
      <c r="AN144" s="50"/>
      <c r="AO144" s="50"/>
      <c r="AP144" s="50"/>
      <c r="AQ144" s="50"/>
      <c r="AR144" s="50"/>
      <c r="AS144" s="50"/>
      <c r="AT144" s="50"/>
      <c r="AU144" s="50"/>
      <c r="AV144" s="50"/>
      <c r="AW144" s="50"/>
      <c r="AX144" s="50"/>
      <c r="AY144" s="50"/>
      <c r="AZ144" s="50"/>
      <c r="BA144" s="50"/>
      <c r="BB144" s="50"/>
      <c r="BC144" s="50"/>
      <c r="BD144" s="50"/>
      <c r="BE144" s="50"/>
      <c r="BF144" s="50"/>
      <c r="BG144" s="50"/>
      <c r="BH144" s="50"/>
      <c r="BI144" s="50"/>
      <c r="BJ144" s="50"/>
      <c r="BK144" s="50"/>
      <c r="BL144" s="50"/>
      <c r="BM144" s="50"/>
      <c r="BN144" s="50"/>
      <c r="BO144" s="50"/>
      <c r="BP144" s="50"/>
      <c r="BQ144" s="50"/>
      <c r="BR144" s="50"/>
      <c r="BS144" s="50"/>
      <c r="BT144" s="50"/>
      <c r="BU144" s="50"/>
      <c r="BV144" s="50"/>
      <c r="BW144" s="50"/>
      <c r="BX144" s="50"/>
      <c r="BY144" s="50"/>
      <c r="BZ144" s="50"/>
      <c r="CA144" s="50"/>
      <c r="CB144" s="50"/>
      <c r="CC144" s="50"/>
      <c r="CD144" s="50"/>
      <c r="CE144" s="50"/>
      <c r="CF144" s="50"/>
      <c r="CG144" s="50"/>
      <c r="CH144" s="50"/>
      <c r="CI144" s="50"/>
      <c r="CJ144" s="50"/>
      <c r="CK144" s="50"/>
      <c r="CL144" s="50"/>
      <c r="CM144" s="50"/>
      <c r="CN144" s="50"/>
      <c r="CO144" s="50"/>
      <c r="CP144" s="50"/>
      <c r="CQ144" s="50"/>
      <c r="CR144" s="50"/>
      <c r="CS144" s="50"/>
      <c r="CT144" s="50"/>
      <c r="CU144" s="50"/>
      <c r="CV144" s="50"/>
      <c r="CW144" s="50"/>
      <c r="CX144" s="50"/>
      <c r="CY144" s="50"/>
      <c r="CZ144" s="50"/>
      <c r="DA144" s="50"/>
    </row>
    <row r="145" spans="1:105" x14ac:dyDescent="0.2">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c r="AA145" s="50"/>
      <c r="AB145" s="50"/>
      <c r="AC145" s="50"/>
      <c r="AD145" s="50"/>
      <c r="AE145" s="50"/>
      <c r="AF145" s="50"/>
      <c r="AG145" s="50"/>
      <c r="AH145" s="50"/>
      <c r="AI145" s="50"/>
      <c r="AJ145" s="50"/>
      <c r="AK145" s="50"/>
      <c r="AL145" s="50"/>
      <c r="AM145" s="50"/>
      <c r="AN145" s="50"/>
      <c r="AO145" s="50"/>
      <c r="AP145" s="50"/>
      <c r="AQ145" s="50"/>
      <c r="AR145" s="50"/>
      <c r="AS145" s="50"/>
      <c r="AT145" s="50"/>
      <c r="AU145" s="50"/>
      <c r="AV145" s="50"/>
      <c r="AW145" s="50"/>
      <c r="AX145" s="50"/>
      <c r="AY145" s="50"/>
      <c r="AZ145" s="50"/>
      <c r="BA145" s="50"/>
      <c r="BB145" s="50"/>
      <c r="BC145" s="50"/>
      <c r="BD145" s="50"/>
      <c r="BE145" s="50"/>
      <c r="BF145" s="50"/>
      <c r="BG145" s="50"/>
      <c r="BH145" s="50"/>
      <c r="BI145" s="50"/>
      <c r="BJ145" s="50"/>
      <c r="BK145" s="50"/>
      <c r="BL145" s="50"/>
      <c r="BM145" s="50"/>
      <c r="BN145" s="50"/>
      <c r="BO145" s="50"/>
      <c r="BP145" s="50"/>
      <c r="BQ145" s="50"/>
      <c r="BR145" s="50"/>
      <c r="BS145" s="50"/>
      <c r="BT145" s="50"/>
      <c r="BU145" s="50"/>
      <c r="BV145" s="50"/>
      <c r="BW145" s="50"/>
      <c r="BX145" s="50"/>
      <c r="BY145" s="50"/>
      <c r="BZ145" s="50"/>
      <c r="CA145" s="50"/>
      <c r="CB145" s="50"/>
      <c r="CC145" s="50"/>
      <c r="CD145" s="50"/>
      <c r="CE145" s="50"/>
      <c r="CF145" s="50"/>
      <c r="CG145" s="50"/>
      <c r="CH145" s="50"/>
      <c r="CI145" s="50"/>
      <c r="CJ145" s="50"/>
      <c r="CK145" s="50"/>
      <c r="CL145" s="50"/>
      <c r="CM145" s="50"/>
      <c r="CN145" s="50"/>
      <c r="CO145" s="50"/>
      <c r="CP145" s="50"/>
      <c r="CQ145" s="50"/>
      <c r="CR145" s="50"/>
      <c r="CS145" s="50"/>
      <c r="CT145" s="50"/>
      <c r="CU145" s="50"/>
      <c r="CV145" s="50"/>
      <c r="CW145" s="50"/>
      <c r="CX145" s="50"/>
      <c r="CY145" s="50"/>
      <c r="CZ145" s="50"/>
      <c r="DA145" s="50"/>
    </row>
    <row r="146" spans="1:105" x14ac:dyDescent="0.2">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c r="AV146" s="50"/>
      <c r="AW146" s="50"/>
      <c r="AX146" s="50"/>
      <c r="AY146" s="50"/>
      <c r="AZ146" s="50"/>
      <c r="BA146" s="50"/>
      <c r="BB146" s="50"/>
      <c r="BC146" s="50"/>
      <c r="BD146" s="50"/>
      <c r="BE146" s="50"/>
      <c r="BF146" s="50"/>
      <c r="BG146" s="50"/>
      <c r="BH146" s="50"/>
      <c r="BI146" s="50"/>
      <c r="BJ146" s="50"/>
      <c r="BK146" s="50"/>
      <c r="BL146" s="50"/>
      <c r="BM146" s="50"/>
      <c r="BN146" s="50"/>
      <c r="BO146" s="50"/>
      <c r="BP146" s="50"/>
      <c r="BQ146" s="50"/>
      <c r="BR146" s="50"/>
      <c r="BS146" s="50"/>
      <c r="BT146" s="50"/>
      <c r="BU146" s="50"/>
      <c r="BV146" s="50"/>
      <c r="BW146" s="50"/>
      <c r="BX146" s="50"/>
      <c r="BY146" s="50"/>
      <c r="BZ146" s="50"/>
      <c r="CA146" s="50"/>
      <c r="CB146" s="50"/>
      <c r="CC146" s="50"/>
      <c r="CD146" s="50"/>
      <c r="CE146" s="50"/>
      <c r="CF146" s="50"/>
      <c r="CG146" s="50"/>
      <c r="CH146" s="50"/>
      <c r="CI146" s="50"/>
      <c r="CJ146" s="50"/>
      <c r="CK146" s="50"/>
      <c r="CL146" s="50"/>
      <c r="CM146" s="50"/>
      <c r="CN146" s="50"/>
      <c r="CO146" s="50"/>
      <c r="CP146" s="50"/>
      <c r="CQ146" s="50"/>
      <c r="CR146" s="50"/>
      <c r="CS146" s="50"/>
      <c r="CT146" s="50"/>
      <c r="CU146" s="50"/>
      <c r="CV146" s="50"/>
      <c r="CW146" s="50"/>
      <c r="CX146" s="50"/>
      <c r="CY146" s="50"/>
      <c r="CZ146" s="50"/>
      <c r="DA146" s="50"/>
    </row>
    <row r="147" spans="1:105" x14ac:dyDescent="0.2">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c r="AA147" s="50"/>
      <c r="AB147" s="50"/>
      <c r="AC147" s="50"/>
      <c r="AD147" s="50"/>
      <c r="AE147" s="50"/>
      <c r="AF147" s="50"/>
      <c r="AG147" s="50"/>
      <c r="AH147" s="50"/>
      <c r="AI147" s="50"/>
      <c r="AJ147" s="50"/>
      <c r="AK147" s="50"/>
      <c r="AL147" s="50"/>
      <c r="AM147" s="50"/>
      <c r="AN147" s="50"/>
      <c r="AO147" s="50"/>
      <c r="AP147" s="50"/>
      <c r="AQ147" s="50"/>
      <c r="AR147" s="50"/>
      <c r="AS147" s="50"/>
      <c r="AT147" s="50"/>
      <c r="AU147" s="50"/>
      <c r="AV147" s="50"/>
      <c r="AW147" s="50"/>
      <c r="AX147" s="50"/>
      <c r="AY147" s="50"/>
      <c r="AZ147" s="50"/>
      <c r="BA147" s="50"/>
      <c r="BB147" s="50"/>
      <c r="BC147" s="50"/>
      <c r="BD147" s="50"/>
      <c r="BE147" s="50"/>
      <c r="BF147" s="50"/>
      <c r="BG147" s="50"/>
      <c r="BH147" s="50"/>
      <c r="BI147" s="50"/>
      <c r="BJ147" s="50"/>
      <c r="BK147" s="50"/>
      <c r="BL147" s="50"/>
      <c r="BM147" s="50"/>
      <c r="BN147" s="50"/>
      <c r="BO147" s="50"/>
      <c r="BP147" s="50"/>
      <c r="BQ147" s="50"/>
      <c r="BR147" s="50"/>
      <c r="BS147" s="50"/>
      <c r="BT147" s="50"/>
      <c r="BU147" s="50"/>
      <c r="BV147" s="50"/>
      <c r="BW147" s="50"/>
      <c r="BX147" s="50"/>
      <c r="BY147" s="50"/>
      <c r="BZ147" s="50"/>
      <c r="CA147" s="50"/>
      <c r="CB147" s="50"/>
      <c r="CC147" s="50"/>
      <c r="CD147" s="50"/>
      <c r="CE147" s="50"/>
      <c r="CF147" s="50"/>
      <c r="CG147" s="50"/>
      <c r="CH147" s="50"/>
      <c r="CI147" s="50"/>
      <c r="CJ147" s="50"/>
      <c r="CK147" s="50"/>
      <c r="CL147" s="50"/>
      <c r="CM147" s="50"/>
      <c r="CN147" s="50"/>
      <c r="CO147" s="50"/>
      <c r="CP147" s="50"/>
      <c r="CQ147" s="50"/>
      <c r="CR147" s="50"/>
      <c r="CS147" s="50"/>
      <c r="CT147" s="50"/>
      <c r="CU147" s="50"/>
      <c r="CV147" s="50"/>
      <c r="CW147" s="50"/>
      <c r="CX147" s="50"/>
      <c r="CY147" s="50"/>
      <c r="CZ147" s="50"/>
      <c r="DA147" s="50"/>
    </row>
    <row r="148" spans="1:105" x14ac:dyDescent="0.2">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c r="AA148" s="50"/>
      <c r="AB148" s="50"/>
      <c r="AC148" s="50"/>
      <c r="AD148" s="50"/>
      <c r="AE148" s="50"/>
      <c r="AF148" s="50"/>
      <c r="AG148" s="50"/>
      <c r="AH148" s="50"/>
      <c r="AI148" s="50"/>
      <c r="AJ148" s="50"/>
      <c r="AK148" s="50"/>
      <c r="AL148" s="50"/>
      <c r="AM148" s="50"/>
      <c r="AN148" s="50"/>
      <c r="AO148" s="50"/>
      <c r="AP148" s="50"/>
      <c r="AQ148" s="50"/>
      <c r="AR148" s="50"/>
      <c r="AS148" s="50"/>
      <c r="AT148" s="50"/>
      <c r="AU148" s="50"/>
      <c r="AV148" s="50"/>
      <c r="AW148" s="50"/>
      <c r="AX148" s="50"/>
      <c r="AY148" s="50"/>
      <c r="AZ148" s="50"/>
      <c r="BA148" s="50"/>
      <c r="BB148" s="50"/>
      <c r="BC148" s="50"/>
      <c r="BD148" s="50"/>
      <c r="BE148" s="50"/>
      <c r="BF148" s="50"/>
      <c r="BG148" s="50"/>
      <c r="BH148" s="50"/>
      <c r="BI148" s="50"/>
      <c r="BJ148" s="50"/>
      <c r="BK148" s="50"/>
      <c r="BL148" s="50"/>
      <c r="BM148" s="50"/>
      <c r="BN148" s="50"/>
      <c r="BO148" s="50"/>
      <c r="BP148" s="50"/>
      <c r="BQ148" s="50"/>
      <c r="BR148" s="50"/>
      <c r="BS148" s="50"/>
      <c r="BT148" s="50"/>
      <c r="BU148" s="50"/>
      <c r="BV148" s="50"/>
      <c r="BW148" s="50"/>
      <c r="BX148" s="50"/>
      <c r="BY148" s="50"/>
      <c r="BZ148" s="50"/>
      <c r="CA148" s="50"/>
      <c r="CB148" s="50"/>
      <c r="CC148" s="50"/>
      <c r="CD148" s="50"/>
      <c r="CE148" s="50"/>
      <c r="CF148" s="50"/>
      <c r="CG148" s="50"/>
      <c r="CH148" s="50"/>
      <c r="CI148" s="50"/>
      <c r="CJ148" s="50"/>
      <c r="CK148" s="50"/>
      <c r="CL148" s="50"/>
      <c r="CM148" s="50"/>
      <c r="CN148" s="50"/>
      <c r="CO148" s="50"/>
      <c r="CP148" s="50"/>
      <c r="CQ148" s="50"/>
      <c r="CR148" s="50"/>
      <c r="CS148" s="50"/>
      <c r="CT148" s="50"/>
      <c r="CU148" s="50"/>
      <c r="CV148" s="50"/>
      <c r="CW148" s="50"/>
      <c r="CX148" s="50"/>
      <c r="CY148" s="50"/>
      <c r="CZ148" s="50"/>
      <c r="DA148" s="50"/>
    </row>
    <row r="149" spans="1:105" x14ac:dyDescent="0.2">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c r="AA149" s="50"/>
      <c r="AB149" s="50"/>
      <c r="AC149" s="50"/>
      <c r="AD149" s="50"/>
      <c r="AE149" s="50"/>
      <c r="AF149" s="50"/>
      <c r="AG149" s="50"/>
      <c r="AH149" s="50"/>
      <c r="AI149" s="50"/>
      <c r="AJ149" s="50"/>
      <c r="AK149" s="50"/>
      <c r="AL149" s="50"/>
      <c r="AM149" s="50"/>
      <c r="AN149" s="50"/>
      <c r="AO149" s="50"/>
      <c r="AP149" s="50"/>
      <c r="AQ149" s="50"/>
      <c r="AR149" s="50"/>
      <c r="AS149" s="50"/>
      <c r="AT149" s="50"/>
      <c r="AU149" s="50"/>
      <c r="AV149" s="50"/>
      <c r="AW149" s="50"/>
      <c r="AX149" s="50"/>
      <c r="AY149" s="50"/>
      <c r="AZ149" s="50"/>
      <c r="BA149" s="50"/>
      <c r="BB149" s="50"/>
      <c r="BC149" s="50"/>
      <c r="BD149" s="50"/>
      <c r="BE149" s="50"/>
      <c r="BF149" s="50"/>
      <c r="BG149" s="50"/>
      <c r="BH149" s="50"/>
      <c r="BI149" s="50"/>
      <c r="BJ149" s="50"/>
      <c r="BK149" s="50"/>
      <c r="BL149" s="50"/>
      <c r="BM149" s="50"/>
      <c r="BN149" s="50"/>
      <c r="BO149" s="50"/>
      <c r="BP149" s="50"/>
      <c r="BQ149" s="50"/>
      <c r="BR149" s="50"/>
      <c r="BS149" s="50"/>
      <c r="BT149" s="50"/>
      <c r="BU149" s="50"/>
      <c r="BV149" s="50"/>
      <c r="BW149" s="50"/>
      <c r="BX149" s="50"/>
      <c r="BY149" s="50"/>
      <c r="BZ149" s="50"/>
      <c r="CA149" s="50"/>
      <c r="CB149" s="50"/>
      <c r="CC149" s="50"/>
      <c r="CD149" s="50"/>
      <c r="CE149" s="50"/>
      <c r="CF149" s="50"/>
      <c r="CG149" s="50"/>
      <c r="CH149" s="50"/>
      <c r="CI149" s="50"/>
      <c r="CJ149" s="50"/>
      <c r="CK149" s="50"/>
      <c r="CL149" s="50"/>
      <c r="CM149" s="50"/>
      <c r="CN149" s="50"/>
      <c r="CO149" s="50"/>
      <c r="CP149" s="50"/>
      <c r="CQ149" s="50"/>
      <c r="CR149" s="50"/>
      <c r="CS149" s="50"/>
      <c r="CT149" s="50"/>
      <c r="CU149" s="50"/>
      <c r="CV149" s="50"/>
      <c r="CW149" s="50"/>
      <c r="CX149" s="50"/>
      <c r="CY149" s="50"/>
      <c r="CZ149" s="50"/>
      <c r="DA149" s="50"/>
    </row>
    <row r="150" spans="1:105" x14ac:dyDescent="0.2">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c r="AA150" s="50"/>
      <c r="AB150" s="50"/>
      <c r="AC150" s="50"/>
      <c r="AD150" s="50"/>
      <c r="AE150" s="50"/>
      <c r="AF150" s="50"/>
      <c r="AG150" s="50"/>
      <c r="AH150" s="50"/>
      <c r="AI150" s="50"/>
      <c r="AJ150" s="50"/>
      <c r="AK150" s="50"/>
      <c r="AL150" s="50"/>
      <c r="AM150" s="50"/>
      <c r="AN150" s="50"/>
      <c r="AO150" s="50"/>
      <c r="AP150" s="50"/>
      <c r="AQ150" s="50"/>
      <c r="AR150" s="50"/>
      <c r="AS150" s="50"/>
      <c r="AT150" s="50"/>
      <c r="AU150" s="50"/>
      <c r="AV150" s="50"/>
      <c r="AW150" s="50"/>
      <c r="AX150" s="50"/>
      <c r="AY150" s="50"/>
      <c r="AZ150" s="50"/>
      <c r="BA150" s="50"/>
      <c r="BB150" s="50"/>
      <c r="BC150" s="50"/>
      <c r="BD150" s="50"/>
      <c r="BE150" s="50"/>
      <c r="BF150" s="50"/>
      <c r="BG150" s="50"/>
      <c r="BH150" s="50"/>
      <c r="BI150" s="50"/>
      <c r="BJ150" s="50"/>
      <c r="BK150" s="50"/>
      <c r="BL150" s="50"/>
      <c r="BM150" s="50"/>
      <c r="BN150" s="50"/>
      <c r="BO150" s="50"/>
      <c r="BP150" s="50"/>
      <c r="BQ150" s="50"/>
      <c r="BR150" s="50"/>
      <c r="BS150" s="50"/>
      <c r="BT150" s="50"/>
      <c r="BU150" s="50"/>
      <c r="BV150" s="50"/>
      <c r="BW150" s="50"/>
      <c r="BX150" s="50"/>
      <c r="BY150" s="50"/>
      <c r="BZ150" s="50"/>
      <c r="CA150" s="50"/>
      <c r="CB150" s="50"/>
      <c r="CC150" s="50"/>
      <c r="CD150" s="50"/>
      <c r="CE150" s="50"/>
      <c r="CF150" s="50"/>
      <c r="CG150" s="50"/>
      <c r="CH150" s="50"/>
      <c r="CI150" s="50"/>
      <c r="CJ150" s="50"/>
      <c r="CK150" s="50"/>
      <c r="CL150" s="50"/>
      <c r="CM150" s="50"/>
      <c r="CN150" s="50"/>
      <c r="CO150" s="50"/>
      <c r="CP150" s="50"/>
      <c r="CQ150" s="50"/>
      <c r="CR150" s="50"/>
      <c r="CS150" s="50"/>
      <c r="CT150" s="50"/>
      <c r="CU150" s="50"/>
      <c r="CV150" s="50"/>
      <c r="CW150" s="50"/>
      <c r="CX150" s="50"/>
      <c r="CY150" s="50"/>
      <c r="CZ150" s="50"/>
      <c r="DA150" s="50"/>
    </row>
    <row r="151" spans="1:105" x14ac:dyDescent="0.2">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c r="AA151" s="50"/>
      <c r="AB151" s="50"/>
      <c r="AC151" s="50"/>
      <c r="AD151" s="50"/>
      <c r="AE151" s="50"/>
      <c r="AF151" s="50"/>
      <c r="AG151" s="50"/>
      <c r="AH151" s="50"/>
      <c r="AI151" s="50"/>
      <c r="AJ151" s="50"/>
      <c r="AK151" s="50"/>
      <c r="AL151" s="50"/>
      <c r="AM151" s="50"/>
      <c r="AN151" s="50"/>
      <c r="AO151" s="50"/>
      <c r="AP151" s="50"/>
      <c r="AQ151" s="50"/>
      <c r="AR151" s="50"/>
      <c r="AS151" s="50"/>
      <c r="AT151" s="50"/>
      <c r="AU151" s="50"/>
      <c r="AV151" s="50"/>
      <c r="AW151" s="50"/>
      <c r="AX151" s="50"/>
      <c r="AY151" s="50"/>
      <c r="AZ151" s="50"/>
      <c r="BA151" s="50"/>
      <c r="BB151" s="50"/>
      <c r="BC151" s="50"/>
      <c r="BD151" s="50"/>
      <c r="BE151" s="50"/>
      <c r="BF151" s="50"/>
      <c r="BG151" s="50"/>
      <c r="BH151" s="50"/>
      <c r="BI151" s="50"/>
      <c r="BJ151" s="50"/>
      <c r="BK151" s="50"/>
      <c r="BL151" s="50"/>
      <c r="BM151" s="50"/>
      <c r="BN151" s="50"/>
      <c r="BO151" s="50"/>
      <c r="BP151" s="50"/>
      <c r="BQ151" s="50"/>
      <c r="BR151" s="50"/>
      <c r="BS151" s="50"/>
      <c r="BT151" s="50"/>
      <c r="BU151" s="50"/>
      <c r="BV151" s="50"/>
      <c r="BW151" s="50"/>
      <c r="BX151" s="50"/>
      <c r="BY151" s="50"/>
      <c r="BZ151" s="50"/>
      <c r="CA151" s="50"/>
      <c r="CB151" s="50"/>
      <c r="CC151" s="50"/>
      <c r="CD151" s="50"/>
      <c r="CE151" s="50"/>
      <c r="CF151" s="50"/>
      <c r="CG151" s="50"/>
      <c r="CH151" s="50"/>
      <c r="CI151" s="50"/>
      <c r="CJ151" s="50"/>
      <c r="CK151" s="50"/>
      <c r="CL151" s="50"/>
      <c r="CM151" s="50"/>
      <c r="CN151" s="50"/>
      <c r="CO151" s="50"/>
      <c r="CP151" s="50"/>
      <c r="CQ151" s="50"/>
      <c r="CR151" s="50"/>
      <c r="CS151" s="50"/>
      <c r="CT151" s="50"/>
      <c r="CU151" s="50"/>
      <c r="CV151" s="50"/>
      <c r="CW151" s="50"/>
      <c r="CX151" s="50"/>
      <c r="CY151" s="50"/>
      <c r="CZ151" s="50"/>
      <c r="DA151" s="50"/>
    </row>
    <row r="152" spans="1:105" x14ac:dyDescent="0.2">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c r="AA152" s="50"/>
      <c r="AB152" s="50"/>
      <c r="AC152" s="50"/>
      <c r="AD152" s="50"/>
      <c r="AE152" s="50"/>
      <c r="AF152" s="50"/>
      <c r="AG152" s="50"/>
      <c r="AH152" s="50"/>
      <c r="AI152" s="50"/>
      <c r="AJ152" s="50"/>
      <c r="AK152" s="50"/>
      <c r="AL152" s="50"/>
      <c r="AM152" s="50"/>
      <c r="AN152" s="50"/>
      <c r="AO152" s="50"/>
      <c r="AP152" s="50"/>
      <c r="AQ152" s="50"/>
      <c r="AR152" s="50"/>
      <c r="AS152" s="50"/>
      <c r="AT152" s="50"/>
      <c r="AU152" s="50"/>
      <c r="AV152" s="50"/>
      <c r="AW152" s="50"/>
      <c r="AX152" s="50"/>
      <c r="AY152" s="50"/>
      <c r="AZ152" s="50"/>
      <c r="BA152" s="50"/>
      <c r="BB152" s="50"/>
      <c r="BC152" s="50"/>
      <c r="BD152" s="50"/>
      <c r="BE152" s="50"/>
      <c r="BF152" s="50"/>
      <c r="BG152" s="50"/>
      <c r="BH152" s="50"/>
      <c r="BI152" s="50"/>
      <c r="BJ152" s="50"/>
      <c r="BK152" s="50"/>
      <c r="BL152" s="50"/>
      <c r="BM152" s="50"/>
      <c r="BN152" s="50"/>
      <c r="BO152" s="50"/>
      <c r="BP152" s="50"/>
      <c r="BQ152" s="50"/>
      <c r="BR152" s="50"/>
      <c r="BS152" s="50"/>
      <c r="BT152" s="50"/>
      <c r="BU152" s="50"/>
      <c r="BV152" s="50"/>
      <c r="BW152" s="50"/>
      <c r="BX152" s="50"/>
      <c r="BY152" s="50"/>
      <c r="BZ152" s="50"/>
      <c r="CA152" s="50"/>
      <c r="CB152" s="50"/>
      <c r="CC152" s="50"/>
      <c r="CD152" s="50"/>
      <c r="CE152" s="50"/>
      <c r="CF152" s="50"/>
      <c r="CG152" s="50"/>
      <c r="CH152" s="50"/>
      <c r="CI152" s="50"/>
      <c r="CJ152" s="50"/>
      <c r="CK152" s="50"/>
      <c r="CL152" s="50"/>
      <c r="CM152" s="50"/>
      <c r="CN152" s="50"/>
      <c r="CO152" s="50"/>
      <c r="CP152" s="50"/>
      <c r="CQ152" s="50"/>
      <c r="CR152" s="50"/>
      <c r="CS152" s="50"/>
      <c r="CT152" s="50"/>
      <c r="CU152" s="50"/>
      <c r="CV152" s="50"/>
      <c r="CW152" s="50"/>
      <c r="CX152" s="50"/>
      <c r="CY152" s="50"/>
      <c r="CZ152" s="50"/>
      <c r="DA152" s="50"/>
    </row>
    <row r="153" spans="1:105" x14ac:dyDescent="0.2">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c r="AA153" s="50"/>
      <c r="AB153" s="50"/>
      <c r="AC153" s="50"/>
      <c r="AD153" s="50"/>
      <c r="AE153" s="50"/>
      <c r="AF153" s="50"/>
      <c r="AG153" s="50"/>
      <c r="AH153" s="50"/>
      <c r="AI153" s="50"/>
      <c r="AJ153" s="50"/>
      <c r="AK153" s="50"/>
      <c r="AL153" s="50"/>
      <c r="AM153" s="50"/>
      <c r="AN153" s="50"/>
      <c r="AO153" s="50"/>
      <c r="AP153" s="50"/>
      <c r="AQ153" s="50"/>
      <c r="AR153" s="50"/>
      <c r="AS153" s="50"/>
      <c r="AT153" s="50"/>
      <c r="AU153" s="50"/>
      <c r="AV153" s="50"/>
      <c r="AW153" s="50"/>
      <c r="AX153" s="50"/>
      <c r="AY153" s="50"/>
      <c r="AZ153" s="50"/>
      <c r="BA153" s="50"/>
      <c r="BB153" s="50"/>
      <c r="BC153" s="50"/>
      <c r="BD153" s="50"/>
      <c r="BE153" s="50"/>
      <c r="BF153" s="50"/>
      <c r="BG153" s="50"/>
      <c r="BH153" s="50"/>
      <c r="BI153" s="50"/>
      <c r="BJ153" s="50"/>
      <c r="BK153" s="50"/>
      <c r="BL153" s="50"/>
      <c r="BM153" s="50"/>
      <c r="BN153" s="50"/>
      <c r="BO153" s="50"/>
      <c r="BP153" s="50"/>
      <c r="BQ153" s="50"/>
      <c r="BR153" s="50"/>
      <c r="BS153" s="50"/>
      <c r="BT153" s="50"/>
      <c r="BU153" s="50"/>
      <c r="BV153" s="50"/>
      <c r="BW153" s="50"/>
      <c r="BX153" s="50"/>
      <c r="BY153" s="50"/>
      <c r="BZ153" s="50"/>
      <c r="CA153" s="50"/>
      <c r="CB153" s="50"/>
      <c r="CC153" s="50"/>
      <c r="CD153" s="50"/>
      <c r="CE153" s="50"/>
      <c r="CF153" s="50"/>
      <c r="CG153" s="50"/>
      <c r="CH153" s="50"/>
      <c r="CI153" s="50"/>
      <c r="CJ153" s="50"/>
      <c r="CK153" s="50"/>
      <c r="CL153" s="50"/>
      <c r="CM153" s="50"/>
      <c r="CN153" s="50"/>
      <c r="CO153" s="50"/>
      <c r="CP153" s="50"/>
      <c r="CQ153" s="50"/>
      <c r="CR153" s="50"/>
      <c r="CS153" s="50"/>
      <c r="CT153" s="50"/>
      <c r="CU153" s="50"/>
      <c r="CV153" s="50"/>
      <c r="CW153" s="50"/>
      <c r="CX153" s="50"/>
      <c r="CY153" s="50"/>
      <c r="CZ153" s="50"/>
      <c r="DA153" s="50"/>
    </row>
    <row r="154" spans="1:105" x14ac:dyDescent="0.2">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c r="AA154" s="50"/>
      <c r="AB154" s="50"/>
      <c r="AC154" s="50"/>
      <c r="AD154" s="50"/>
      <c r="AE154" s="50"/>
      <c r="AF154" s="50"/>
      <c r="AG154" s="50"/>
      <c r="AH154" s="50"/>
      <c r="AI154" s="50"/>
      <c r="AJ154" s="50"/>
      <c r="AK154" s="50"/>
      <c r="AL154" s="50"/>
      <c r="AM154" s="50"/>
      <c r="AN154" s="50"/>
      <c r="AO154" s="50"/>
      <c r="AP154" s="50"/>
      <c r="AQ154" s="50"/>
      <c r="AR154" s="50"/>
      <c r="AS154" s="50"/>
      <c r="AT154" s="50"/>
      <c r="AU154" s="50"/>
      <c r="AV154" s="50"/>
      <c r="AW154" s="50"/>
      <c r="AX154" s="50"/>
      <c r="AY154" s="50"/>
      <c r="AZ154" s="50"/>
      <c r="BA154" s="50"/>
      <c r="BB154" s="50"/>
      <c r="BC154" s="50"/>
      <c r="BD154" s="50"/>
      <c r="BE154" s="50"/>
      <c r="BF154" s="50"/>
      <c r="BG154" s="50"/>
      <c r="BH154" s="50"/>
      <c r="BI154" s="50"/>
      <c r="BJ154" s="50"/>
      <c r="BK154" s="50"/>
      <c r="BL154" s="50"/>
      <c r="BM154" s="50"/>
      <c r="BN154" s="50"/>
      <c r="BO154" s="50"/>
      <c r="BP154" s="50"/>
      <c r="BQ154" s="50"/>
      <c r="BR154" s="50"/>
      <c r="BS154" s="50"/>
      <c r="BT154" s="50"/>
      <c r="BU154" s="50"/>
      <c r="BV154" s="50"/>
      <c r="BW154" s="50"/>
      <c r="BX154" s="50"/>
      <c r="BY154" s="50"/>
      <c r="BZ154" s="50"/>
      <c r="CA154" s="50"/>
      <c r="CB154" s="50"/>
      <c r="CC154" s="50"/>
      <c r="CD154" s="50"/>
      <c r="CE154" s="50"/>
      <c r="CF154" s="50"/>
      <c r="CG154" s="50"/>
      <c r="CH154" s="50"/>
      <c r="CI154" s="50"/>
      <c r="CJ154" s="50"/>
      <c r="CK154" s="50"/>
      <c r="CL154" s="50"/>
      <c r="CM154" s="50"/>
      <c r="CN154" s="50"/>
      <c r="CO154" s="50"/>
      <c r="CP154" s="50"/>
      <c r="CQ154" s="50"/>
      <c r="CR154" s="50"/>
      <c r="CS154" s="50"/>
      <c r="CT154" s="50"/>
      <c r="CU154" s="50"/>
      <c r="CV154" s="50"/>
      <c r="CW154" s="50"/>
      <c r="CX154" s="50"/>
      <c r="CY154" s="50"/>
      <c r="CZ154" s="50"/>
      <c r="DA154" s="50"/>
    </row>
    <row r="155" spans="1:105" x14ac:dyDescent="0.2">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c r="AA155" s="50"/>
      <c r="AB155" s="50"/>
      <c r="AC155" s="50"/>
      <c r="AD155" s="50"/>
      <c r="AE155" s="50"/>
      <c r="AF155" s="50"/>
      <c r="AG155" s="50"/>
      <c r="AH155" s="50"/>
      <c r="AI155" s="50"/>
      <c r="AJ155" s="50"/>
      <c r="AK155" s="50"/>
      <c r="AL155" s="50"/>
      <c r="AM155" s="50"/>
      <c r="AN155" s="50"/>
      <c r="AO155" s="50"/>
      <c r="AP155" s="50"/>
      <c r="AQ155" s="50"/>
      <c r="AR155" s="50"/>
      <c r="AS155" s="50"/>
      <c r="AT155" s="50"/>
      <c r="AU155" s="50"/>
      <c r="AV155" s="50"/>
      <c r="AW155" s="50"/>
      <c r="AX155" s="50"/>
      <c r="AY155" s="50"/>
      <c r="AZ155" s="50"/>
      <c r="BA155" s="50"/>
      <c r="BB155" s="50"/>
      <c r="BC155" s="50"/>
      <c r="BD155" s="50"/>
      <c r="BE155" s="50"/>
      <c r="BF155" s="50"/>
      <c r="BG155" s="50"/>
      <c r="BH155" s="50"/>
      <c r="BI155" s="50"/>
      <c r="BJ155" s="50"/>
      <c r="BK155" s="50"/>
      <c r="BL155" s="50"/>
      <c r="BM155" s="50"/>
      <c r="BN155" s="50"/>
      <c r="BO155" s="50"/>
      <c r="BP155" s="50"/>
      <c r="BQ155" s="50"/>
      <c r="BR155" s="50"/>
      <c r="BS155" s="50"/>
      <c r="BT155" s="50"/>
      <c r="BU155" s="50"/>
      <c r="BV155" s="50"/>
      <c r="BW155" s="50"/>
      <c r="BX155" s="50"/>
      <c r="BY155" s="50"/>
      <c r="BZ155" s="50"/>
      <c r="CA155" s="50"/>
      <c r="CB155" s="50"/>
      <c r="CC155" s="50"/>
      <c r="CD155" s="50"/>
      <c r="CE155" s="50"/>
      <c r="CF155" s="50"/>
      <c r="CG155" s="50"/>
      <c r="CH155" s="50"/>
      <c r="CI155" s="50"/>
      <c r="CJ155" s="50"/>
      <c r="CK155" s="50"/>
      <c r="CL155" s="50"/>
      <c r="CM155" s="50"/>
      <c r="CN155" s="50"/>
      <c r="CO155" s="50"/>
      <c r="CP155" s="50"/>
      <c r="CQ155" s="50"/>
      <c r="CR155" s="50"/>
      <c r="CS155" s="50"/>
      <c r="CT155" s="50"/>
      <c r="CU155" s="50"/>
      <c r="CV155" s="50"/>
      <c r="CW155" s="50"/>
      <c r="CX155" s="50"/>
      <c r="CY155" s="50"/>
      <c r="CZ155" s="50"/>
      <c r="DA155" s="50"/>
    </row>
    <row r="156" spans="1:105" x14ac:dyDescent="0.2">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c r="AA156" s="50"/>
      <c r="AB156" s="50"/>
      <c r="AC156" s="50"/>
      <c r="AD156" s="50"/>
      <c r="AE156" s="50"/>
      <c r="AF156" s="50"/>
      <c r="AG156" s="50"/>
      <c r="AH156" s="50"/>
      <c r="AI156" s="50"/>
      <c r="AJ156" s="50"/>
      <c r="AK156" s="50"/>
      <c r="AL156" s="50"/>
      <c r="AM156" s="50"/>
      <c r="AN156" s="50"/>
      <c r="AO156" s="50"/>
      <c r="AP156" s="50"/>
      <c r="AQ156" s="50"/>
      <c r="AR156" s="50"/>
      <c r="AS156" s="50"/>
      <c r="AT156" s="50"/>
      <c r="AU156" s="50"/>
      <c r="AV156" s="50"/>
      <c r="AW156" s="50"/>
      <c r="AX156" s="50"/>
      <c r="AY156" s="50"/>
      <c r="AZ156" s="50"/>
      <c r="BA156" s="50"/>
      <c r="BB156" s="50"/>
      <c r="BC156" s="50"/>
      <c r="BD156" s="50"/>
      <c r="BE156" s="50"/>
      <c r="BF156" s="50"/>
      <c r="BG156" s="50"/>
      <c r="BH156" s="50"/>
      <c r="BI156" s="50"/>
      <c r="BJ156" s="50"/>
      <c r="BK156" s="50"/>
      <c r="BL156" s="50"/>
      <c r="BM156" s="50"/>
      <c r="BN156" s="50"/>
      <c r="BO156" s="50"/>
      <c r="BP156" s="50"/>
      <c r="BQ156" s="50"/>
      <c r="BR156" s="50"/>
      <c r="BS156" s="50"/>
      <c r="BT156" s="50"/>
      <c r="BU156" s="50"/>
      <c r="BV156" s="50"/>
      <c r="BW156" s="50"/>
      <c r="BX156" s="50"/>
      <c r="BY156" s="50"/>
      <c r="BZ156" s="50"/>
      <c r="CA156" s="50"/>
      <c r="CB156" s="50"/>
      <c r="CC156" s="50"/>
      <c r="CD156" s="50"/>
      <c r="CE156" s="50"/>
      <c r="CF156" s="50"/>
      <c r="CG156" s="50"/>
      <c r="CH156" s="50"/>
      <c r="CI156" s="50"/>
      <c r="CJ156" s="50"/>
      <c r="CK156" s="50"/>
      <c r="CL156" s="50"/>
      <c r="CM156" s="50"/>
      <c r="CN156" s="50"/>
      <c r="CO156" s="50"/>
      <c r="CP156" s="50"/>
      <c r="CQ156" s="50"/>
      <c r="CR156" s="50"/>
      <c r="CS156" s="50"/>
      <c r="CT156" s="50"/>
      <c r="CU156" s="50"/>
      <c r="CV156" s="50"/>
      <c r="CW156" s="50"/>
      <c r="CX156" s="50"/>
      <c r="CY156" s="50"/>
      <c r="CZ156" s="50"/>
      <c r="DA156" s="50"/>
    </row>
    <row r="157" spans="1:105" x14ac:dyDescent="0.2">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c r="AA157" s="50"/>
      <c r="AB157" s="50"/>
      <c r="AC157" s="50"/>
      <c r="AD157" s="50"/>
      <c r="AE157" s="50"/>
      <c r="AF157" s="50"/>
      <c r="AG157" s="50"/>
      <c r="AH157" s="50"/>
      <c r="AI157" s="50"/>
      <c r="AJ157" s="50"/>
      <c r="AK157" s="50"/>
      <c r="AL157" s="50"/>
      <c r="AM157" s="50"/>
      <c r="AN157" s="50"/>
      <c r="AO157" s="50"/>
      <c r="AP157" s="50"/>
      <c r="AQ157" s="50"/>
      <c r="AR157" s="50"/>
      <c r="AS157" s="50"/>
      <c r="AT157" s="50"/>
      <c r="AU157" s="50"/>
      <c r="AV157" s="50"/>
      <c r="AW157" s="50"/>
      <c r="AX157" s="50"/>
      <c r="AY157" s="50"/>
      <c r="AZ157" s="50"/>
      <c r="BA157" s="50"/>
      <c r="BB157" s="50"/>
      <c r="BC157" s="50"/>
      <c r="BD157" s="50"/>
      <c r="BE157" s="50"/>
      <c r="BF157" s="50"/>
      <c r="BG157" s="50"/>
      <c r="BH157" s="50"/>
      <c r="BI157" s="50"/>
      <c r="BJ157" s="50"/>
      <c r="BK157" s="50"/>
      <c r="BL157" s="50"/>
      <c r="BM157" s="50"/>
      <c r="BN157" s="50"/>
      <c r="BO157" s="50"/>
      <c r="BP157" s="50"/>
      <c r="BQ157" s="50"/>
      <c r="BR157" s="50"/>
      <c r="BS157" s="50"/>
      <c r="BT157" s="50"/>
      <c r="BU157" s="50"/>
      <c r="BV157" s="50"/>
      <c r="BW157" s="50"/>
      <c r="BX157" s="50"/>
      <c r="BY157" s="50"/>
      <c r="BZ157" s="50"/>
      <c r="CA157" s="50"/>
      <c r="CB157" s="50"/>
      <c r="CC157" s="50"/>
      <c r="CD157" s="50"/>
      <c r="CE157" s="50"/>
      <c r="CF157" s="50"/>
      <c r="CG157" s="50"/>
      <c r="CH157" s="50"/>
      <c r="CI157" s="50"/>
      <c r="CJ157" s="50"/>
      <c r="CK157" s="50"/>
      <c r="CL157" s="50"/>
      <c r="CM157" s="50"/>
      <c r="CN157" s="50"/>
      <c r="CO157" s="50"/>
      <c r="CP157" s="50"/>
      <c r="CQ157" s="50"/>
      <c r="CR157" s="50"/>
      <c r="CS157" s="50"/>
      <c r="CT157" s="50"/>
      <c r="CU157" s="50"/>
      <c r="CV157" s="50"/>
      <c r="CW157" s="50"/>
      <c r="CX157" s="50"/>
      <c r="CY157" s="50"/>
      <c r="CZ157" s="50"/>
      <c r="DA157" s="50"/>
    </row>
    <row r="158" spans="1:105" x14ac:dyDescent="0.2">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c r="AA158" s="50"/>
      <c r="AB158" s="50"/>
      <c r="AC158" s="50"/>
      <c r="AD158" s="50"/>
      <c r="AE158" s="50"/>
      <c r="AF158" s="50"/>
      <c r="AG158" s="50"/>
      <c r="AH158" s="50"/>
      <c r="AI158" s="50"/>
      <c r="AJ158" s="50"/>
      <c r="AK158" s="50"/>
      <c r="AL158" s="50"/>
      <c r="AM158" s="50"/>
      <c r="AN158" s="50"/>
      <c r="AO158" s="50"/>
      <c r="AP158" s="50"/>
      <c r="AQ158" s="50"/>
      <c r="AR158" s="50"/>
      <c r="AS158" s="50"/>
      <c r="AT158" s="50"/>
      <c r="AU158" s="50"/>
      <c r="AV158" s="50"/>
      <c r="AW158" s="50"/>
      <c r="AX158" s="50"/>
      <c r="AY158" s="50"/>
      <c r="AZ158" s="50"/>
      <c r="BA158" s="50"/>
      <c r="BB158" s="50"/>
      <c r="BC158" s="50"/>
      <c r="BD158" s="50"/>
      <c r="BE158" s="50"/>
      <c r="BF158" s="50"/>
      <c r="BG158" s="50"/>
      <c r="BH158" s="50"/>
      <c r="BI158" s="50"/>
      <c r="BJ158" s="50"/>
      <c r="BK158" s="50"/>
      <c r="BL158" s="50"/>
      <c r="BM158" s="50"/>
      <c r="BN158" s="50"/>
      <c r="BO158" s="50"/>
      <c r="BP158" s="50"/>
      <c r="BQ158" s="50"/>
      <c r="BR158" s="50"/>
      <c r="BS158" s="50"/>
      <c r="BT158" s="50"/>
      <c r="BU158" s="50"/>
      <c r="BV158" s="50"/>
      <c r="BW158" s="50"/>
      <c r="BX158" s="50"/>
      <c r="BY158" s="50"/>
      <c r="BZ158" s="50"/>
      <c r="CA158" s="50"/>
      <c r="CB158" s="50"/>
      <c r="CC158" s="50"/>
      <c r="CD158" s="50"/>
      <c r="CE158" s="50"/>
      <c r="CF158" s="50"/>
      <c r="CG158" s="50"/>
      <c r="CH158" s="50"/>
      <c r="CI158" s="50"/>
      <c r="CJ158" s="50"/>
      <c r="CK158" s="50"/>
      <c r="CL158" s="50"/>
      <c r="CM158" s="50"/>
      <c r="CN158" s="50"/>
      <c r="CO158" s="50"/>
      <c r="CP158" s="50"/>
      <c r="CQ158" s="50"/>
      <c r="CR158" s="50"/>
      <c r="CS158" s="50"/>
      <c r="CT158" s="50"/>
      <c r="CU158" s="50"/>
      <c r="CV158" s="50"/>
      <c r="CW158" s="50"/>
      <c r="CX158" s="50"/>
      <c r="CY158" s="50"/>
      <c r="CZ158" s="50"/>
      <c r="DA158" s="50"/>
    </row>
    <row r="159" spans="1:105" x14ac:dyDescent="0.2">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c r="AA159" s="50"/>
      <c r="AB159" s="50"/>
      <c r="AC159" s="50"/>
      <c r="AD159" s="50"/>
      <c r="AE159" s="50"/>
      <c r="AF159" s="50"/>
      <c r="AG159" s="50"/>
      <c r="AH159" s="50"/>
      <c r="AI159" s="50"/>
      <c r="AJ159" s="50"/>
      <c r="AK159" s="50"/>
      <c r="AL159" s="50"/>
      <c r="AM159" s="50"/>
      <c r="AN159" s="50"/>
      <c r="AO159" s="50"/>
      <c r="AP159" s="50"/>
      <c r="AQ159" s="50"/>
      <c r="AR159" s="50"/>
      <c r="AS159" s="50"/>
      <c r="AT159" s="50"/>
      <c r="AU159" s="50"/>
      <c r="AV159" s="50"/>
      <c r="AW159" s="50"/>
      <c r="AX159" s="50"/>
      <c r="AY159" s="50"/>
      <c r="AZ159" s="50"/>
      <c r="BA159" s="50"/>
      <c r="BB159" s="50"/>
      <c r="BC159" s="50"/>
      <c r="BD159" s="50"/>
      <c r="BE159" s="50"/>
      <c r="BF159" s="50"/>
      <c r="BG159" s="50"/>
      <c r="BH159" s="50"/>
      <c r="BI159" s="50"/>
      <c r="BJ159" s="50"/>
      <c r="BK159" s="50"/>
      <c r="BL159" s="50"/>
      <c r="BM159" s="50"/>
      <c r="BN159" s="50"/>
      <c r="BO159" s="50"/>
      <c r="BP159" s="50"/>
      <c r="BQ159" s="50"/>
      <c r="BR159" s="50"/>
      <c r="BS159" s="50"/>
      <c r="BT159" s="50"/>
      <c r="BU159" s="50"/>
      <c r="BV159" s="50"/>
      <c r="BW159" s="50"/>
      <c r="BX159" s="50"/>
      <c r="BY159" s="50"/>
      <c r="BZ159" s="50"/>
      <c r="CA159" s="50"/>
      <c r="CB159" s="50"/>
      <c r="CC159" s="50"/>
      <c r="CD159" s="50"/>
      <c r="CE159" s="50"/>
      <c r="CF159" s="50"/>
      <c r="CG159" s="50"/>
      <c r="CH159" s="50"/>
      <c r="CI159" s="50"/>
      <c r="CJ159" s="50"/>
      <c r="CK159" s="50"/>
      <c r="CL159" s="50"/>
      <c r="CM159" s="50"/>
      <c r="CN159" s="50"/>
      <c r="CO159" s="50"/>
      <c r="CP159" s="50"/>
      <c r="CQ159" s="50"/>
      <c r="CR159" s="50"/>
      <c r="CS159" s="50"/>
      <c r="CT159" s="50"/>
      <c r="CU159" s="50"/>
      <c r="CV159" s="50"/>
      <c r="CW159" s="50"/>
      <c r="CX159" s="50"/>
      <c r="CY159" s="50"/>
      <c r="CZ159" s="50"/>
      <c r="DA159" s="50"/>
    </row>
    <row r="160" spans="1:105" x14ac:dyDescent="0.2">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c r="AA160" s="50"/>
      <c r="AB160" s="50"/>
      <c r="AC160" s="50"/>
      <c r="AD160" s="50"/>
      <c r="AE160" s="50"/>
      <c r="AF160" s="50"/>
      <c r="AG160" s="50"/>
      <c r="AH160" s="50"/>
      <c r="AI160" s="50"/>
      <c r="AJ160" s="50"/>
      <c r="AK160" s="50"/>
      <c r="AL160" s="50"/>
      <c r="AM160" s="50"/>
      <c r="AN160" s="50"/>
      <c r="AO160" s="50"/>
      <c r="AP160" s="50"/>
      <c r="AQ160" s="50"/>
      <c r="AR160" s="50"/>
      <c r="AS160" s="50"/>
      <c r="AT160" s="50"/>
      <c r="AU160" s="50"/>
      <c r="AV160" s="50"/>
      <c r="AW160" s="50"/>
      <c r="AX160" s="50"/>
      <c r="AY160" s="50"/>
      <c r="AZ160" s="50"/>
      <c r="BA160" s="50"/>
      <c r="BB160" s="50"/>
      <c r="BC160" s="50"/>
      <c r="BD160" s="50"/>
      <c r="BE160" s="50"/>
      <c r="BF160" s="50"/>
      <c r="BG160" s="50"/>
      <c r="BH160" s="50"/>
      <c r="BI160" s="50"/>
      <c r="BJ160" s="50"/>
      <c r="BK160" s="50"/>
      <c r="BL160" s="50"/>
      <c r="BM160" s="50"/>
      <c r="BN160" s="50"/>
      <c r="BO160" s="50"/>
      <c r="BP160" s="50"/>
      <c r="BQ160" s="50"/>
      <c r="BR160" s="50"/>
      <c r="BS160" s="50"/>
      <c r="BT160" s="50"/>
      <c r="BU160" s="50"/>
      <c r="BV160" s="50"/>
      <c r="BW160" s="50"/>
      <c r="BX160" s="50"/>
      <c r="BY160" s="50"/>
      <c r="BZ160" s="50"/>
      <c r="CA160" s="50"/>
      <c r="CB160" s="50"/>
      <c r="CC160" s="50"/>
      <c r="CD160" s="50"/>
      <c r="CE160" s="50"/>
      <c r="CF160" s="50"/>
      <c r="CG160" s="50"/>
      <c r="CH160" s="50"/>
      <c r="CI160" s="50"/>
      <c r="CJ160" s="50"/>
      <c r="CK160" s="50"/>
      <c r="CL160" s="50"/>
      <c r="CM160" s="50"/>
      <c r="CN160" s="50"/>
      <c r="CO160" s="50"/>
      <c r="CP160" s="50"/>
      <c r="CQ160" s="50"/>
      <c r="CR160" s="50"/>
      <c r="CS160" s="50"/>
      <c r="CT160" s="50"/>
      <c r="CU160" s="50"/>
      <c r="CV160" s="50"/>
      <c r="CW160" s="50"/>
      <c r="CX160" s="50"/>
      <c r="CY160" s="50"/>
      <c r="CZ160" s="50"/>
      <c r="DA160" s="50"/>
    </row>
    <row r="161" spans="1:105" x14ac:dyDescent="0.2">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c r="AA161" s="50"/>
      <c r="AB161" s="50"/>
      <c r="AC161" s="50"/>
      <c r="AD161" s="50"/>
      <c r="AE161" s="50"/>
      <c r="AF161" s="50"/>
      <c r="AG161" s="50"/>
      <c r="AH161" s="50"/>
      <c r="AI161" s="50"/>
      <c r="AJ161" s="50"/>
      <c r="AK161" s="50"/>
      <c r="AL161" s="50"/>
      <c r="AM161" s="50"/>
      <c r="AN161" s="50"/>
      <c r="AO161" s="50"/>
      <c r="AP161" s="50"/>
      <c r="AQ161" s="50"/>
      <c r="AR161" s="50"/>
      <c r="AS161" s="50"/>
      <c r="AT161" s="50"/>
      <c r="AU161" s="50"/>
      <c r="AV161" s="50"/>
      <c r="AW161" s="50"/>
      <c r="AX161" s="50"/>
      <c r="AY161" s="50"/>
      <c r="AZ161" s="50"/>
      <c r="BA161" s="50"/>
      <c r="BB161" s="50"/>
      <c r="BC161" s="50"/>
      <c r="BD161" s="50"/>
      <c r="BE161" s="50"/>
      <c r="BF161" s="50"/>
      <c r="BG161" s="50"/>
      <c r="BH161" s="50"/>
      <c r="BI161" s="50"/>
      <c r="BJ161" s="50"/>
      <c r="BK161" s="50"/>
      <c r="BL161" s="50"/>
      <c r="BM161" s="50"/>
      <c r="BN161" s="50"/>
      <c r="BO161" s="50"/>
      <c r="BP161" s="50"/>
      <c r="BQ161" s="50"/>
      <c r="BR161" s="50"/>
      <c r="BS161" s="50"/>
      <c r="BT161" s="50"/>
      <c r="BU161" s="50"/>
      <c r="BV161" s="50"/>
      <c r="BW161" s="50"/>
      <c r="BX161" s="50"/>
      <c r="BY161" s="50"/>
      <c r="BZ161" s="50"/>
      <c r="CA161" s="50"/>
      <c r="CB161" s="50"/>
      <c r="CC161" s="50"/>
      <c r="CD161" s="50"/>
      <c r="CE161" s="50"/>
      <c r="CF161" s="50"/>
      <c r="CG161" s="50"/>
      <c r="CH161" s="50"/>
      <c r="CI161" s="50"/>
      <c r="CJ161" s="50"/>
      <c r="CK161" s="50"/>
      <c r="CL161" s="50"/>
      <c r="CM161" s="50"/>
      <c r="CN161" s="50"/>
      <c r="CO161" s="50"/>
      <c r="CP161" s="50"/>
      <c r="CQ161" s="50"/>
      <c r="CR161" s="50"/>
      <c r="CS161" s="50"/>
      <c r="CT161" s="50"/>
      <c r="CU161" s="50"/>
      <c r="CV161" s="50"/>
      <c r="CW161" s="50"/>
      <c r="CX161" s="50"/>
      <c r="CY161" s="50"/>
      <c r="CZ161" s="50"/>
      <c r="DA161" s="50"/>
    </row>
    <row r="162" spans="1:105" x14ac:dyDescent="0.2">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c r="AA162" s="50"/>
      <c r="AB162" s="50"/>
      <c r="AC162" s="50"/>
      <c r="AD162" s="50"/>
      <c r="AE162" s="50"/>
      <c r="AF162" s="50"/>
      <c r="AG162" s="50"/>
      <c r="AH162" s="50"/>
      <c r="AI162" s="50"/>
      <c r="AJ162" s="50"/>
      <c r="AK162" s="50"/>
      <c r="AL162" s="50"/>
      <c r="AM162" s="50"/>
      <c r="AN162" s="50"/>
      <c r="AO162" s="50"/>
      <c r="AP162" s="50"/>
      <c r="AQ162" s="50"/>
      <c r="AR162" s="50"/>
      <c r="AS162" s="50"/>
      <c r="AT162" s="50"/>
      <c r="AU162" s="50"/>
      <c r="AV162" s="50"/>
      <c r="AW162" s="50"/>
      <c r="AX162" s="50"/>
      <c r="AY162" s="50"/>
      <c r="AZ162" s="50"/>
      <c r="BA162" s="50"/>
      <c r="BB162" s="50"/>
      <c r="BC162" s="50"/>
      <c r="BD162" s="50"/>
      <c r="BE162" s="50"/>
      <c r="BF162" s="50"/>
      <c r="BG162" s="50"/>
      <c r="BH162" s="50"/>
      <c r="BI162" s="50"/>
      <c r="BJ162" s="50"/>
      <c r="BK162" s="50"/>
      <c r="BL162" s="50"/>
      <c r="BM162" s="50"/>
      <c r="BN162" s="50"/>
      <c r="BO162" s="50"/>
      <c r="BP162" s="50"/>
      <c r="BQ162" s="50"/>
      <c r="BR162" s="50"/>
      <c r="BS162" s="50"/>
      <c r="BT162" s="50"/>
      <c r="BU162" s="50"/>
      <c r="BV162" s="50"/>
      <c r="BW162" s="50"/>
      <c r="BX162" s="50"/>
      <c r="BY162" s="50"/>
      <c r="BZ162" s="50"/>
      <c r="CA162" s="50"/>
      <c r="CB162" s="50"/>
      <c r="CC162" s="50"/>
      <c r="CD162" s="50"/>
      <c r="CE162" s="50"/>
      <c r="CF162" s="50"/>
      <c r="CG162" s="50"/>
      <c r="CH162" s="50"/>
      <c r="CI162" s="50"/>
      <c r="CJ162" s="50"/>
      <c r="CK162" s="50"/>
      <c r="CL162" s="50"/>
      <c r="CM162" s="50"/>
      <c r="CN162" s="50"/>
      <c r="CO162" s="50"/>
      <c r="CP162" s="50"/>
      <c r="CQ162" s="50"/>
      <c r="CR162" s="50"/>
      <c r="CS162" s="50"/>
      <c r="CT162" s="50"/>
      <c r="CU162" s="50"/>
      <c r="CV162" s="50"/>
      <c r="CW162" s="50"/>
      <c r="CX162" s="50"/>
      <c r="CY162" s="50"/>
      <c r="CZ162" s="50"/>
      <c r="DA162" s="50"/>
    </row>
    <row r="163" spans="1:105" x14ac:dyDescent="0.2">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c r="AA163" s="50"/>
      <c r="AB163" s="50"/>
      <c r="AC163" s="50"/>
      <c r="AD163" s="50"/>
      <c r="AE163" s="50"/>
      <c r="AF163" s="50"/>
      <c r="AG163" s="50"/>
      <c r="AH163" s="50"/>
      <c r="AI163" s="50"/>
      <c r="AJ163" s="50"/>
      <c r="AK163" s="50"/>
      <c r="AL163" s="50"/>
      <c r="AM163" s="50"/>
      <c r="AN163" s="50"/>
      <c r="AO163" s="50"/>
      <c r="AP163" s="50"/>
      <c r="AQ163" s="50"/>
      <c r="AR163" s="50"/>
      <c r="AS163" s="50"/>
      <c r="AT163" s="50"/>
      <c r="AU163" s="50"/>
      <c r="AV163" s="50"/>
      <c r="AW163" s="50"/>
      <c r="AX163" s="50"/>
      <c r="AY163" s="50"/>
      <c r="AZ163" s="50"/>
      <c r="BA163" s="50"/>
      <c r="BB163" s="50"/>
      <c r="BC163" s="50"/>
      <c r="BD163" s="50"/>
      <c r="BE163" s="50"/>
      <c r="BF163" s="50"/>
      <c r="BG163" s="50"/>
      <c r="BH163" s="50"/>
      <c r="BI163" s="50"/>
      <c r="BJ163" s="50"/>
      <c r="BK163" s="50"/>
      <c r="BL163" s="50"/>
      <c r="BM163" s="50"/>
      <c r="BN163" s="50"/>
      <c r="BO163" s="50"/>
      <c r="BP163" s="50"/>
      <c r="BQ163" s="50"/>
      <c r="BR163" s="50"/>
      <c r="BS163" s="50"/>
      <c r="BT163" s="50"/>
      <c r="BU163" s="50"/>
      <c r="BV163" s="50"/>
      <c r="BW163" s="50"/>
      <c r="BX163" s="50"/>
      <c r="BY163" s="50"/>
      <c r="BZ163" s="50"/>
      <c r="CA163" s="50"/>
      <c r="CB163" s="50"/>
      <c r="CC163" s="50"/>
      <c r="CD163" s="50"/>
      <c r="CE163" s="50"/>
      <c r="CF163" s="50"/>
      <c r="CG163" s="50"/>
      <c r="CH163" s="50"/>
      <c r="CI163" s="50"/>
      <c r="CJ163" s="50"/>
      <c r="CK163" s="50"/>
      <c r="CL163" s="50"/>
      <c r="CM163" s="50"/>
      <c r="CN163" s="50"/>
      <c r="CO163" s="50"/>
      <c r="CP163" s="50"/>
      <c r="CQ163" s="50"/>
      <c r="CR163" s="50"/>
      <c r="CS163" s="50"/>
      <c r="CT163" s="50"/>
      <c r="CU163" s="50"/>
      <c r="CV163" s="50"/>
      <c r="CW163" s="50"/>
      <c r="CX163" s="50"/>
      <c r="CY163" s="50"/>
      <c r="CZ163" s="50"/>
      <c r="DA163" s="50"/>
    </row>
    <row r="164" spans="1:105" x14ac:dyDescent="0.2">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c r="AA164" s="50"/>
      <c r="AB164" s="50"/>
      <c r="AC164" s="50"/>
      <c r="AD164" s="50"/>
      <c r="AE164" s="50"/>
      <c r="AF164" s="50"/>
      <c r="AG164" s="50"/>
      <c r="AH164" s="50"/>
      <c r="AI164" s="50"/>
      <c r="AJ164" s="50"/>
      <c r="AK164" s="50"/>
      <c r="AL164" s="50"/>
      <c r="AM164" s="50"/>
      <c r="AN164" s="50"/>
      <c r="AO164" s="50"/>
      <c r="AP164" s="50"/>
      <c r="AQ164" s="50"/>
      <c r="AR164" s="50"/>
      <c r="AS164" s="50"/>
      <c r="AT164" s="50"/>
      <c r="AU164" s="50"/>
      <c r="AV164" s="50"/>
      <c r="AW164" s="50"/>
      <c r="AX164" s="50"/>
      <c r="AY164" s="50"/>
      <c r="AZ164" s="50"/>
      <c r="BA164" s="50"/>
      <c r="BB164" s="50"/>
      <c r="BC164" s="50"/>
      <c r="BD164" s="50"/>
      <c r="BE164" s="50"/>
      <c r="BF164" s="50"/>
      <c r="BG164" s="50"/>
      <c r="BH164" s="50"/>
      <c r="BI164" s="50"/>
      <c r="BJ164" s="50"/>
      <c r="BK164" s="50"/>
      <c r="BL164" s="50"/>
      <c r="BM164" s="50"/>
      <c r="BN164" s="50"/>
      <c r="BO164" s="50"/>
      <c r="BP164" s="50"/>
      <c r="BQ164" s="50"/>
      <c r="BR164" s="50"/>
      <c r="BS164" s="50"/>
      <c r="BT164" s="50"/>
      <c r="BU164" s="50"/>
      <c r="BV164" s="50"/>
      <c r="BW164" s="50"/>
      <c r="BX164" s="50"/>
      <c r="BY164" s="50"/>
      <c r="BZ164" s="50"/>
      <c r="CA164" s="50"/>
      <c r="CB164" s="50"/>
      <c r="CC164" s="50"/>
      <c r="CD164" s="50"/>
      <c r="CE164" s="50"/>
      <c r="CF164" s="50"/>
      <c r="CG164" s="50"/>
      <c r="CH164" s="50"/>
      <c r="CI164" s="50"/>
      <c r="CJ164" s="50"/>
      <c r="CK164" s="50"/>
      <c r="CL164" s="50"/>
      <c r="CM164" s="50"/>
      <c r="CN164" s="50"/>
      <c r="CO164" s="50"/>
      <c r="CP164" s="50"/>
      <c r="CQ164" s="50"/>
      <c r="CR164" s="50"/>
      <c r="CS164" s="50"/>
      <c r="CT164" s="50"/>
      <c r="CU164" s="50"/>
      <c r="CV164" s="50"/>
      <c r="CW164" s="50"/>
      <c r="CX164" s="50"/>
      <c r="CY164" s="50"/>
      <c r="CZ164" s="50"/>
      <c r="DA164" s="50"/>
    </row>
    <row r="165" spans="1:105" x14ac:dyDescent="0.2">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c r="AA165" s="50"/>
      <c r="AB165" s="50"/>
      <c r="AC165" s="50"/>
      <c r="AD165" s="50"/>
      <c r="AE165" s="50"/>
      <c r="AF165" s="50"/>
      <c r="AG165" s="50"/>
      <c r="AH165" s="50"/>
      <c r="AI165" s="50"/>
      <c r="AJ165" s="50"/>
      <c r="AK165" s="50"/>
      <c r="AL165" s="50"/>
      <c r="AM165" s="50"/>
      <c r="AN165" s="50"/>
      <c r="AO165" s="50"/>
      <c r="AP165" s="50"/>
      <c r="AQ165" s="50"/>
      <c r="AR165" s="50"/>
      <c r="AS165" s="50"/>
      <c r="AT165" s="50"/>
      <c r="AU165" s="50"/>
      <c r="AV165" s="50"/>
      <c r="AW165" s="50"/>
      <c r="AX165" s="50"/>
      <c r="AY165" s="50"/>
      <c r="AZ165" s="50"/>
      <c r="BA165" s="50"/>
      <c r="BB165" s="50"/>
      <c r="BC165" s="50"/>
      <c r="BD165" s="50"/>
      <c r="BE165" s="50"/>
      <c r="BF165" s="50"/>
      <c r="BG165" s="50"/>
      <c r="BH165" s="50"/>
      <c r="BI165" s="50"/>
      <c r="BJ165" s="50"/>
      <c r="BK165" s="50"/>
      <c r="BL165" s="50"/>
      <c r="BM165" s="50"/>
      <c r="BN165" s="50"/>
      <c r="BO165" s="50"/>
      <c r="BP165" s="50"/>
      <c r="BQ165" s="50"/>
      <c r="BR165" s="50"/>
      <c r="BS165" s="50"/>
      <c r="BT165" s="50"/>
      <c r="BU165" s="50"/>
      <c r="BV165" s="50"/>
      <c r="BW165" s="50"/>
      <c r="BX165" s="50"/>
      <c r="BY165" s="50"/>
      <c r="BZ165" s="50"/>
      <c r="CA165" s="50"/>
      <c r="CB165" s="50"/>
      <c r="CC165" s="50"/>
      <c r="CD165" s="50"/>
      <c r="CE165" s="50"/>
      <c r="CF165" s="50"/>
      <c r="CG165" s="50"/>
      <c r="CH165" s="50"/>
      <c r="CI165" s="50"/>
      <c r="CJ165" s="50"/>
      <c r="CK165" s="50"/>
      <c r="CL165" s="50"/>
      <c r="CM165" s="50"/>
      <c r="CN165" s="50"/>
      <c r="CO165" s="50"/>
      <c r="CP165" s="50"/>
      <c r="CQ165" s="50"/>
      <c r="CR165" s="50"/>
      <c r="CS165" s="50"/>
      <c r="CT165" s="50"/>
      <c r="CU165" s="50"/>
      <c r="CV165" s="50"/>
      <c r="CW165" s="50"/>
      <c r="CX165" s="50"/>
      <c r="CY165" s="50"/>
      <c r="CZ165" s="50"/>
      <c r="DA165" s="50"/>
    </row>
    <row r="166" spans="1:105" x14ac:dyDescent="0.2">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c r="AA166" s="50"/>
      <c r="AB166" s="50"/>
      <c r="AC166" s="50"/>
      <c r="AD166" s="50"/>
      <c r="AE166" s="50"/>
      <c r="AF166" s="50"/>
      <c r="AG166" s="50"/>
      <c r="AH166" s="50"/>
      <c r="AI166" s="50"/>
      <c r="AJ166" s="50"/>
      <c r="AK166" s="50"/>
      <c r="AL166" s="50"/>
      <c r="AM166" s="50"/>
      <c r="AN166" s="50"/>
      <c r="AO166" s="50"/>
      <c r="AP166" s="50"/>
      <c r="AQ166" s="50"/>
      <c r="AR166" s="50"/>
      <c r="AS166" s="50"/>
      <c r="AT166" s="50"/>
      <c r="AU166" s="50"/>
      <c r="AV166" s="50"/>
      <c r="AW166" s="50"/>
      <c r="AX166" s="50"/>
      <c r="AY166" s="50"/>
      <c r="AZ166" s="50"/>
      <c r="BA166" s="50"/>
      <c r="BB166" s="50"/>
      <c r="BC166" s="50"/>
      <c r="BD166" s="50"/>
      <c r="BE166" s="50"/>
      <c r="BF166" s="50"/>
      <c r="BG166" s="50"/>
      <c r="BH166" s="50"/>
      <c r="BI166" s="50"/>
      <c r="BJ166" s="50"/>
      <c r="BK166" s="50"/>
      <c r="BL166" s="50"/>
      <c r="BM166" s="50"/>
      <c r="BN166" s="50"/>
      <c r="BO166" s="50"/>
      <c r="BP166" s="50"/>
      <c r="BQ166" s="50"/>
      <c r="BR166" s="50"/>
      <c r="BS166" s="50"/>
      <c r="BT166" s="50"/>
      <c r="BU166" s="50"/>
      <c r="BV166" s="50"/>
      <c r="BW166" s="50"/>
      <c r="BX166" s="50"/>
      <c r="BY166" s="50"/>
      <c r="BZ166" s="50"/>
      <c r="CA166" s="50"/>
      <c r="CB166" s="50"/>
      <c r="CC166" s="50"/>
      <c r="CD166" s="50"/>
      <c r="CE166" s="50"/>
      <c r="CF166" s="50"/>
      <c r="CG166" s="50"/>
      <c r="CH166" s="50"/>
      <c r="CI166" s="50"/>
      <c r="CJ166" s="50"/>
      <c r="CK166" s="50"/>
      <c r="CL166" s="50"/>
      <c r="CM166" s="50"/>
      <c r="CN166" s="50"/>
      <c r="CO166" s="50"/>
      <c r="CP166" s="50"/>
      <c r="CQ166" s="50"/>
      <c r="CR166" s="50"/>
      <c r="CS166" s="50"/>
      <c r="CT166" s="50"/>
      <c r="CU166" s="50"/>
      <c r="CV166" s="50"/>
      <c r="CW166" s="50"/>
      <c r="CX166" s="50"/>
      <c r="CY166" s="50"/>
      <c r="CZ166" s="50"/>
      <c r="DA166" s="50"/>
    </row>
    <row r="167" spans="1:105" x14ac:dyDescent="0.2">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c r="BC167" s="50"/>
      <c r="BD167" s="50"/>
      <c r="BE167" s="50"/>
      <c r="BF167" s="50"/>
      <c r="BG167" s="50"/>
      <c r="BH167" s="50"/>
      <c r="BI167" s="50"/>
      <c r="BJ167" s="50"/>
      <c r="BK167" s="50"/>
      <c r="BL167" s="50"/>
      <c r="BM167" s="50"/>
      <c r="BN167" s="50"/>
      <c r="BO167" s="50"/>
      <c r="BP167" s="50"/>
      <c r="BQ167" s="50"/>
      <c r="BR167" s="50"/>
      <c r="BS167" s="50"/>
      <c r="BT167" s="50"/>
      <c r="BU167" s="50"/>
      <c r="BV167" s="50"/>
      <c r="BW167" s="50"/>
      <c r="BX167" s="50"/>
      <c r="BY167" s="50"/>
      <c r="BZ167" s="50"/>
      <c r="CA167" s="50"/>
      <c r="CB167" s="50"/>
      <c r="CC167" s="50"/>
      <c r="CD167" s="50"/>
      <c r="CE167" s="50"/>
      <c r="CF167" s="50"/>
      <c r="CG167" s="50"/>
      <c r="CH167" s="50"/>
      <c r="CI167" s="50"/>
      <c r="CJ167" s="50"/>
      <c r="CK167" s="50"/>
      <c r="CL167" s="50"/>
      <c r="CM167" s="50"/>
      <c r="CN167" s="50"/>
      <c r="CO167" s="50"/>
      <c r="CP167" s="50"/>
      <c r="CQ167" s="50"/>
      <c r="CR167" s="50"/>
      <c r="CS167" s="50"/>
      <c r="CT167" s="50"/>
      <c r="CU167" s="50"/>
      <c r="CV167" s="50"/>
      <c r="CW167" s="50"/>
      <c r="CX167" s="50"/>
      <c r="CY167" s="50"/>
      <c r="CZ167" s="50"/>
      <c r="DA167" s="50"/>
    </row>
    <row r="168" spans="1:105" x14ac:dyDescent="0.2">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c r="AA168" s="50"/>
      <c r="AB168" s="50"/>
      <c r="AC168" s="50"/>
      <c r="AD168" s="50"/>
      <c r="AE168" s="50"/>
      <c r="AF168" s="50"/>
      <c r="AG168" s="50"/>
      <c r="AH168" s="50"/>
      <c r="AI168" s="50"/>
      <c r="AJ168" s="50"/>
      <c r="AK168" s="50"/>
      <c r="AL168" s="50"/>
      <c r="AM168" s="50"/>
      <c r="AN168" s="50"/>
      <c r="AO168" s="50"/>
      <c r="AP168" s="50"/>
      <c r="AQ168" s="50"/>
      <c r="AR168" s="50"/>
      <c r="AS168" s="50"/>
      <c r="AT168" s="50"/>
      <c r="AU168" s="50"/>
      <c r="AV168" s="50"/>
      <c r="AW168" s="50"/>
      <c r="AX168" s="50"/>
      <c r="AY168" s="50"/>
      <c r="AZ168" s="50"/>
      <c r="BA168" s="50"/>
      <c r="BB168" s="50"/>
      <c r="BC168" s="50"/>
      <c r="BD168" s="50"/>
      <c r="BE168" s="50"/>
      <c r="BF168" s="50"/>
      <c r="BG168" s="50"/>
      <c r="BH168" s="50"/>
      <c r="BI168" s="50"/>
      <c r="BJ168" s="50"/>
      <c r="BK168" s="50"/>
      <c r="BL168" s="50"/>
      <c r="BM168" s="50"/>
      <c r="BN168" s="50"/>
      <c r="BO168" s="50"/>
      <c r="BP168" s="50"/>
      <c r="BQ168" s="50"/>
      <c r="BR168" s="50"/>
      <c r="BS168" s="50"/>
      <c r="BT168" s="50"/>
      <c r="BU168" s="50"/>
      <c r="BV168" s="50"/>
      <c r="BW168" s="50"/>
      <c r="BX168" s="50"/>
      <c r="BY168" s="50"/>
      <c r="BZ168" s="50"/>
      <c r="CA168" s="50"/>
      <c r="CB168" s="50"/>
      <c r="CC168" s="50"/>
      <c r="CD168" s="50"/>
      <c r="CE168" s="50"/>
      <c r="CF168" s="50"/>
      <c r="CG168" s="50"/>
      <c r="CH168" s="50"/>
      <c r="CI168" s="50"/>
      <c r="CJ168" s="50"/>
      <c r="CK168" s="50"/>
      <c r="CL168" s="50"/>
      <c r="CM168" s="50"/>
      <c r="CN168" s="50"/>
      <c r="CO168" s="50"/>
      <c r="CP168" s="50"/>
      <c r="CQ168" s="50"/>
      <c r="CR168" s="50"/>
      <c r="CS168" s="50"/>
      <c r="CT168" s="50"/>
      <c r="CU168" s="50"/>
      <c r="CV168" s="50"/>
      <c r="CW168" s="50"/>
      <c r="CX168" s="50"/>
      <c r="CY168" s="50"/>
      <c r="CZ168" s="50"/>
      <c r="DA168" s="50"/>
    </row>
    <row r="169" spans="1:105" x14ac:dyDescent="0.2">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c r="AA169" s="50"/>
      <c r="AB169" s="50"/>
      <c r="AC169" s="50"/>
      <c r="AD169" s="50"/>
      <c r="AE169" s="50"/>
      <c r="AF169" s="50"/>
      <c r="AG169" s="50"/>
      <c r="AH169" s="50"/>
      <c r="AI169" s="50"/>
      <c r="AJ169" s="50"/>
      <c r="AK169" s="50"/>
      <c r="AL169" s="50"/>
      <c r="AM169" s="50"/>
      <c r="AN169" s="50"/>
      <c r="AO169" s="50"/>
      <c r="AP169" s="50"/>
      <c r="AQ169" s="50"/>
      <c r="AR169" s="50"/>
      <c r="AS169" s="50"/>
      <c r="AT169" s="50"/>
      <c r="AU169" s="50"/>
      <c r="AV169" s="50"/>
      <c r="AW169" s="50"/>
      <c r="AX169" s="50"/>
      <c r="AY169" s="50"/>
      <c r="AZ169" s="50"/>
      <c r="BA169" s="50"/>
      <c r="BB169" s="50"/>
      <c r="BC169" s="50"/>
      <c r="BD169" s="50"/>
      <c r="BE169" s="50"/>
      <c r="BF169" s="50"/>
      <c r="BG169" s="50"/>
      <c r="BH169" s="50"/>
      <c r="BI169" s="50"/>
      <c r="BJ169" s="50"/>
      <c r="BK169" s="50"/>
      <c r="BL169" s="50"/>
      <c r="BM169" s="50"/>
      <c r="BN169" s="50"/>
      <c r="BO169" s="50"/>
      <c r="BP169" s="50"/>
      <c r="BQ169" s="50"/>
      <c r="BR169" s="50"/>
      <c r="BS169" s="50"/>
      <c r="BT169" s="50"/>
      <c r="BU169" s="50"/>
      <c r="BV169" s="50"/>
      <c r="BW169" s="50"/>
      <c r="BX169" s="50"/>
      <c r="BY169" s="50"/>
      <c r="BZ169" s="50"/>
      <c r="CA169" s="50"/>
      <c r="CB169" s="50"/>
      <c r="CC169" s="50"/>
      <c r="CD169" s="50"/>
      <c r="CE169" s="50"/>
      <c r="CF169" s="50"/>
      <c r="CG169" s="50"/>
      <c r="CH169" s="50"/>
      <c r="CI169" s="50"/>
      <c r="CJ169" s="50"/>
      <c r="CK169" s="50"/>
      <c r="CL169" s="50"/>
      <c r="CM169" s="50"/>
      <c r="CN169" s="50"/>
      <c r="CO169" s="50"/>
      <c r="CP169" s="50"/>
      <c r="CQ169" s="50"/>
      <c r="CR169" s="50"/>
      <c r="CS169" s="50"/>
      <c r="CT169" s="50"/>
      <c r="CU169" s="50"/>
      <c r="CV169" s="50"/>
      <c r="CW169" s="50"/>
      <c r="CX169" s="50"/>
      <c r="CY169" s="50"/>
      <c r="CZ169" s="50"/>
      <c r="DA169" s="50"/>
    </row>
    <row r="170" spans="1:105" x14ac:dyDescent="0.2">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c r="AA170" s="50"/>
      <c r="AB170" s="50"/>
      <c r="AC170" s="50"/>
      <c r="AD170" s="50"/>
      <c r="AE170" s="50"/>
      <c r="AF170" s="50"/>
      <c r="AG170" s="50"/>
      <c r="AH170" s="50"/>
      <c r="AI170" s="50"/>
      <c r="AJ170" s="50"/>
      <c r="AK170" s="50"/>
      <c r="AL170" s="50"/>
      <c r="AM170" s="50"/>
      <c r="AN170" s="50"/>
      <c r="AO170" s="50"/>
      <c r="AP170" s="50"/>
      <c r="AQ170" s="50"/>
      <c r="AR170" s="50"/>
      <c r="AS170" s="50"/>
      <c r="AT170" s="50"/>
      <c r="AU170" s="50"/>
      <c r="AV170" s="50"/>
      <c r="AW170" s="50"/>
      <c r="AX170" s="50"/>
      <c r="AY170" s="50"/>
      <c r="AZ170" s="50"/>
      <c r="BA170" s="50"/>
      <c r="BB170" s="50"/>
      <c r="BC170" s="50"/>
      <c r="BD170" s="50"/>
      <c r="BE170" s="50"/>
      <c r="BF170" s="50"/>
      <c r="BG170" s="50"/>
      <c r="BH170" s="50"/>
      <c r="BI170" s="50"/>
      <c r="BJ170" s="50"/>
      <c r="BK170" s="50"/>
      <c r="BL170" s="50"/>
      <c r="BM170" s="50"/>
      <c r="BN170" s="50"/>
      <c r="BO170" s="50"/>
      <c r="BP170" s="50"/>
      <c r="BQ170" s="50"/>
      <c r="BR170" s="50"/>
      <c r="BS170" s="50"/>
      <c r="BT170" s="50"/>
      <c r="BU170" s="50"/>
      <c r="BV170" s="50"/>
      <c r="BW170" s="50"/>
      <c r="BX170" s="50"/>
      <c r="BY170" s="50"/>
      <c r="BZ170" s="50"/>
      <c r="CA170" s="50"/>
      <c r="CB170" s="50"/>
      <c r="CC170" s="50"/>
      <c r="CD170" s="50"/>
      <c r="CE170" s="50"/>
      <c r="CF170" s="50"/>
      <c r="CG170" s="50"/>
      <c r="CH170" s="50"/>
      <c r="CI170" s="50"/>
      <c r="CJ170" s="50"/>
      <c r="CK170" s="50"/>
      <c r="CL170" s="50"/>
      <c r="CM170" s="50"/>
      <c r="CN170" s="50"/>
      <c r="CO170" s="50"/>
      <c r="CP170" s="50"/>
      <c r="CQ170" s="50"/>
      <c r="CR170" s="50"/>
      <c r="CS170" s="50"/>
      <c r="CT170" s="50"/>
      <c r="CU170" s="50"/>
      <c r="CV170" s="50"/>
      <c r="CW170" s="50"/>
      <c r="CX170" s="50"/>
      <c r="CY170" s="50"/>
      <c r="CZ170" s="50"/>
      <c r="DA170" s="50"/>
    </row>
    <row r="171" spans="1:105" x14ac:dyDescent="0.2">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c r="AA171" s="50"/>
      <c r="AB171" s="50"/>
      <c r="AC171" s="50"/>
      <c r="AD171" s="50"/>
      <c r="AE171" s="50"/>
      <c r="AF171" s="50"/>
      <c r="AG171" s="50"/>
      <c r="AH171" s="50"/>
      <c r="AI171" s="50"/>
      <c r="AJ171" s="50"/>
      <c r="AK171" s="50"/>
      <c r="AL171" s="50"/>
      <c r="AM171" s="50"/>
      <c r="AN171" s="50"/>
      <c r="AO171" s="50"/>
      <c r="AP171" s="50"/>
      <c r="AQ171" s="50"/>
      <c r="AR171" s="50"/>
      <c r="AS171" s="50"/>
      <c r="AT171" s="50"/>
      <c r="AU171" s="50"/>
      <c r="AV171" s="50"/>
      <c r="AW171" s="50"/>
      <c r="AX171" s="50"/>
      <c r="AY171" s="50"/>
      <c r="AZ171" s="50"/>
      <c r="BA171" s="50"/>
      <c r="BB171" s="50"/>
      <c r="BC171" s="50"/>
      <c r="BD171" s="50"/>
      <c r="BE171" s="50"/>
      <c r="BF171" s="50"/>
      <c r="BG171" s="50"/>
      <c r="BH171" s="50"/>
      <c r="BI171" s="50"/>
      <c r="BJ171" s="50"/>
      <c r="BK171" s="50"/>
      <c r="BL171" s="50"/>
      <c r="BM171" s="50"/>
      <c r="BN171" s="50"/>
      <c r="BO171" s="50"/>
      <c r="BP171" s="50"/>
      <c r="BQ171" s="50"/>
      <c r="BR171" s="50"/>
      <c r="BS171" s="50"/>
      <c r="BT171" s="50"/>
      <c r="BU171" s="50"/>
      <c r="BV171" s="50"/>
      <c r="BW171" s="50"/>
      <c r="BX171" s="50"/>
      <c r="BY171" s="50"/>
      <c r="BZ171" s="50"/>
      <c r="CA171" s="50"/>
      <c r="CB171" s="50"/>
      <c r="CC171" s="50"/>
      <c r="CD171" s="50"/>
      <c r="CE171" s="50"/>
      <c r="CF171" s="50"/>
      <c r="CG171" s="50"/>
      <c r="CH171" s="50"/>
      <c r="CI171" s="50"/>
      <c r="CJ171" s="50"/>
      <c r="CK171" s="50"/>
      <c r="CL171" s="50"/>
      <c r="CM171" s="50"/>
      <c r="CN171" s="50"/>
      <c r="CO171" s="50"/>
      <c r="CP171" s="50"/>
      <c r="CQ171" s="50"/>
      <c r="CR171" s="50"/>
      <c r="CS171" s="50"/>
      <c r="CT171" s="50"/>
      <c r="CU171" s="50"/>
      <c r="CV171" s="50"/>
      <c r="CW171" s="50"/>
      <c r="CX171" s="50"/>
      <c r="CY171" s="50"/>
      <c r="CZ171" s="50"/>
      <c r="DA171" s="50"/>
    </row>
    <row r="172" spans="1:105" x14ac:dyDescent="0.2">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c r="AA172" s="50"/>
      <c r="AB172" s="50"/>
      <c r="AC172" s="50"/>
      <c r="AD172" s="50"/>
      <c r="AE172" s="50"/>
      <c r="AF172" s="50"/>
      <c r="AG172" s="50"/>
      <c r="AH172" s="50"/>
      <c r="AI172" s="50"/>
      <c r="AJ172" s="50"/>
      <c r="AK172" s="50"/>
      <c r="AL172" s="50"/>
      <c r="AM172" s="50"/>
      <c r="AN172" s="50"/>
      <c r="AO172" s="50"/>
      <c r="AP172" s="50"/>
      <c r="AQ172" s="50"/>
      <c r="AR172" s="50"/>
      <c r="AS172" s="50"/>
      <c r="AT172" s="50"/>
      <c r="AU172" s="50"/>
      <c r="AV172" s="50"/>
      <c r="AW172" s="50"/>
      <c r="AX172" s="50"/>
      <c r="AY172" s="50"/>
      <c r="AZ172" s="50"/>
      <c r="BA172" s="50"/>
      <c r="BB172" s="50"/>
      <c r="BC172" s="50"/>
      <c r="BD172" s="50"/>
      <c r="BE172" s="50"/>
      <c r="BF172" s="50"/>
      <c r="BG172" s="50"/>
      <c r="BH172" s="50"/>
      <c r="BI172" s="50"/>
      <c r="BJ172" s="50"/>
      <c r="BK172" s="50"/>
      <c r="BL172" s="50"/>
      <c r="BM172" s="50"/>
      <c r="BN172" s="50"/>
      <c r="BO172" s="50"/>
      <c r="BP172" s="50"/>
      <c r="BQ172" s="50"/>
      <c r="BR172" s="50"/>
      <c r="BS172" s="50"/>
      <c r="BT172" s="50"/>
      <c r="BU172" s="50"/>
      <c r="BV172" s="50"/>
      <c r="BW172" s="50"/>
      <c r="BX172" s="50"/>
      <c r="BY172" s="50"/>
      <c r="BZ172" s="50"/>
      <c r="CA172" s="50"/>
      <c r="CB172" s="50"/>
      <c r="CC172" s="50"/>
      <c r="CD172" s="50"/>
      <c r="CE172" s="50"/>
      <c r="CF172" s="50"/>
      <c r="CG172" s="50"/>
      <c r="CH172" s="50"/>
      <c r="CI172" s="50"/>
      <c r="CJ172" s="50"/>
      <c r="CK172" s="50"/>
      <c r="CL172" s="50"/>
      <c r="CM172" s="50"/>
      <c r="CN172" s="50"/>
      <c r="CO172" s="50"/>
      <c r="CP172" s="50"/>
      <c r="CQ172" s="50"/>
      <c r="CR172" s="50"/>
      <c r="CS172" s="50"/>
      <c r="CT172" s="50"/>
      <c r="CU172" s="50"/>
      <c r="CV172" s="50"/>
      <c r="CW172" s="50"/>
      <c r="CX172" s="50"/>
      <c r="CY172" s="50"/>
      <c r="CZ172" s="50"/>
      <c r="DA172" s="50"/>
    </row>
    <row r="173" spans="1:105" x14ac:dyDescent="0.2">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c r="AA173" s="50"/>
      <c r="AB173" s="50"/>
      <c r="AC173" s="50"/>
      <c r="AD173" s="50"/>
      <c r="AE173" s="50"/>
      <c r="AF173" s="50"/>
      <c r="AG173" s="50"/>
      <c r="AH173" s="50"/>
      <c r="AI173" s="50"/>
      <c r="AJ173" s="50"/>
      <c r="AK173" s="50"/>
      <c r="AL173" s="50"/>
      <c r="AM173" s="50"/>
      <c r="AN173" s="50"/>
      <c r="AO173" s="50"/>
      <c r="AP173" s="50"/>
      <c r="AQ173" s="50"/>
      <c r="AR173" s="50"/>
      <c r="AS173" s="50"/>
      <c r="AT173" s="50"/>
      <c r="AU173" s="50"/>
      <c r="AV173" s="50"/>
      <c r="AW173" s="50"/>
      <c r="AX173" s="50"/>
      <c r="AY173" s="50"/>
      <c r="AZ173" s="50"/>
      <c r="BA173" s="50"/>
      <c r="BB173" s="50"/>
      <c r="BC173" s="50"/>
      <c r="BD173" s="50"/>
      <c r="BE173" s="50"/>
      <c r="BF173" s="50"/>
      <c r="BG173" s="50"/>
      <c r="BH173" s="50"/>
      <c r="BI173" s="50"/>
      <c r="BJ173" s="50"/>
      <c r="BK173" s="50"/>
      <c r="BL173" s="50"/>
      <c r="BM173" s="50"/>
      <c r="BN173" s="50"/>
      <c r="BO173" s="50"/>
      <c r="BP173" s="50"/>
      <c r="BQ173" s="50"/>
      <c r="BR173" s="50"/>
      <c r="BS173" s="50"/>
      <c r="BT173" s="50"/>
      <c r="BU173" s="50"/>
      <c r="BV173" s="50"/>
      <c r="BW173" s="50"/>
      <c r="BX173" s="50"/>
      <c r="BY173" s="50"/>
      <c r="BZ173" s="50"/>
      <c r="CA173" s="50"/>
      <c r="CB173" s="50"/>
      <c r="CC173" s="50"/>
      <c r="CD173" s="50"/>
      <c r="CE173" s="50"/>
      <c r="CF173" s="50"/>
      <c r="CG173" s="50"/>
      <c r="CH173" s="50"/>
      <c r="CI173" s="50"/>
      <c r="CJ173" s="50"/>
      <c r="CK173" s="50"/>
      <c r="CL173" s="50"/>
      <c r="CM173" s="50"/>
      <c r="CN173" s="50"/>
      <c r="CO173" s="50"/>
      <c r="CP173" s="50"/>
      <c r="CQ173" s="50"/>
      <c r="CR173" s="50"/>
      <c r="CS173" s="50"/>
      <c r="CT173" s="50"/>
      <c r="CU173" s="50"/>
      <c r="CV173" s="50"/>
      <c r="CW173" s="50"/>
      <c r="CX173" s="50"/>
      <c r="CY173" s="50"/>
      <c r="CZ173" s="50"/>
      <c r="DA173" s="50"/>
    </row>
    <row r="174" spans="1:105" x14ac:dyDescent="0.2">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c r="AA174" s="50"/>
      <c r="AB174" s="50"/>
      <c r="AC174" s="50"/>
      <c r="AD174" s="50"/>
      <c r="AE174" s="50"/>
      <c r="AF174" s="50"/>
      <c r="AG174" s="50"/>
      <c r="AH174" s="50"/>
      <c r="AI174" s="50"/>
      <c r="AJ174" s="50"/>
      <c r="AK174" s="50"/>
      <c r="AL174" s="50"/>
      <c r="AM174" s="50"/>
      <c r="AN174" s="50"/>
      <c r="AO174" s="50"/>
      <c r="AP174" s="50"/>
      <c r="AQ174" s="50"/>
      <c r="AR174" s="50"/>
      <c r="AS174" s="50"/>
      <c r="AT174" s="50"/>
      <c r="AU174" s="50"/>
      <c r="AV174" s="50"/>
      <c r="AW174" s="50"/>
      <c r="AX174" s="50"/>
      <c r="AY174" s="50"/>
      <c r="AZ174" s="50"/>
      <c r="BA174" s="50"/>
      <c r="BB174" s="50"/>
      <c r="BC174" s="50"/>
      <c r="BD174" s="50"/>
      <c r="BE174" s="50"/>
      <c r="BF174" s="50"/>
      <c r="BG174" s="50"/>
      <c r="BH174" s="50"/>
      <c r="BI174" s="50"/>
      <c r="BJ174" s="50"/>
      <c r="BK174" s="50"/>
      <c r="BL174" s="50"/>
      <c r="BM174" s="50"/>
      <c r="BN174" s="50"/>
      <c r="BO174" s="50"/>
      <c r="BP174" s="50"/>
      <c r="BQ174" s="50"/>
      <c r="BR174" s="50"/>
      <c r="BS174" s="50"/>
      <c r="BT174" s="50"/>
      <c r="BU174" s="50"/>
      <c r="BV174" s="50"/>
      <c r="BW174" s="50"/>
      <c r="BX174" s="50"/>
      <c r="BY174" s="50"/>
      <c r="BZ174" s="50"/>
      <c r="CA174" s="50"/>
      <c r="CB174" s="50"/>
      <c r="CC174" s="50"/>
      <c r="CD174" s="50"/>
      <c r="CE174" s="50"/>
      <c r="CF174" s="50"/>
      <c r="CG174" s="50"/>
      <c r="CH174" s="50"/>
      <c r="CI174" s="50"/>
      <c r="CJ174" s="50"/>
      <c r="CK174" s="50"/>
      <c r="CL174" s="50"/>
      <c r="CM174" s="50"/>
      <c r="CN174" s="50"/>
      <c r="CO174" s="50"/>
      <c r="CP174" s="50"/>
      <c r="CQ174" s="50"/>
      <c r="CR174" s="50"/>
      <c r="CS174" s="50"/>
      <c r="CT174" s="50"/>
      <c r="CU174" s="50"/>
      <c r="CV174" s="50"/>
      <c r="CW174" s="50"/>
      <c r="CX174" s="50"/>
      <c r="CY174" s="50"/>
      <c r="CZ174" s="50"/>
      <c r="DA174" s="50"/>
    </row>
    <row r="175" spans="1:105" x14ac:dyDescent="0.2">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c r="AA175" s="50"/>
      <c r="AB175" s="50"/>
      <c r="AC175" s="50"/>
      <c r="AD175" s="50"/>
      <c r="AE175" s="50"/>
      <c r="AF175" s="50"/>
      <c r="AG175" s="50"/>
      <c r="AH175" s="50"/>
      <c r="AI175" s="50"/>
      <c r="AJ175" s="50"/>
      <c r="AK175" s="50"/>
      <c r="AL175" s="50"/>
      <c r="AM175" s="50"/>
      <c r="AN175" s="50"/>
      <c r="AO175" s="50"/>
      <c r="AP175" s="50"/>
      <c r="AQ175" s="50"/>
      <c r="AR175" s="50"/>
      <c r="AS175" s="50"/>
      <c r="AT175" s="50"/>
      <c r="AU175" s="50"/>
      <c r="AV175" s="50"/>
      <c r="AW175" s="50"/>
      <c r="AX175" s="50"/>
      <c r="AY175" s="50"/>
      <c r="AZ175" s="50"/>
      <c r="BA175" s="50"/>
      <c r="BB175" s="50"/>
      <c r="BC175" s="50"/>
      <c r="BD175" s="50"/>
      <c r="BE175" s="50"/>
      <c r="BF175" s="50"/>
      <c r="BG175" s="50"/>
      <c r="BH175" s="50"/>
      <c r="BI175" s="50"/>
      <c r="BJ175" s="50"/>
      <c r="BK175" s="50"/>
      <c r="BL175" s="50"/>
      <c r="BM175" s="50"/>
      <c r="BN175" s="50"/>
      <c r="BO175" s="50"/>
      <c r="BP175" s="50"/>
      <c r="BQ175" s="50"/>
      <c r="BR175" s="50"/>
      <c r="BS175" s="50"/>
      <c r="BT175" s="50"/>
      <c r="BU175" s="50"/>
      <c r="BV175" s="50"/>
      <c r="BW175" s="50"/>
      <c r="BX175" s="50"/>
      <c r="BY175" s="50"/>
      <c r="BZ175" s="50"/>
      <c r="CA175" s="50"/>
      <c r="CB175" s="50"/>
      <c r="CC175" s="50"/>
      <c r="CD175" s="50"/>
      <c r="CE175" s="50"/>
      <c r="CF175" s="50"/>
      <c r="CG175" s="50"/>
      <c r="CH175" s="50"/>
      <c r="CI175" s="50"/>
      <c r="CJ175" s="50"/>
      <c r="CK175" s="50"/>
      <c r="CL175" s="50"/>
      <c r="CM175" s="50"/>
      <c r="CN175" s="50"/>
      <c r="CO175" s="50"/>
      <c r="CP175" s="50"/>
      <c r="CQ175" s="50"/>
      <c r="CR175" s="50"/>
      <c r="CS175" s="50"/>
      <c r="CT175" s="50"/>
      <c r="CU175" s="50"/>
      <c r="CV175" s="50"/>
      <c r="CW175" s="50"/>
      <c r="CX175" s="50"/>
      <c r="CY175" s="50"/>
      <c r="CZ175" s="50"/>
      <c r="DA175" s="50"/>
    </row>
    <row r="176" spans="1:105" x14ac:dyDescent="0.2">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c r="AA176" s="50"/>
      <c r="AB176" s="50"/>
      <c r="AC176" s="50"/>
      <c r="AD176" s="50"/>
      <c r="AE176" s="50"/>
      <c r="AF176" s="50"/>
      <c r="AG176" s="50"/>
      <c r="AH176" s="50"/>
      <c r="AI176" s="50"/>
      <c r="AJ176" s="50"/>
      <c r="AK176" s="50"/>
      <c r="AL176" s="50"/>
      <c r="AM176" s="50"/>
      <c r="AN176" s="50"/>
      <c r="AO176" s="50"/>
      <c r="AP176" s="50"/>
      <c r="AQ176" s="50"/>
      <c r="AR176" s="50"/>
      <c r="AS176" s="50"/>
      <c r="AT176" s="50"/>
      <c r="AU176" s="50"/>
      <c r="AV176" s="50"/>
      <c r="AW176" s="50"/>
      <c r="AX176" s="50"/>
      <c r="AY176" s="50"/>
      <c r="AZ176" s="50"/>
      <c r="BA176" s="50"/>
      <c r="BB176" s="50"/>
      <c r="BC176" s="50"/>
      <c r="BD176" s="50"/>
      <c r="BE176" s="50"/>
      <c r="BF176" s="50"/>
      <c r="BG176" s="50"/>
      <c r="BH176" s="50"/>
      <c r="BI176" s="50"/>
      <c r="BJ176" s="50"/>
      <c r="BK176" s="50"/>
      <c r="BL176" s="50"/>
      <c r="BM176" s="50"/>
      <c r="BN176" s="50"/>
      <c r="BO176" s="50"/>
      <c r="BP176" s="50"/>
      <c r="BQ176" s="50"/>
      <c r="BR176" s="50"/>
      <c r="BS176" s="50"/>
      <c r="BT176" s="50"/>
      <c r="BU176" s="50"/>
      <c r="BV176" s="50"/>
      <c r="BW176" s="50"/>
      <c r="BX176" s="50"/>
      <c r="BY176" s="50"/>
      <c r="BZ176" s="50"/>
      <c r="CA176" s="50"/>
      <c r="CB176" s="50"/>
      <c r="CC176" s="50"/>
      <c r="CD176" s="50"/>
      <c r="CE176" s="50"/>
      <c r="CF176" s="50"/>
      <c r="CG176" s="50"/>
      <c r="CH176" s="50"/>
      <c r="CI176" s="50"/>
      <c r="CJ176" s="50"/>
      <c r="CK176" s="50"/>
      <c r="CL176" s="50"/>
      <c r="CM176" s="50"/>
      <c r="CN176" s="50"/>
      <c r="CO176" s="50"/>
      <c r="CP176" s="50"/>
      <c r="CQ176" s="50"/>
      <c r="CR176" s="50"/>
      <c r="CS176" s="50"/>
      <c r="CT176" s="50"/>
      <c r="CU176" s="50"/>
      <c r="CV176" s="50"/>
      <c r="CW176" s="50"/>
      <c r="CX176" s="50"/>
      <c r="CY176" s="50"/>
      <c r="CZ176" s="50"/>
      <c r="DA176" s="50"/>
    </row>
    <row r="177" spans="1:105" x14ac:dyDescent="0.2">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c r="AA177" s="50"/>
      <c r="AB177" s="50"/>
      <c r="AC177" s="50"/>
      <c r="AD177" s="50"/>
      <c r="AE177" s="50"/>
      <c r="AF177" s="50"/>
      <c r="AG177" s="50"/>
      <c r="AH177" s="50"/>
      <c r="AI177" s="50"/>
      <c r="AJ177" s="50"/>
      <c r="AK177" s="50"/>
      <c r="AL177" s="50"/>
      <c r="AM177" s="50"/>
      <c r="AN177" s="50"/>
      <c r="AO177" s="50"/>
      <c r="AP177" s="50"/>
      <c r="AQ177" s="50"/>
      <c r="AR177" s="50"/>
      <c r="AS177" s="50"/>
      <c r="AT177" s="50"/>
      <c r="AU177" s="50"/>
      <c r="AV177" s="50"/>
      <c r="AW177" s="50"/>
      <c r="AX177" s="50"/>
      <c r="AY177" s="50"/>
      <c r="AZ177" s="50"/>
      <c r="BA177" s="50"/>
      <c r="BB177" s="50"/>
      <c r="BC177" s="50"/>
      <c r="BD177" s="50"/>
      <c r="BE177" s="50"/>
      <c r="BF177" s="50"/>
      <c r="BG177" s="50"/>
      <c r="BH177" s="50"/>
      <c r="BI177" s="50"/>
      <c r="BJ177" s="50"/>
      <c r="BK177" s="50"/>
      <c r="BL177" s="50"/>
      <c r="BM177" s="50"/>
      <c r="BN177" s="50"/>
      <c r="BO177" s="50"/>
      <c r="BP177" s="50"/>
      <c r="BQ177" s="50"/>
      <c r="BR177" s="50"/>
      <c r="BS177" s="50"/>
      <c r="BT177" s="50"/>
      <c r="BU177" s="50"/>
      <c r="BV177" s="50"/>
      <c r="BW177" s="50"/>
      <c r="BX177" s="50"/>
      <c r="BY177" s="50"/>
      <c r="BZ177" s="50"/>
      <c r="CA177" s="50"/>
      <c r="CB177" s="50"/>
      <c r="CC177" s="50"/>
      <c r="CD177" s="50"/>
      <c r="CE177" s="50"/>
      <c r="CF177" s="50"/>
      <c r="CG177" s="50"/>
      <c r="CH177" s="50"/>
      <c r="CI177" s="50"/>
      <c r="CJ177" s="50"/>
      <c r="CK177" s="50"/>
      <c r="CL177" s="50"/>
      <c r="CM177" s="50"/>
      <c r="CN177" s="50"/>
      <c r="CO177" s="50"/>
      <c r="CP177" s="50"/>
      <c r="CQ177" s="50"/>
      <c r="CR177" s="50"/>
      <c r="CS177" s="50"/>
      <c r="CT177" s="50"/>
      <c r="CU177" s="50"/>
      <c r="CV177" s="50"/>
      <c r="CW177" s="50"/>
      <c r="CX177" s="50"/>
      <c r="CY177" s="50"/>
      <c r="CZ177" s="50"/>
      <c r="DA177" s="50"/>
    </row>
    <row r="178" spans="1:105" x14ac:dyDescent="0.2">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c r="AA178" s="50"/>
      <c r="AB178" s="50"/>
      <c r="AC178" s="50"/>
      <c r="AD178" s="50"/>
      <c r="AE178" s="50"/>
      <c r="AF178" s="50"/>
      <c r="AG178" s="50"/>
      <c r="AH178" s="50"/>
      <c r="AI178" s="50"/>
      <c r="AJ178" s="50"/>
      <c r="AK178" s="50"/>
      <c r="AL178" s="50"/>
      <c r="AM178" s="50"/>
      <c r="AN178" s="50"/>
      <c r="AO178" s="50"/>
      <c r="AP178" s="50"/>
      <c r="AQ178" s="50"/>
      <c r="AR178" s="50"/>
      <c r="AS178" s="50"/>
      <c r="AT178" s="50"/>
      <c r="AU178" s="50"/>
      <c r="AV178" s="50"/>
      <c r="AW178" s="50"/>
      <c r="AX178" s="50"/>
      <c r="AY178" s="50"/>
      <c r="AZ178" s="50"/>
      <c r="BA178" s="50"/>
      <c r="BB178" s="50"/>
      <c r="BC178" s="50"/>
      <c r="BD178" s="50"/>
      <c r="BE178" s="50"/>
      <c r="BF178" s="50"/>
      <c r="BG178" s="50"/>
      <c r="BH178" s="50"/>
      <c r="BI178" s="50"/>
      <c r="BJ178" s="50"/>
      <c r="BK178" s="50"/>
      <c r="BL178" s="50"/>
      <c r="BM178" s="50"/>
      <c r="BN178" s="50"/>
      <c r="BO178" s="50"/>
      <c r="BP178" s="50"/>
      <c r="BQ178" s="50"/>
      <c r="BR178" s="50"/>
      <c r="BS178" s="50"/>
      <c r="BT178" s="50"/>
      <c r="BU178" s="50"/>
      <c r="BV178" s="50"/>
      <c r="BW178" s="50"/>
      <c r="BX178" s="50"/>
      <c r="BY178" s="50"/>
      <c r="BZ178" s="50"/>
      <c r="CA178" s="50"/>
      <c r="CB178" s="50"/>
      <c r="CC178" s="50"/>
      <c r="CD178" s="50"/>
      <c r="CE178" s="50"/>
      <c r="CF178" s="50"/>
      <c r="CG178" s="50"/>
      <c r="CH178" s="50"/>
      <c r="CI178" s="50"/>
      <c r="CJ178" s="50"/>
      <c r="CK178" s="50"/>
      <c r="CL178" s="50"/>
      <c r="CM178" s="50"/>
      <c r="CN178" s="50"/>
      <c r="CO178" s="50"/>
      <c r="CP178" s="50"/>
      <c r="CQ178" s="50"/>
      <c r="CR178" s="50"/>
      <c r="CS178" s="50"/>
      <c r="CT178" s="50"/>
      <c r="CU178" s="50"/>
      <c r="CV178" s="50"/>
      <c r="CW178" s="50"/>
      <c r="CX178" s="50"/>
      <c r="CY178" s="50"/>
      <c r="CZ178" s="50"/>
      <c r="DA178" s="50"/>
    </row>
    <row r="179" spans="1:105" x14ac:dyDescent="0.2">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c r="AA179" s="50"/>
      <c r="AB179" s="50"/>
      <c r="AC179" s="50"/>
      <c r="AD179" s="50"/>
      <c r="AE179" s="50"/>
      <c r="AF179" s="50"/>
      <c r="AG179" s="50"/>
      <c r="AH179" s="50"/>
      <c r="AI179" s="50"/>
      <c r="AJ179" s="50"/>
      <c r="AK179" s="50"/>
      <c r="AL179" s="50"/>
      <c r="AM179" s="50"/>
      <c r="AN179" s="50"/>
      <c r="AO179" s="50"/>
      <c r="AP179" s="50"/>
      <c r="AQ179" s="50"/>
      <c r="AR179" s="50"/>
      <c r="AS179" s="50"/>
      <c r="AT179" s="50"/>
      <c r="AU179" s="50"/>
      <c r="AV179" s="50"/>
      <c r="AW179" s="50"/>
      <c r="AX179" s="50"/>
      <c r="AY179" s="50"/>
      <c r="AZ179" s="50"/>
      <c r="BA179" s="50"/>
      <c r="BB179" s="50"/>
      <c r="BC179" s="50"/>
      <c r="BD179" s="50"/>
      <c r="BE179" s="50"/>
      <c r="BF179" s="50"/>
      <c r="BG179" s="50"/>
      <c r="BH179" s="50"/>
      <c r="BI179" s="50"/>
      <c r="BJ179" s="50"/>
      <c r="BK179" s="50"/>
      <c r="BL179" s="50"/>
      <c r="BM179" s="50"/>
      <c r="BN179" s="50"/>
      <c r="BO179" s="50"/>
      <c r="BP179" s="50"/>
      <c r="BQ179" s="50"/>
      <c r="BR179" s="50"/>
      <c r="BS179" s="50"/>
      <c r="BT179" s="50"/>
      <c r="BU179" s="50"/>
      <c r="BV179" s="50"/>
      <c r="BW179" s="50"/>
      <c r="BX179" s="50"/>
      <c r="BY179" s="50"/>
      <c r="BZ179" s="50"/>
      <c r="CA179" s="50"/>
      <c r="CB179" s="50"/>
      <c r="CC179" s="50"/>
      <c r="CD179" s="50"/>
      <c r="CE179" s="50"/>
      <c r="CF179" s="50"/>
      <c r="CG179" s="50"/>
      <c r="CH179" s="50"/>
      <c r="CI179" s="50"/>
      <c r="CJ179" s="50"/>
      <c r="CK179" s="50"/>
      <c r="CL179" s="50"/>
      <c r="CM179" s="50"/>
      <c r="CN179" s="50"/>
      <c r="CO179" s="50"/>
      <c r="CP179" s="50"/>
      <c r="CQ179" s="50"/>
      <c r="CR179" s="50"/>
      <c r="CS179" s="50"/>
      <c r="CT179" s="50"/>
      <c r="CU179" s="50"/>
      <c r="CV179" s="50"/>
      <c r="CW179" s="50"/>
      <c r="CX179" s="50"/>
      <c r="CY179" s="50"/>
      <c r="CZ179" s="50"/>
      <c r="DA179" s="50"/>
    </row>
    <row r="180" spans="1:105" x14ac:dyDescent="0.2">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c r="AA180" s="50"/>
      <c r="AB180" s="50"/>
      <c r="AC180" s="50"/>
      <c r="AD180" s="50"/>
      <c r="AE180" s="50"/>
      <c r="AF180" s="50"/>
      <c r="AG180" s="50"/>
      <c r="AH180" s="50"/>
      <c r="AI180" s="50"/>
      <c r="AJ180" s="50"/>
      <c r="AK180" s="50"/>
      <c r="AL180" s="50"/>
      <c r="AM180" s="50"/>
      <c r="AN180" s="50"/>
      <c r="AO180" s="50"/>
      <c r="AP180" s="50"/>
      <c r="AQ180" s="50"/>
      <c r="AR180" s="50"/>
      <c r="AS180" s="50"/>
      <c r="AT180" s="50"/>
      <c r="AU180" s="50"/>
      <c r="AV180" s="50"/>
      <c r="AW180" s="50"/>
      <c r="AX180" s="50"/>
      <c r="AY180" s="50"/>
      <c r="AZ180" s="50"/>
      <c r="BA180" s="50"/>
      <c r="BB180" s="50"/>
      <c r="BC180" s="50"/>
      <c r="BD180" s="50"/>
      <c r="BE180" s="50"/>
      <c r="BF180" s="50"/>
      <c r="BG180" s="50"/>
      <c r="BH180" s="50"/>
      <c r="BI180" s="50"/>
      <c r="BJ180" s="50"/>
      <c r="BK180" s="50"/>
      <c r="BL180" s="50"/>
      <c r="BM180" s="50"/>
      <c r="BN180" s="50"/>
      <c r="BO180" s="50"/>
      <c r="BP180" s="50"/>
      <c r="BQ180" s="50"/>
      <c r="BR180" s="50"/>
      <c r="BS180" s="50"/>
      <c r="BT180" s="50"/>
      <c r="BU180" s="50"/>
      <c r="BV180" s="50"/>
      <c r="BW180" s="50"/>
      <c r="BX180" s="50"/>
      <c r="BY180" s="50"/>
      <c r="BZ180" s="50"/>
      <c r="CA180" s="50"/>
      <c r="CB180" s="50"/>
      <c r="CC180" s="50"/>
      <c r="CD180" s="50"/>
      <c r="CE180" s="50"/>
      <c r="CF180" s="50"/>
      <c r="CG180" s="50"/>
      <c r="CH180" s="50"/>
      <c r="CI180" s="50"/>
      <c r="CJ180" s="50"/>
      <c r="CK180" s="50"/>
      <c r="CL180" s="50"/>
      <c r="CM180" s="50"/>
      <c r="CN180" s="50"/>
      <c r="CO180" s="50"/>
      <c r="CP180" s="50"/>
      <c r="CQ180" s="50"/>
      <c r="CR180" s="50"/>
      <c r="CS180" s="50"/>
      <c r="CT180" s="50"/>
      <c r="CU180" s="50"/>
      <c r="CV180" s="50"/>
      <c r="CW180" s="50"/>
      <c r="CX180" s="50"/>
      <c r="CY180" s="50"/>
      <c r="CZ180" s="50"/>
      <c r="DA180" s="50"/>
    </row>
    <row r="181" spans="1:105" x14ac:dyDescent="0.2">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c r="AA181" s="50"/>
      <c r="AB181" s="50"/>
      <c r="AC181" s="50"/>
      <c r="AD181" s="50"/>
      <c r="AE181" s="50"/>
      <c r="AF181" s="50"/>
      <c r="AG181" s="50"/>
      <c r="AH181" s="50"/>
      <c r="AI181" s="50"/>
      <c r="AJ181" s="50"/>
      <c r="AK181" s="50"/>
      <c r="AL181" s="50"/>
      <c r="AM181" s="50"/>
      <c r="AN181" s="50"/>
      <c r="AO181" s="50"/>
      <c r="AP181" s="50"/>
      <c r="AQ181" s="50"/>
      <c r="AR181" s="50"/>
      <c r="AS181" s="50"/>
      <c r="AT181" s="50"/>
      <c r="AU181" s="50"/>
      <c r="AV181" s="50"/>
      <c r="AW181" s="50"/>
      <c r="AX181" s="50"/>
      <c r="AY181" s="50"/>
      <c r="AZ181" s="50"/>
      <c r="BA181" s="50"/>
      <c r="BB181" s="50"/>
      <c r="BC181" s="50"/>
      <c r="BD181" s="50"/>
      <c r="BE181" s="50"/>
      <c r="BF181" s="50"/>
      <c r="BG181" s="50"/>
      <c r="BH181" s="50"/>
      <c r="BI181" s="50"/>
      <c r="BJ181" s="50"/>
      <c r="BK181" s="50"/>
      <c r="BL181" s="50"/>
      <c r="BM181" s="50"/>
      <c r="BN181" s="50"/>
      <c r="BO181" s="50"/>
      <c r="BP181" s="50"/>
      <c r="BQ181" s="50"/>
      <c r="BR181" s="50"/>
      <c r="BS181" s="50"/>
      <c r="BT181" s="50"/>
      <c r="BU181" s="50"/>
      <c r="BV181" s="50"/>
      <c r="BW181" s="50"/>
      <c r="BX181" s="50"/>
      <c r="BY181" s="50"/>
      <c r="BZ181" s="50"/>
      <c r="CA181" s="50"/>
      <c r="CB181" s="50"/>
      <c r="CC181" s="50"/>
      <c r="CD181" s="50"/>
      <c r="CE181" s="50"/>
      <c r="CF181" s="50"/>
      <c r="CG181" s="50"/>
      <c r="CH181" s="50"/>
      <c r="CI181" s="50"/>
      <c r="CJ181" s="50"/>
      <c r="CK181" s="50"/>
      <c r="CL181" s="50"/>
      <c r="CM181" s="50"/>
      <c r="CN181" s="50"/>
      <c r="CO181" s="50"/>
      <c r="CP181" s="50"/>
      <c r="CQ181" s="50"/>
      <c r="CR181" s="50"/>
      <c r="CS181" s="50"/>
      <c r="CT181" s="50"/>
      <c r="CU181" s="50"/>
      <c r="CV181" s="50"/>
      <c r="CW181" s="50"/>
      <c r="CX181" s="50"/>
      <c r="CY181" s="50"/>
      <c r="CZ181" s="50"/>
      <c r="DA181" s="50"/>
    </row>
    <row r="182" spans="1:105" x14ac:dyDescent="0.2">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c r="AA182" s="50"/>
      <c r="AB182" s="50"/>
      <c r="AC182" s="50"/>
      <c r="AD182" s="50"/>
      <c r="AE182" s="50"/>
      <c r="AF182" s="50"/>
      <c r="AG182" s="50"/>
      <c r="AH182" s="50"/>
      <c r="AI182" s="50"/>
      <c r="AJ182" s="50"/>
      <c r="AK182" s="50"/>
      <c r="AL182" s="50"/>
      <c r="AM182" s="50"/>
      <c r="AN182" s="50"/>
      <c r="AO182" s="50"/>
      <c r="AP182" s="50"/>
      <c r="AQ182" s="50"/>
      <c r="AR182" s="50"/>
      <c r="AS182" s="50"/>
      <c r="AT182" s="50"/>
      <c r="AU182" s="50"/>
      <c r="AV182" s="50"/>
      <c r="AW182" s="50"/>
      <c r="AX182" s="50"/>
      <c r="AY182" s="50"/>
      <c r="AZ182" s="50"/>
      <c r="BA182" s="50"/>
      <c r="BB182" s="50"/>
      <c r="BC182" s="50"/>
      <c r="BD182" s="50"/>
      <c r="BE182" s="50"/>
      <c r="BF182" s="50"/>
      <c r="BG182" s="50"/>
      <c r="BH182" s="50"/>
      <c r="BI182" s="50"/>
      <c r="BJ182" s="50"/>
      <c r="BK182" s="50"/>
      <c r="BL182" s="50"/>
      <c r="BM182" s="50"/>
      <c r="BN182" s="50"/>
      <c r="BO182" s="50"/>
      <c r="BP182" s="50"/>
      <c r="BQ182" s="50"/>
      <c r="BR182" s="50"/>
      <c r="BS182" s="50"/>
      <c r="BT182" s="50"/>
      <c r="BU182" s="50"/>
      <c r="BV182" s="50"/>
      <c r="BW182" s="50"/>
      <c r="BX182" s="50"/>
      <c r="BY182" s="50"/>
      <c r="BZ182" s="50"/>
      <c r="CA182" s="50"/>
      <c r="CB182" s="50"/>
      <c r="CC182" s="50"/>
      <c r="CD182" s="50"/>
      <c r="CE182" s="50"/>
      <c r="CF182" s="50"/>
      <c r="CG182" s="50"/>
      <c r="CH182" s="50"/>
      <c r="CI182" s="50"/>
      <c r="CJ182" s="50"/>
      <c r="CK182" s="50"/>
      <c r="CL182" s="50"/>
      <c r="CM182" s="50"/>
      <c r="CN182" s="50"/>
      <c r="CO182" s="50"/>
      <c r="CP182" s="50"/>
      <c r="CQ182" s="50"/>
      <c r="CR182" s="50"/>
      <c r="CS182" s="50"/>
      <c r="CT182" s="50"/>
      <c r="CU182" s="50"/>
      <c r="CV182" s="50"/>
      <c r="CW182" s="50"/>
      <c r="CX182" s="50"/>
      <c r="CY182" s="50"/>
      <c r="CZ182" s="50"/>
      <c r="DA182" s="50"/>
    </row>
    <row r="183" spans="1:105" x14ac:dyDescent="0.2">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c r="AA183" s="50"/>
      <c r="AB183" s="50"/>
      <c r="AC183" s="50"/>
      <c r="AD183" s="50"/>
      <c r="AE183" s="50"/>
      <c r="AF183" s="50"/>
      <c r="AG183" s="50"/>
      <c r="AH183" s="50"/>
      <c r="AI183" s="50"/>
      <c r="AJ183" s="50"/>
      <c r="AK183" s="50"/>
      <c r="AL183" s="50"/>
      <c r="AM183" s="50"/>
      <c r="AN183" s="50"/>
      <c r="AO183" s="50"/>
      <c r="AP183" s="50"/>
      <c r="AQ183" s="50"/>
      <c r="AR183" s="50"/>
      <c r="AS183" s="50"/>
      <c r="AT183" s="50"/>
      <c r="AU183" s="50"/>
      <c r="AV183" s="50"/>
      <c r="AW183" s="50"/>
      <c r="AX183" s="50"/>
      <c r="AY183" s="50"/>
      <c r="AZ183" s="50"/>
      <c r="BA183" s="50"/>
      <c r="BB183" s="50"/>
      <c r="BC183" s="50"/>
      <c r="BD183" s="50"/>
      <c r="BE183" s="50"/>
      <c r="BF183" s="50"/>
      <c r="BG183" s="50"/>
      <c r="BH183" s="50"/>
      <c r="BI183" s="50"/>
      <c r="BJ183" s="50"/>
      <c r="BK183" s="50"/>
      <c r="BL183" s="50"/>
      <c r="BM183" s="50"/>
      <c r="BN183" s="50"/>
      <c r="BO183" s="50"/>
      <c r="BP183" s="50"/>
      <c r="BQ183" s="50"/>
      <c r="BR183" s="50"/>
      <c r="BS183" s="50"/>
      <c r="BT183" s="50"/>
      <c r="BU183" s="50"/>
      <c r="BV183" s="50"/>
      <c r="BW183" s="50"/>
      <c r="BX183" s="50"/>
      <c r="BY183" s="50"/>
      <c r="BZ183" s="50"/>
      <c r="CA183" s="50"/>
      <c r="CB183" s="50"/>
      <c r="CC183" s="50"/>
      <c r="CD183" s="50"/>
      <c r="CE183" s="50"/>
      <c r="CF183" s="50"/>
      <c r="CG183" s="50"/>
      <c r="CH183" s="50"/>
      <c r="CI183" s="50"/>
      <c r="CJ183" s="50"/>
      <c r="CK183" s="50"/>
      <c r="CL183" s="50"/>
      <c r="CM183" s="50"/>
      <c r="CN183" s="50"/>
      <c r="CO183" s="50"/>
      <c r="CP183" s="50"/>
      <c r="CQ183" s="50"/>
      <c r="CR183" s="50"/>
      <c r="CS183" s="50"/>
      <c r="CT183" s="50"/>
      <c r="CU183" s="50"/>
      <c r="CV183" s="50"/>
      <c r="CW183" s="50"/>
      <c r="CX183" s="50"/>
      <c r="CY183" s="50"/>
      <c r="CZ183" s="50"/>
      <c r="DA183" s="50"/>
    </row>
    <row r="184" spans="1:105" x14ac:dyDescent="0.2">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c r="AA184" s="50"/>
      <c r="AB184" s="50"/>
      <c r="AC184" s="50"/>
      <c r="AD184" s="50"/>
      <c r="AE184" s="50"/>
      <c r="AF184" s="50"/>
      <c r="AG184" s="50"/>
      <c r="AH184" s="50"/>
      <c r="AI184" s="50"/>
      <c r="AJ184" s="50"/>
      <c r="AK184" s="50"/>
      <c r="AL184" s="50"/>
      <c r="AM184" s="50"/>
      <c r="AN184" s="50"/>
      <c r="AO184" s="50"/>
      <c r="AP184" s="50"/>
      <c r="AQ184" s="50"/>
      <c r="AR184" s="50"/>
      <c r="AS184" s="50"/>
      <c r="AT184" s="50"/>
      <c r="AU184" s="50"/>
      <c r="AV184" s="50"/>
      <c r="AW184" s="50"/>
      <c r="AX184" s="50"/>
      <c r="AY184" s="50"/>
      <c r="AZ184" s="50"/>
      <c r="BA184" s="50"/>
      <c r="BB184" s="50"/>
      <c r="BC184" s="50"/>
      <c r="BD184" s="50"/>
      <c r="BE184" s="50"/>
      <c r="BF184" s="50"/>
      <c r="BG184" s="50"/>
      <c r="BH184" s="50"/>
      <c r="BI184" s="50"/>
      <c r="BJ184" s="50"/>
      <c r="BK184" s="50"/>
      <c r="BL184" s="50"/>
      <c r="BM184" s="50"/>
      <c r="BN184" s="50"/>
      <c r="BO184" s="50"/>
      <c r="BP184" s="50"/>
      <c r="BQ184" s="50"/>
      <c r="BR184" s="50"/>
      <c r="BS184" s="50"/>
      <c r="BT184" s="50"/>
      <c r="BU184" s="50"/>
      <c r="BV184" s="50"/>
      <c r="BW184" s="50"/>
      <c r="BX184" s="50"/>
      <c r="BY184" s="50"/>
      <c r="BZ184" s="50"/>
      <c r="CA184" s="50"/>
      <c r="CB184" s="50"/>
      <c r="CC184" s="50"/>
      <c r="CD184" s="50"/>
      <c r="CE184" s="50"/>
      <c r="CF184" s="50"/>
      <c r="CG184" s="50"/>
      <c r="CH184" s="50"/>
      <c r="CI184" s="50"/>
      <c r="CJ184" s="50"/>
      <c r="CK184" s="50"/>
      <c r="CL184" s="50"/>
      <c r="CM184" s="50"/>
      <c r="CN184" s="50"/>
      <c r="CO184" s="50"/>
      <c r="CP184" s="50"/>
      <c r="CQ184" s="50"/>
      <c r="CR184" s="50"/>
      <c r="CS184" s="50"/>
      <c r="CT184" s="50"/>
      <c r="CU184" s="50"/>
      <c r="CV184" s="50"/>
      <c r="CW184" s="50"/>
      <c r="CX184" s="50"/>
      <c r="CY184" s="50"/>
      <c r="CZ184" s="50"/>
      <c r="DA184" s="50"/>
    </row>
    <row r="185" spans="1:105" x14ac:dyDescent="0.2">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c r="AA185" s="50"/>
      <c r="AB185" s="50"/>
      <c r="AC185" s="50"/>
      <c r="AD185" s="50"/>
      <c r="AE185" s="50"/>
      <c r="AF185" s="50"/>
      <c r="AG185" s="50"/>
      <c r="AH185" s="50"/>
      <c r="AI185" s="50"/>
      <c r="AJ185" s="50"/>
      <c r="AK185" s="50"/>
      <c r="AL185" s="50"/>
      <c r="AM185" s="50"/>
      <c r="AN185" s="50"/>
      <c r="AO185" s="50"/>
      <c r="AP185" s="50"/>
      <c r="AQ185" s="50"/>
      <c r="AR185" s="50"/>
      <c r="AS185" s="50"/>
      <c r="AT185" s="50"/>
      <c r="AU185" s="50"/>
      <c r="AV185" s="50"/>
      <c r="AW185" s="50"/>
      <c r="AX185" s="50"/>
      <c r="AY185" s="50"/>
      <c r="AZ185" s="50"/>
      <c r="BA185" s="50"/>
      <c r="BB185" s="50"/>
      <c r="BC185" s="50"/>
      <c r="BD185" s="50"/>
      <c r="BE185" s="50"/>
      <c r="BF185" s="50"/>
      <c r="BG185" s="50"/>
      <c r="BH185" s="50"/>
      <c r="BI185" s="50"/>
      <c r="BJ185" s="50"/>
      <c r="BK185" s="50"/>
      <c r="BL185" s="50"/>
      <c r="BM185" s="50"/>
      <c r="BN185" s="50"/>
      <c r="BO185" s="50"/>
      <c r="BP185" s="50"/>
      <c r="BQ185" s="50"/>
      <c r="BR185" s="50"/>
      <c r="BS185" s="50"/>
      <c r="BT185" s="50"/>
      <c r="BU185" s="50"/>
      <c r="BV185" s="50"/>
      <c r="BW185" s="50"/>
      <c r="BX185" s="50"/>
      <c r="BY185" s="50"/>
      <c r="BZ185" s="50"/>
      <c r="CA185" s="50"/>
      <c r="CB185" s="50"/>
      <c r="CC185" s="50"/>
      <c r="CD185" s="50"/>
      <c r="CE185" s="50"/>
      <c r="CF185" s="50"/>
      <c r="CG185" s="50"/>
      <c r="CH185" s="50"/>
      <c r="CI185" s="50"/>
      <c r="CJ185" s="50"/>
      <c r="CK185" s="50"/>
      <c r="CL185" s="50"/>
      <c r="CM185" s="50"/>
      <c r="CN185" s="50"/>
      <c r="CO185" s="50"/>
      <c r="CP185" s="50"/>
      <c r="CQ185" s="50"/>
      <c r="CR185" s="50"/>
      <c r="CS185" s="50"/>
      <c r="CT185" s="50"/>
      <c r="CU185" s="50"/>
      <c r="CV185" s="50"/>
      <c r="CW185" s="50"/>
      <c r="CX185" s="50"/>
      <c r="CY185" s="50"/>
      <c r="CZ185" s="50"/>
      <c r="DA185" s="50"/>
    </row>
    <row r="186" spans="1:105" x14ac:dyDescent="0.2">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c r="AA186" s="50"/>
      <c r="AB186" s="50"/>
      <c r="AC186" s="50"/>
      <c r="AD186" s="50"/>
      <c r="AE186" s="50"/>
      <c r="AF186" s="50"/>
      <c r="AG186" s="50"/>
      <c r="AH186" s="50"/>
      <c r="AI186" s="50"/>
      <c r="AJ186" s="50"/>
      <c r="AK186" s="50"/>
      <c r="AL186" s="50"/>
      <c r="AM186" s="50"/>
      <c r="AN186" s="50"/>
      <c r="AO186" s="50"/>
      <c r="AP186" s="50"/>
      <c r="AQ186" s="50"/>
      <c r="AR186" s="50"/>
      <c r="AS186" s="50"/>
      <c r="AT186" s="50"/>
      <c r="AU186" s="50"/>
      <c r="AV186" s="50"/>
      <c r="AW186" s="50"/>
      <c r="AX186" s="50"/>
      <c r="AY186" s="50"/>
      <c r="AZ186" s="50"/>
      <c r="BA186" s="50"/>
      <c r="BB186" s="50"/>
      <c r="BC186" s="50"/>
      <c r="BD186" s="50"/>
      <c r="BE186" s="50"/>
      <c r="BF186" s="50"/>
      <c r="BG186" s="50"/>
      <c r="BH186" s="50"/>
      <c r="BI186" s="50"/>
      <c r="BJ186" s="50"/>
      <c r="BK186" s="50"/>
      <c r="BL186" s="50"/>
      <c r="BM186" s="50"/>
      <c r="BN186" s="50"/>
      <c r="BO186" s="50"/>
      <c r="BP186" s="50"/>
      <c r="BQ186" s="50"/>
      <c r="BR186" s="50"/>
      <c r="BS186" s="50"/>
      <c r="BT186" s="50"/>
      <c r="BU186" s="50"/>
      <c r="BV186" s="50"/>
      <c r="BW186" s="50"/>
      <c r="BX186" s="50"/>
      <c r="BY186" s="50"/>
      <c r="BZ186" s="50"/>
      <c r="CA186" s="50"/>
      <c r="CB186" s="50"/>
      <c r="CC186" s="50"/>
      <c r="CD186" s="50"/>
      <c r="CE186" s="50"/>
      <c r="CF186" s="50"/>
      <c r="CG186" s="50"/>
      <c r="CH186" s="50"/>
      <c r="CI186" s="50"/>
      <c r="CJ186" s="50"/>
      <c r="CK186" s="50"/>
      <c r="CL186" s="50"/>
      <c r="CM186" s="50"/>
      <c r="CN186" s="50"/>
      <c r="CO186" s="50"/>
      <c r="CP186" s="50"/>
      <c r="CQ186" s="50"/>
      <c r="CR186" s="50"/>
      <c r="CS186" s="50"/>
      <c r="CT186" s="50"/>
      <c r="CU186" s="50"/>
      <c r="CV186" s="50"/>
      <c r="CW186" s="50"/>
      <c r="CX186" s="50"/>
      <c r="CY186" s="50"/>
      <c r="CZ186" s="50"/>
      <c r="DA186" s="50"/>
    </row>
    <row r="187" spans="1:105" x14ac:dyDescent="0.2">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c r="AA187" s="50"/>
      <c r="AB187" s="50"/>
      <c r="AC187" s="50"/>
      <c r="AD187" s="50"/>
      <c r="AE187" s="50"/>
      <c r="AF187" s="50"/>
      <c r="AG187" s="50"/>
      <c r="AH187" s="50"/>
      <c r="AI187" s="50"/>
      <c r="AJ187" s="50"/>
      <c r="AK187" s="50"/>
      <c r="AL187" s="50"/>
      <c r="AM187" s="50"/>
      <c r="AN187" s="50"/>
      <c r="AO187" s="50"/>
      <c r="AP187" s="50"/>
      <c r="AQ187" s="50"/>
      <c r="AR187" s="50"/>
      <c r="AS187" s="50"/>
      <c r="AT187" s="50"/>
      <c r="AU187" s="50"/>
      <c r="AV187" s="50"/>
      <c r="AW187" s="50"/>
      <c r="AX187" s="50"/>
      <c r="AY187" s="50"/>
      <c r="AZ187" s="50"/>
      <c r="BA187" s="50"/>
      <c r="BB187" s="50"/>
      <c r="BC187" s="50"/>
      <c r="BD187" s="50"/>
      <c r="BE187" s="50"/>
      <c r="BF187" s="50"/>
      <c r="BG187" s="50"/>
      <c r="BH187" s="50"/>
      <c r="BI187" s="50"/>
      <c r="BJ187" s="50"/>
      <c r="BK187" s="50"/>
      <c r="BL187" s="50"/>
      <c r="BM187" s="50"/>
      <c r="BN187" s="50"/>
      <c r="BO187" s="50"/>
      <c r="BP187" s="50"/>
      <c r="BQ187" s="50"/>
      <c r="BR187" s="50"/>
      <c r="BS187" s="50"/>
      <c r="BT187" s="50"/>
      <c r="BU187" s="50"/>
      <c r="BV187" s="50"/>
      <c r="BW187" s="50"/>
      <c r="BX187" s="50"/>
      <c r="BY187" s="50"/>
      <c r="BZ187" s="50"/>
      <c r="CA187" s="50"/>
      <c r="CB187" s="50"/>
      <c r="CC187" s="50"/>
      <c r="CD187" s="50"/>
      <c r="CE187" s="50"/>
      <c r="CF187" s="50"/>
      <c r="CG187" s="50"/>
      <c r="CH187" s="50"/>
      <c r="CI187" s="50"/>
      <c r="CJ187" s="50"/>
      <c r="CK187" s="50"/>
      <c r="CL187" s="50"/>
      <c r="CM187" s="50"/>
      <c r="CN187" s="50"/>
      <c r="CO187" s="50"/>
      <c r="CP187" s="50"/>
      <c r="CQ187" s="50"/>
      <c r="CR187" s="50"/>
      <c r="CS187" s="50"/>
      <c r="CT187" s="50"/>
      <c r="CU187" s="50"/>
      <c r="CV187" s="50"/>
      <c r="CW187" s="50"/>
      <c r="CX187" s="50"/>
      <c r="CY187" s="50"/>
      <c r="CZ187" s="50"/>
      <c r="DA187" s="50"/>
    </row>
    <row r="188" spans="1:105" x14ac:dyDescent="0.2">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c r="AA188" s="50"/>
      <c r="AB188" s="50"/>
      <c r="AC188" s="50"/>
      <c r="AD188" s="50"/>
      <c r="AE188" s="50"/>
      <c r="AF188" s="50"/>
      <c r="AG188" s="50"/>
      <c r="AH188" s="50"/>
      <c r="AI188" s="50"/>
      <c r="AJ188" s="50"/>
      <c r="AK188" s="50"/>
      <c r="AL188" s="50"/>
      <c r="AM188" s="50"/>
      <c r="AN188" s="50"/>
      <c r="AO188" s="50"/>
      <c r="AP188" s="50"/>
      <c r="AQ188" s="50"/>
      <c r="AR188" s="50"/>
      <c r="AS188" s="50"/>
      <c r="AT188" s="50"/>
      <c r="AU188" s="50"/>
      <c r="AV188" s="50"/>
      <c r="AW188" s="50"/>
      <c r="AX188" s="50"/>
      <c r="AY188" s="50"/>
      <c r="AZ188" s="50"/>
      <c r="BA188" s="50"/>
      <c r="BB188" s="50"/>
      <c r="BC188" s="50"/>
      <c r="BD188" s="50"/>
      <c r="BE188" s="50"/>
      <c r="BF188" s="50"/>
      <c r="BG188" s="50"/>
      <c r="BH188" s="50"/>
      <c r="BI188" s="50"/>
      <c r="BJ188" s="50"/>
      <c r="BK188" s="50"/>
      <c r="BL188" s="50"/>
      <c r="BM188" s="50"/>
      <c r="BN188" s="50"/>
      <c r="BO188" s="50"/>
      <c r="BP188" s="50"/>
      <c r="BQ188" s="50"/>
      <c r="BR188" s="50"/>
      <c r="BS188" s="50"/>
      <c r="BT188" s="50"/>
      <c r="BU188" s="50"/>
      <c r="BV188" s="50"/>
      <c r="BW188" s="50"/>
      <c r="BX188" s="50"/>
      <c r="BY188" s="50"/>
      <c r="BZ188" s="50"/>
      <c r="CA188" s="50"/>
      <c r="CB188" s="50"/>
      <c r="CC188" s="50"/>
      <c r="CD188" s="50"/>
      <c r="CE188" s="50"/>
      <c r="CF188" s="50"/>
      <c r="CG188" s="50"/>
      <c r="CH188" s="50"/>
      <c r="CI188" s="50"/>
      <c r="CJ188" s="50"/>
      <c r="CK188" s="50"/>
      <c r="CL188" s="50"/>
      <c r="CM188" s="50"/>
      <c r="CN188" s="50"/>
      <c r="CO188" s="50"/>
      <c r="CP188" s="50"/>
      <c r="CQ188" s="50"/>
      <c r="CR188" s="50"/>
      <c r="CS188" s="50"/>
      <c r="CT188" s="50"/>
      <c r="CU188" s="50"/>
      <c r="CV188" s="50"/>
      <c r="CW188" s="50"/>
      <c r="CX188" s="50"/>
      <c r="CY188" s="50"/>
      <c r="CZ188" s="50"/>
      <c r="DA188" s="50"/>
    </row>
    <row r="189" spans="1:105" x14ac:dyDescent="0.2">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c r="AA189" s="50"/>
      <c r="AB189" s="50"/>
      <c r="AC189" s="50"/>
      <c r="AD189" s="50"/>
      <c r="AE189" s="50"/>
      <c r="AF189" s="50"/>
      <c r="AG189" s="50"/>
      <c r="AH189" s="50"/>
      <c r="AI189" s="50"/>
      <c r="AJ189" s="50"/>
      <c r="AK189" s="50"/>
      <c r="AL189" s="50"/>
      <c r="AM189" s="50"/>
      <c r="AN189" s="50"/>
      <c r="AO189" s="50"/>
      <c r="AP189" s="50"/>
      <c r="AQ189" s="50"/>
      <c r="AR189" s="50"/>
      <c r="AS189" s="50"/>
      <c r="AT189" s="50"/>
      <c r="AU189" s="50"/>
      <c r="AV189" s="50"/>
      <c r="AW189" s="50"/>
      <c r="AX189" s="50"/>
      <c r="AY189" s="50"/>
      <c r="AZ189" s="50"/>
      <c r="BA189" s="50"/>
      <c r="BB189" s="50"/>
      <c r="BC189" s="50"/>
      <c r="BD189" s="50"/>
      <c r="BE189" s="50"/>
      <c r="BF189" s="50"/>
      <c r="BG189" s="50"/>
      <c r="BH189" s="50"/>
      <c r="BI189" s="50"/>
      <c r="BJ189" s="50"/>
      <c r="BK189" s="50"/>
      <c r="BL189" s="50"/>
      <c r="BM189" s="50"/>
      <c r="BN189" s="50"/>
      <c r="BO189" s="50"/>
      <c r="BP189" s="50"/>
      <c r="BQ189" s="50"/>
      <c r="BR189" s="50"/>
      <c r="BS189" s="50"/>
      <c r="BT189" s="50"/>
      <c r="BU189" s="50"/>
      <c r="BV189" s="50"/>
      <c r="BW189" s="50"/>
      <c r="BX189" s="50"/>
      <c r="BY189" s="50"/>
      <c r="BZ189" s="50"/>
      <c r="CA189" s="50"/>
      <c r="CB189" s="50"/>
      <c r="CC189" s="50"/>
      <c r="CD189" s="50"/>
      <c r="CE189" s="50"/>
      <c r="CF189" s="50"/>
      <c r="CG189" s="50"/>
      <c r="CH189" s="50"/>
      <c r="CI189" s="50"/>
      <c r="CJ189" s="50"/>
      <c r="CK189" s="50"/>
      <c r="CL189" s="50"/>
      <c r="CM189" s="50"/>
      <c r="CN189" s="50"/>
      <c r="CO189" s="50"/>
      <c r="CP189" s="50"/>
      <c r="CQ189" s="50"/>
      <c r="CR189" s="50"/>
      <c r="CS189" s="50"/>
      <c r="CT189" s="50"/>
      <c r="CU189" s="50"/>
      <c r="CV189" s="50"/>
      <c r="CW189" s="50"/>
      <c r="CX189" s="50"/>
      <c r="CY189" s="50"/>
      <c r="CZ189" s="50"/>
      <c r="DA189" s="50"/>
    </row>
    <row r="190" spans="1:105" x14ac:dyDescent="0.2">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c r="AA190" s="50"/>
      <c r="AB190" s="50"/>
      <c r="AC190" s="50"/>
      <c r="AD190" s="50"/>
      <c r="AE190" s="50"/>
      <c r="AF190" s="50"/>
      <c r="AG190" s="50"/>
      <c r="AH190" s="50"/>
      <c r="AI190" s="50"/>
      <c r="AJ190" s="50"/>
      <c r="AK190" s="50"/>
      <c r="AL190" s="50"/>
      <c r="AM190" s="50"/>
      <c r="AN190" s="50"/>
      <c r="AO190" s="50"/>
      <c r="AP190" s="50"/>
      <c r="AQ190" s="50"/>
      <c r="AR190" s="50"/>
      <c r="AS190" s="50"/>
      <c r="AT190" s="50"/>
      <c r="AU190" s="50"/>
      <c r="AV190" s="50"/>
      <c r="AW190" s="50"/>
      <c r="AX190" s="50"/>
      <c r="AY190" s="50"/>
      <c r="AZ190" s="50"/>
      <c r="BA190" s="50"/>
      <c r="BB190" s="50"/>
      <c r="BC190" s="50"/>
      <c r="BD190" s="50"/>
      <c r="BE190" s="50"/>
      <c r="BF190" s="50"/>
      <c r="BG190" s="50"/>
      <c r="BH190" s="50"/>
      <c r="BI190" s="50"/>
      <c r="BJ190" s="50"/>
      <c r="BK190" s="50"/>
      <c r="BL190" s="50"/>
      <c r="BM190" s="50"/>
      <c r="BN190" s="50"/>
      <c r="BO190" s="50"/>
      <c r="BP190" s="50"/>
      <c r="BQ190" s="50"/>
      <c r="BR190" s="50"/>
      <c r="BS190" s="50"/>
      <c r="BT190" s="50"/>
      <c r="BU190" s="50"/>
      <c r="BV190" s="50"/>
      <c r="BW190" s="50"/>
      <c r="BX190" s="50"/>
      <c r="BY190" s="50"/>
      <c r="BZ190" s="50"/>
      <c r="CA190" s="50"/>
      <c r="CB190" s="50"/>
      <c r="CC190" s="50"/>
      <c r="CD190" s="50"/>
      <c r="CE190" s="50"/>
      <c r="CF190" s="50"/>
      <c r="CG190" s="50"/>
      <c r="CH190" s="50"/>
      <c r="CI190" s="50"/>
      <c r="CJ190" s="50"/>
      <c r="CK190" s="50"/>
      <c r="CL190" s="50"/>
      <c r="CM190" s="50"/>
      <c r="CN190" s="50"/>
      <c r="CO190" s="50"/>
      <c r="CP190" s="50"/>
      <c r="CQ190" s="50"/>
      <c r="CR190" s="50"/>
      <c r="CS190" s="50"/>
      <c r="CT190" s="50"/>
      <c r="CU190" s="50"/>
      <c r="CV190" s="50"/>
      <c r="CW190" s="50"/>
      <c r="CX190" s="50"/>
      <c r="CY190" s="50"/>
      <c r="CZ190" s="50"/>
      <c r="DA190" s="50"/>
    </row>
    <row r="191" spans="1:105" x14ac:dyDescent="0.2">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c r="AA191" s="50"/>
      <c r="AB191" s="50"/>
      <c r="AC191" s="50"/>
      <c r="AD191" s="50"/>
      <c r="AE191" s="50"/>
      <c r="AF191" s="50"/>
      <c r="AG191" s="50"/>
      <c r="AH191" s="50"/>
      <c r="AI191" s="50"/>
      <c r="AJ191" s="50"/>
      <c r="AK191" s="50"/>
      <c r="AL191" s="50"/>
      <c r="AM191" s="50"/>
      <c r="AN191" s="50"/>
      <c r="AO191" s="50"/>
      <c r="AP191" s="50"/>
      <c r="AQ191" s="50"/>
      <c r="AR191" s="50"/>
      <c r="AS191" s="50"/>
      <c r="AT191" s="50"/>
      <c r="AU191" s="50"/>
      <c r="AV191" s="50"/>
      <c r="AW191" s="50"/>
      <c r="AX191" s="50"/>
      <c r="AY191" s="50"/>
      <c r="AZ191" s="50"/>
      <c r="BA191" s="50"/>
      <c r="BB191" s="50"/>
      <c r="BC191" s="50"/>
      <c r="BD191" s="50"/>
      <c r="BE191" s="50"/>
      <c r="BF191" s="50"/>
      <c r="BG191" s="50"/>
      <c r="BH191" s="50"/>
      <c r="BI191" s="50"/>
      <c r="BJ191" s="50"/>
      <c r="BK191" s="50"/>
      <c r="BL191" s="50"/>
      <c r="BM191" s="50"/>
      <c r="BN191" s="50"/>
      <c r="BO191" s="50"/>
      <c r="BP191" s="50"/>
      <c r="BQ191" s="50"/>
      <c r="BR191" s="50"/>
      <c r="BS191" s="50"/>
      <c r="BT191" s="50"/>
      <c r="BU191" s="50"/>
      <c r="BV191" s="50"/>
      <c r="BW191" s="50"/>
      <c r="BX191" s="50"/>
      <c r="BY191" s="50"/>
      <c r="BZ191" s="50"/>
      <c r="CA191" s="50"/>
      <c r="CB191" s="50"/>
      <c r="CC191" s="50"/>
      <c r="CD191" s="50"/>
      <c r="CE191" s="50"/>
      <c r="CF191" s="50"/>
      <c r="CG191" s="50"/>
      <c r="CH191" s="50"/>
      <c r="CI191" s="50"/>
      <c r="CJ191" s="50"/>
      <c r="CK191" s="50"/>
      <c r="CL191" s="50"/>
      <c r="CM191" s="50"/>
      <c r="CN191" s="50"/>
      <c r="CO191" s="50"/>
      <c r="CP191" s="50"/>
      <c r="CQ191" s="50"/>
      <c r="CR191" s="50"/>
      <c r="CS191" s="50"/>
      <c r="CT191" s="50"/>
      <c r="CU191" s="50"/>
      <c r="CV191" s="50"/>
      <c r="CW191" s="50"/>
      <c r="CX191" s="50"/>
      <c r="CY191" s="50"/>
      <c r="CZ191" s="50"/>
      <c r="DA191" s="50"/>
    </row>
    <row r="192" spans="1:105" x14ac:dyDescent="0.2">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c r="AA192" s="50"/>
      <c r="AB192" s="50"/>
      <c r="AC192" s="50"/>
      <c r="AD192" s="50"/>
      <c r="AE192" s="50"/>
      <c r="AF192" s="50"/>
      <c r="AG192" s="50"/>
      <c r="AH192" s="50"/>
      <c r="AI192" s="50"/>
      <c r="AJ192" s="50"/>
      <c r="AK192" s="50"/>
      <c r="AL192" s="50"/>
      <c r="AM192" s="50"/>
      <c r="AN192" s="50"/>
      <c r="AO192" s="50"/>
      <c r="AP192" s="50"/>
      <c r="AQ192" s="50"/>
      <c r="AR192" s="50"/>
      <c r="AS192" s="50"/>
      <c r="AT192" s="50"/>
      <c r="AU192" s="50"/>
      <c r="AV192" s="50"/>
      <c r="AW192" s="50"/>
      <c r="AX192" s="50"/>
      <c r="AY192" s="50"/>
      <c r="AZ192" s="50"/>
      <c r="BA192" s="50"/>
      <c r="BB192" s="50"/>
      <c r="BC192" s="50"/>
      <c r="BD192" s="50"/>
      <c r="BE192" s="50"/>
      <c r="BF192" s="50"/>
      <c r="BG192" s="50"/>
      <c r="BH192" s="50"/>
      <c r="BI192" s="50"/>
      <c r="BJ192" s="50"/>
      <c r="BK192" s="50"/>
      <c r="BL192" s="50"/>
      <c r="BM192" s="50"/>
      <c r="BN192" s="50"/>
      <c r="BO192" s="50"/>
      <c r="BP192" s="50"/>
      <c r="BQ192" s="50"/>
      <c r="BR192" s="50"/>
      <c r="BS192" s="50"/>
      <c r="BT192" s="50"/>
      <c r="BU192" s="50"/>
      <c r="BV192" s="50"/>
      <c r="BW192" s="50"/>
      <c r="BX192" s="50"/>
      <c r="BY192" s="50"/>
      <c r="BZ192" s="50"/>
      <c r="CA192" s="50"/>
      <c r="CB192" s="50"/>
      <c r="CC192" s="50"/>
      <c r="CD192" s="50"/>
      <c r="CE192" s="50"/>
      <c r="CF192" s="50"/>
      <c r="CG192" s="50"/>
      <c r="CH192" s="50"/>
      <c r="CI192" s="50"/>
      <c r="CJ192" s="50"/>
      <c r="CK192" s="50"/>
      <c r="CL192" s="50"/>
      <c r="CM192" s="50"/>
      <c r="CN192" s="50"/>
      <c r="CO192" s="50"/>
      <c r="CP192" s="50"/>
      <c r="CQ192" s="50"/>
      <c r="CR192" s="50"/>
      <c r="CS192" s="50"/>
      <c r="CT192" s="50"/>
      <c r="CU192" s="50"/>
      <c r="CV192" s="50"/>
      <c r="CW192" s="50"/>
      <c r="CX192" s="50"/>
      <c r="CY192" s="50"/>
      <c r="CZ192" s="50"/>
      <c r="DA192" s="50"/>
    </row>
    <row r="193" spans="1:105" x14ac:dyDescent="0.2">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c r="AA193" s="50"/>
      <c r="AB193" s="50"/>
      <c r="AC193" s="50"/>
      <c r="AD193" s="50"/>
      <c r="AE193" s="50"/>
      <c r="AF193" s="50"/>
      <c r="AG193" s="50"/>
      <c r="AH193" s="50"/>
      <c r="AI193" s="50"/>
      <c r="AJ193" s="50"/>
      <c r="AK193" s="50"/>
      <c r="AL193" s="50"/>
      <c r="AM193" s="50"/>
      <c r="AN193" s="50"/>
      <c r="AO193" s="50"/>
      <c r="AP193" s="50"/>
      <c r="AQ193" s="50"/>
      <c r="AR193" s="50"/>
      <c r="AS193" s="50"/>
      <c r="AT193" s="50"/>
      <c r="AU193" s="50"/>
      <c r="AV193" s="50"/>
      <c r="AW193" s="50"/>
      <c r="AX193" s="50"/>
      <c r="AY193" s="50"/>
      <c r="AZ193" s="50"/>
      <c r="BA193" s="50"/>
      <c r="BB193" s="50"/>
      <c r="BC193" s="50"/>
      <c r="BD193" s="50"/>
      <c r="BE193" s="50"/>
      <c r="BF193" s="50"/>
      <c r="BG193" s="50"/>
      <c r="BH193" s="50"/>
      <c r="BI193" s="50"/>
      <c r="BJ193" s="50"/>
      <c r="BK193" s="50"/>
      <c r="BL193" s="50"/>
      <c r="BM193" s="50"/>
      <c r="BN193" s="50"/>
      <c r="BO193" s="50"/>
      <c r="BP193" s="50"/>
      <c r="BQ193" s="50"/>
      <c r="BR193" s="50"/>
      <c r="BS193" s="50"/>
      <c r="BT193" s="50"/>
      <c r="BU193" s="50"/>
      <c r="BV193" s="50"/>
      <c r="BW193" s="50"/>
      <c r="BX193" s="50"/>
      <c r="BY193" s="50"/>
      <c r="BZ193" s="50"/>
      <c r="CA193" s="50"/>
      <c r="CB193" s="50"/>
      <c r="CC193" s="50"/>
      <c r="CD193" s="50"/>
      <c r="CE193" s="50"/>
      <c r="CF193" s="50"/>
      <c r="CG193" s="50"/>
      <c r="CH193" s="50"/>
      <c r="CI193" s="50"/>
      <c r="CJ193" s="50"/>
      <c r="CK193" s="50"/>
      <c r="CL193" s="50"/>
      <c r="CM193" s="50"/>
      <c r="CN193" s="50"/>
      <c r="CO193" s="50"/>
      <c r="CP193" s="50"/>
      <c r="CQ193" s="50"/>
      <c r="CR193" s="50"/>
      <c r="CS193" s="50"/>
      <c r="CT193" s="50"/>
      <c r="CU193" s="50"/>
      <c r="CV193" s="50"/>
      <c r="CW193" s="50"/>
      <c r="CX193" s="50"/>
      <c r="CY193" s="50"/>
      <c r="CZ193" s="50"/>
      <c r="DA193" s="50"/>
    </row>
    <row r="194" spans="1:105" x14ac:dyDescent="0.2">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c r="AA194" s="50"/>
      <c r="AB194" s="50"/>
      <c r="AC194" s="50"/>
      <c r="AD194" s="50"/>
      <c r="AE194" s="50"/>
      <c r="AF194" s="50"/>
      <c r="AG194" s="50"/>
      <c r="AH194" s="50"/>
      <c r="AI194" s="50"/>
      <c r="AJ194" s="50"/>
      <c r="AK194" s="50"/>
      <c r="AL194" s="50"/>
      <c r="AM194" s="50"/>
      <c r="AN194" s="50"/>
      <c r="AO194" s="50"/>
      <c r="AP194" s="50"/>
      <c r="AQ194" s="50"/>
      <c r="AR194" s="50"/>
      <c r="AS194" s="50"/>
      <c r="AT194" s="50"/>
      <c r="AU194" s="50"/>
      <c r="AV194" s="50"/>
      <c r="AW194" s="50"/>
      <c r="AX194" s="50"/>
      <c r="AY194" s="50"/>
      <c r="AZ194" s="50"/>
      <c r="BA194" s="50"/>
      <c r="BB194" s="50"/>
      <c r="BC194" s="50"/>
      <c r="BD194" s="50"/>
      <c r="BE194" s="50"/>
      <c r="BF194" s="50"/>
      <c r="BG194" s="50"/>
      <c r="BH194" s="50"/>
      <c r="BI194" s="50"/>
      <c r="BJ194" s="50"/>
      <c r="BK194" s="50"/>
      <c r="BL194" s="50"/>
      <c r="BM194" s="50"/>
      <c r="BN194" s="50"/>
      <c r="BO194" s="50"/>
      <c r="BP194" s="50"/>
      <c r="BQ194" s="50"/>
      <c r="BR194" s="50"/>
      <c r="BS194" s="50"/>
      <c r="BT194" s="50"/>
      <c r="BU194" s="50"/>
      <c r="BV194" s="50"/>
      <c r="BW194" s="50"/>
      <c r="BX194" s="50"/>
      <c r="BY194" s="50"/>
      <c r="BZ194" s="50"/>
      <c r="CA194" s="50"/>
      <c r="CB194" s="50"/>
      <c r="CC194" s="50"/>
      <c r="CD194" s="50"/>
      <c r="CE194" s="50"/>
      <c r="CF194" s="50"/>
      <c r="CG194" s="50"/>
      <c r="CH194" s="50"/>
      <c r="CI194" s="50"/>
      <c r="CJ194" s="50"/>
      <c r="CK194" s="50"/>
      <c r="CL194" s="50"/>
      <c r="CM194" s="50"/>
      <c r="CN194" s="50"/>
      <c r="CO194" s="50"/>
      <c r="CP194" s="50"/>
      <c r="CQ194" s="50"/>
      <c r="CR194" s="50"/>
      <c r="CS194" s="50"/>
      <c r="CT194" s="50"/>
      <c r="CU194" s="50"/>
      <c r="CV194" s="50"/>
      <c r="CW194" s="50"/>
      <c r="CX194" s="50"/>
      <c r="CY194" s="50"/>
      <c r="CZ194" s="50"/>
      <c r="DA194" s="50"/>
    </row>
    <row r="195" spans="1:105" x14ac:dyDescent="0.2">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c r="AA195" s="50"/>
      <c r="AB195" s="50"/>
      <c r="AC195" s="50"/>
      <c r="AD195" s="50"/>
      <c r="AE195" s="50"/>
      <c r="AF195" s="50"/>
      <c r="AG195" s="50"/>
      <c r="AH195" s="50"/>
      <c r="AI195" s="50"/>
      <c r="AJ195" s="50"/>
      <c r="AK195" s="50"/>
      <c r="AL195" s="50"/>
      <c r="AM195" s="50"/>
      <c r="AN195" s="50"/>
      <c r="AO195" s="50"/>
      <c r="AP195" s="50"/>
      <c r="AQ195" s="50"/>
      <c r="AR195" s="50"/>
      <c r="AS195" s="50"/>
      <c r="AT195" s="50"/>
      <c r="AU195" s="50"/>
      <c r="AV195" s="50"/>
      <c r="AW195" s="50"/>
      <c r="AX195" s="50"/>
      <c r="AY195" s="50"/>
      <c r="AZ195" s="50"/>
      <c r="BA195" s="50"/>
      <c r="BB195" s="50"/>
      <c r="BC195" s="50"/>
      <c r="BD195" s="50"/>
      <c r="BE195" s="50"/>
      <c r="BF195" s="50"/>
      <c r="BG195" s="50"/>
      <c r="BH195" s="50"/>
      <c r="BI195" s="50"/>
      <c r="BJ195" s="50"/>
      <c r="BK195" s="50"/>
      <c r="BL195" s="50"/>
      <c r="BM195" s="50"/>
      <c r="BN195" s="50"/>
      <c r="BO195" s="50"/>
      <c r="BP195" s="50"/>
      <c r="BQ195" s="50"/>
      <c r="BR195" s="50"/>
      <c r="BS195" s="50"/>
      <c r="BT195" s="50"/>
      <c r="BU195" s="50"/>
      <c r="BV195" s="50"/>
      <c r="BW195" s="50"/>
      <c r="BX195" s="50"/>
      <c r="BY195" s="50"/>
      <c r="BZ195" s="50"/>
      <c r="CA195" s="50"/>
      <c r="CB195" s="50"/>
      <c r="CC195" s="50"/>
      <c r="CD195" s="50"/>
      <c r="CE195" s="50"/>
      <c r="CF195" s="50"/>
      <c r="CG195" s="50"/>
      <c r="CH195" s="50"/>
      <c r="CI195" s="50"/>
      <c r="CJ195" s="50"/>
      <c r="CK195" s="50"/>
      <c r="CL195" s="50"/>
      <c r="CM195" s="50"/>
      <c r="CN195" s="50"/>
      <c r="CO195" s="50"/>
      <c r="CP195" s="50"/>
      <c r="CQ195" s="50"/>
      <c r="CR195" s="50"/>
      <c r="CS195" s="50"/>
      <c r="CT195" s="50"/>
      <c r="CU195" s="50"/>
      <c r="CV195" s="50"/>
      <c r="CW195" s="50"/>
      <c r="CX195" s="50"/>
      <c r="CY195" s="50"/>
      <c r="CZ195" s="50"/>
      <c r="DA195" s="50"/>
    </row>
    <row r="196" spans="1:105" x14ac:dyDescent="0.2">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c r="AA196" s="50"/>
      <c r="AB196" s="50"/>
      <c r="AC196" s="50"/>
      <c r="AD196" s="50"/>
      <c r="AE196" s="50"/>
      <c r="AF196" s="50"/>
      <c r="AG196" s="50"/>
      <c r="AH196" s="50"/>
      <c r="AI196" s="50"/>
      <c r="AJ196" s="50"/>
      <c r="AK196" s="50"/>
      <c r="AL196" s="50"/>
      <c r="AM196" s="50"/>
      <c r="AN196" s="50"/>
      <c r="AO196" s="50"/>
      <c r="AP196" s="50"/>
      <c r="AQ196" s="50"/>
      <c r="AR196" s="50"/>
      <c r="AS196" s="50"/>
      <c r="AT196" s="50"/>
      <c r="AU196" s="50"/>
      <c r="AV196" s="50"/>
      <c r="AW196" s="50"/>
      <c r="AX196" s="50"/>
      <c r="AY196" s="50"/>
      <c r="AZ196" s="50"/>
      <c r="BA196" s="50"/>
      <c r="BB196" s="50"/>
      <c r="BC196" s="50"/>
      <c r="BD196" s="50"/>
      <c r="BE196" s="50"/>
      <c r="BF196" s="50"/>
      <c r="BG196" s="50"/>
      <c r="BH196" s="50"/>
      <c r="BI196" s="50"/>
      <c r="BJ196" s="50"/>
      <c r="BK196" s="50"/>
      <c r="BL196" s="50"/>
      <c r="BM196" s="50"/>
      <c r="BN196" s="50"/>
      <c r="BO196" s="50"/>
      <c r="BP196" s="50"/>
      <c r="BQ196" s="50"/>
      <c r="BR196" s="50"/>
      <c r="BS196" s="50"/>
      <c r="BT196" s="50"/>
      <c r="BU196" s="50"/>
      <c r="BV196" s="50"/>
      <c r="BW196" s="50"/>
      <c r="BX196" s="50"/>
      <c r="BY196" s="50"/>
      <c r="BZ196" s="50"/>
      <c r="CA196" s="50"/>
      <c r="CB196" s="50"/>
      <c r="CC196" s="50"/>
      <c r="CD196" s="50"/>
      <c r="CE196" s="50"/>
      <c r="CF196" s="50"/>
      <c r="CG196" s="50"/>
      <c r="CH196" s="50"/>
      <c r="CI196" s="50"/>
      <c r="CJ196" s="50"/>
      <c r="CK196" s="50"/>
      <c r="CL196" s="50"/>
      <c r="CM196" s="50"/>
      <c r="CN196" s="50"/>
      <c r="CO196" s="50"/>
      <c r="CP196" s="50"/>
      <c r="CQ196" s="50"/>
      <c r="CR196" s="50"/>
      <c r="CS196" s="50"/>
      <c r="CT196" s="50"/>
      <c r="CU196" s="50"/>
      <c r="CV196" s="50"/>
      <c r="CW196" s="50"/>
      <c r="CX196" s="50"/>
      <c r="CY196" s="50"/>
      <c r="CZ196" s="50"/>
      <c r="DA196" s="50"/>
    </row>
    <row r="197" spans="1:105" x14ac:dyDescent="0.2">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c r="AA197" s="50"/>
      <c r="AB197" s="50"/>
      <c r="AC197" s="50"/>
      <c r="AD197" s="50"/>
      <c r="AE197" s="50"/>
      <c r="AF197" s="50"/>
      <c r="AG197" s="50"/>
      <c r="AH197" s="50"/>
      <c r="AI197" s="50"/>
      <c r="AJ197" s="50"/>
      <c r="AK197" s="50"/>
      <c r="AL197" s="50"/>
      <c r="AM197" s="50"/>
      <c r="AN197" s="50"/>
      <c r="AO197" s="50"/>
      <c r="AP197" s="50"/>
      <c r="AQ197" s="50"/>
      <c r="AR197" s="50"/>
      <c r="AS197" s="50"/>
      <c r="AT197" s="50"/>
      <c r="AU197" s="50"/>
      <c r="AV197" s="50"/>
      <c r="AW197" s="50"/>
      <c r="AX197" s="50"/>
      <c r="AY197" s="50"/>
      <c r="AZ197" s="50"/>
      <c r="BA197" s="50"/>
      <c r="BB197" s="50"/>
      <c r="BC197" s="50"/>
      <c r="BD197" s="50"/>
      <c r="BE197" s="50"/>
      <c r="BF197" s="50"/>
      <c r="BG197" s="50"/>
      <c r="BH197" s="50"/>
      <c r="BI197" s="50"/>
      <c r="BJ197" s="50"/>
      <c r="BK197" s="50"/>
      <c r="BL197" s="50"/>
      <c r="BM197" s="50"/>
      <c r="BN197" s="50"/>
      <c r="BO197" s="50"/>
      <c r="BP197" s="50"/>
      <c r="BQ197" s="50"/>
      <c r="BR197" s="50"/>
      <c r="BS197" s="50"/>
      <c r="BT197" s="50"/>
      <c r="BU197" s="50"/>
      <c r="BV197" s="50"/>
      <c r="BW197" s="50"/>
      <c r="BX197" s="50"/>
      <c r="BY197" s="50"/>
      <c r="BZ197" s="50"/>
      <c r="CA197" s="50"/>
      <c r="CB197" s="50"/>
      <c r="CC197" s="50"/>
      <c r="CD197" s="50"/>
      <c r="CE197" s="50"/>
      <c r="CF197" s="50"/>
      <c r="CG197" s="50"/>
      <c r="CH197" s="50"/>
      <c r="CI197" s="50"/>
      <c r="CJ197" s="50"/>
      <c r="CK197" s="50"/>
      <c r="CL197" s="50"/>
      <c r="CM197" s="50"/>
      <c r="CN197" s="50"/>
      <c r="CO197" s="50"/>
      <c r="CP197" s="50"/>
      <c r="CQ197" s="50"/>
      <c r="CR197" s="50"/>
      <c r="CS197" s="50"/>
      <c r="CT197" s="50"/>
      <c r="CU197" s="50"/>
      <c r="CV197" s="50"/>
      <c r="CW197" s="50"/>
      <c r="CX197" s="50"/>
      <c r="CY197" s="50"/>
      <c r="CZ197" s="50"/>
      <c r="DA197" s="50"/>
    </row>
    <row r="198" spans="1:105" x14ac:dyDescent="0.2">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c r="BC198" s="50"/>
      <c r="BD198" s="50"/>
      <c r="BE198" s="50"/>
      <c r="BF198" s="50"/>
      <c r="BG198" s="50"/>
      <c r="BH198" s="50"/>
      <c r="BI198" s="50"/>
      <c r="BJ198" s="50"/>
      <c r="BK198" s="50"/>
      <c r="BL198" s="50"/>
      <c r="BM198" s="50"/>
      <c r="BN198" s="50"/>
      <c r="BO198" s="50"/>
      <c r="BP198" s="50"/>
      <c r="BQ198" s="50"/>
      <c r="BR198" s="50"/>
      <c r="BS198" s="50"/>
      <c r="BT198" s="50"/>
      <c r="BU198" s="50"/>
      <c r="BV198" s="50"/>
      <c r="BW198" s="50"/>
      <c r="BX198" s="50"/>
      <c r="BY198" s="50"/>
      <c r="BZ198" s="50"/>
      <c r="CA198" s="50"/>
      <c r="CB198" s="50"/>
      <c r="CC198" s="50"/>
      <c r="CD198" s="50"/>
      <c r="CE198" s="50"/>
      <c r="CF198" s="50"/>
      <c r="CG198" s="50"/>
      <c r="CH198" s="50"/>
      <c r="CI198" s="50"/>
      <c r="CJ198" s="50"/>
      <c r="CK198" s="50"/>
      <c r="CL198" s="50"/>
      <c r="CM198" s="50"/>
      <c r="CN198" s="50"/>
      <c r="CO198" s="50"/>
      <c r="CP198" s="50"/>
      <c r="CQ198" s="50"/>
      <c r="CR198" s="50"/>
      <c r="CS198" s="50"/>
      <c r="CT198" s="50"/>
      <c r="CU198" s="50"/>
      <c r="CV198" s="50"/>
      <c r="CW198" s="50"/>
      <c r="CX198" s="50"/>
      <c r="CY198" s="50"/>
      <c r="CZ198" s="50"/>
      <c r="DA198" s="50"/>
    </row>
    <row r="199" spans="1:105" x14ac:dyDescent="0.2">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c r="AA199" s="50"/>
      <c r="AB199" s="50"/>
      <c r="AC199" s="50"/>
      <c r="AD199" s="50"/>
      <c r="AE199" s="50"/>
      <c r="AF199" s="50"/>
      <c r="AG199" s="50"/>
      <c r="AH199" s="50"/>
      <c r="AI199" s="50"/>
      <c r="AJ199" s="50"/>
      <c r="AK199" s="50"/>
      <c r="AL199" s="50"/>
      <c r="AM199" s="50"/>
      <c r="AN199" s="50"/>
      <c r="AO199" s="50"/>
      <c r="AP199" s="50"/>
      <c r="AQ199" s="50"/>
      <c r="AR199" s="50"/>
      <c r="AS199" s="50"/>
      <c r="AT199" s="50"/>
      <c r="AU199" s="50"/>
      <c r="AV199" s="50"/>
      <c r="AW199" s="50"/>
      <c r="AX199" s="50"/>
      <c r="AY199" s="50"/>
      <c r="AZ199" s="50"/>
      <c r="BA199" s="50"/>
      <c r="BB199" s="50"/>
      <c r="BC199" s="50"/>
      <c r="BD199" s="50"/>
      <c r="BE199" s="50"/>
      <c r="BF199" s="50"/>
      <c r="BG199" s="50"/>
      <c r="BH199" s="50"/>
      <c r="BI199" s="50"/>
      <c r="BJ199" s="50"/>
      <c r="BK199" s="50"/>
      <c r="BL199" s="50"/>
      <c r="BM199" s="50"/>
      <c r="BN199" s="50"/>
      <c r="BO199" s="50"/>
      <c r="BP199" s="50"/>
      <c r="BQ199" s="50"/>
      <c r="BR199" s="50"/>
      <c r="BS199" s="50"/>
      <c r="BT199" s="50"/>
      <c r="BU199" s="50"/>
      <c r="BV199" s="50"/>
      <c r="BW199" s="50"/>
      <c r="BX199" s="50"/>
      <c r="BY199" s="50"/>
      <c r="BZ199" s="50"/>
      <c r="CA199" s="50"/>
      <c r="CB199" s="50"/>
      <c r="CC199" s="50"/>
      <c r="CD199" s="50"/>
      <c r="CE199" s="50"/>
      <c r="CF199" s="50"/>
      <c r="CG199" s="50"/>
      <c r="CH199" s="50"/>
      <c r="CI199" s="50"/>
      <c r="CJ199" s="50"/>
      <c r="CK199" s="50"/>
      <c r="CL199" s="50"/>
      <c r="CM199" s="50"/>
      <c r="CN199" s="50"/>
      <c r="CO199" s="50"/>
      <c r="CP199" s="50"/>
      <c r="CQ199" s="50"/>
      <c r="CR199" s="50"/>
      <c r="CS199" s="50"/>
      <c r="CT199" s="50"/>
      <c r="CU199" s="50"/>
      <c r="CV199" s="50"/>
      <c r="CW199" s="50"/>
      <c r="CX199" s="50"/>
      <c r="CY199" s="50"/>
      <c r="CZ199" s="50"/>
      <c r="DA199" s="50"/>
    </row>
    <row r="200" spans="1:105" x14ac:dyDescent="0.2">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c r="AA200" s="50"/>
      <c r="AB200" s="50"/>
      <c r="AC200" s="50"/>
      <c r="AD200" s="50"/>
      <c r="AE200" s="50"/>
      <c r="AF200" s="50"/>
      <c r="AG200" s="50"/>
      <c r="AH200" s="50"/>
      <c r="AI200" s="50"/>
      <c r="AJ200" s="50"/>
      <c r="AK200" s="50"/>
      <c r="AL200" s="50"/>
      <c r="AM200" s="50"/>
      <c r="AN200" s="50"/>
      <c r="AO200" s="50"/>
      <c r="AP200" s="50"/>
      <c r="AQ200" s="50"/>
      <c r="AR200" s="50"/>
      <c r="AS200" s="50"/>
      <c r="AT200" s="50"/>
      <c r="AU200" s="50"/>
      <c r="AV200" s="50"/>
      <c r="AW200" s="50"/>
      <c r="AX200" s="50"/>
      <c r="AY200" s="50"/>
      <c r="AZ200" s="50"/>
      <c r="BA200" s="50"/>
      <c r="BB200" s="50"/>
      <c r="BC200" s="50"/>
      <c r="BD200" s="50"/>
      <c r="BE200" s="50"/>
      <c r="BF200" s="50"/>
      <c r="BG200" s="50"/>
      <c r="BH200" s="50"/>
      <c r="BI200" s="50"/>
      <c r="BJ200" s="50"/>
      <c r="BK200" s="50"/>
      <c r="BL200" s="50"/>
      <c r="BM200" s="50"/>
      <c r="BN200" s="50"/>
      <c r="BO200" s="50"/>
      <c r="BP200" s="50"/>
      <c r="BQ200" s="50"/>
      <c r="BR200" s="50"/>
      <c r="BS200" s="50"/>
      <c r="BT200" s="50"/>
      <c r="BU200" s="50"/>
      <c r="BV200" s="50"/>
      <c r="BW200" s="50"/>
      <c r="BX200" s="50"/>
      <c r="BY200" s="50"/>
      <c r="BZ200" s="50"/>
      <c r="CA200" s="50"/>
      <c r="CB200" s="50"/>
      <c r="CC200" s="50"/>
      <c r="CD200" s="50"/>
      <c r="CE200" s="50"/>
      <c r="CF200" s="50"/>
      <c r="CG200" s="50"/>
      <c r="CH200" s="50"/>
      <c r="CI200" s="50"/>
      <c r="CJ200" s="50"/>
      <c r="CK200" s="50"/>
      <c r="CL200" s="50"/>
      <c r="CM200" s="50"/>
      <c r="CN200" s="50"/>
      <c r="CO200" s="50"/>
      <c r="CP200" s="50"/>
      <c r="CQ200" s="50"/>
      <c r="CR200" s="50"/>
      <c r="CS200" s="50"/>
      <c r="CT200" s="50"/>
      <c r="CU200" s="50"/>
      <c r="CV200" s="50"/>
      <c r="CW200" s="50"/>
      <c r="CX200" s="50"/>
      <c r="CY200" s="50"/>
      <c r="CZ200" s="50"/>
      <c r="DA200" s="50"/>
    </row>
    <row r="201" spans="1:105" x14ac:dyDescent="0.2">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c r="AA201" s="50"/>
      <c r="AB201" s="50"/>
      <c r="AC201" s="50"/>
      <c r="AD201" s="50"/>
      <c r="AE201" s="50"/>
      <c r="AF201" s="50"/>
      <c r="AG201" s="50"/>
      <c r="AH201" s="50"/>
      <c r="AI201" s="50"/>
      <c r="AJ201" s="50"/>
      <c r="AK201" s="50"/>
      <c r="AL201" s="50"/>
      <c r="AM201" s="50"/>
      <c r="AN201" s="50"/>
      <c r="AO201" s="50"/>
      <c r="AP201" s="50"/>
      <c r="AQ201" s="50"/>
      <c r="AR201" s="50"/>
      <c r="AS201" s="50"/>
      <c r="AT201" s="50"/>
      <c r="AU201" s="50"/>
      <c r="AV201" s="50"/>
      <c r="AW201" s="50"/>
      <c r="AX201" s="50"/>
      <c r="AY201" s="50"/>
      <c r="AZ201" s="50"/>
      <c r="BA201" s="50"/>
      <c r="BB201" s="50"/>
      <c r="BC201" s="50"/>
      <c r="BD201" s="50"/>
      <c r="BE201" s="50"/>
      <c r="BF201" s="50"/>
      <c r="BG201" s="50"/>
      <c r="BH201" s="50"/>
      <c r="BI201" s="50"/>
      <c r="BJ201" s="50"/>
      <c r="BK201" s="50"/>
      <c r="BL201" s="50"/>
      <c r="BM201" s="50"/>
      <c r="BN201" s="50"/>
      <c r="BO201" s="50"/>
      <c r="BP201" s="50"/>
      <c r="BQ201" s="50"/>
      <c r="BR201" s="50"/>
      <c r="BS201" s="50"/>
      <c r="BT201" s="50"/>
      <c r="BU201" s="50"/>
      <c r="BV201" s="50"/>
      <c r="BW201" s="50"/>
      <c r="BX201" s="50"/>
      <c r="BY201" s="50"/>
      <c r="BZ201" s="50"/>
      <c r="CA201" s="50"/>
      <c r="CB201" s="50"/>
      <c r="CC201" s="50"/>
      <c r="CD201" s="50"/>
      <c r="CE201" s="50"/>
      <c r="CF201" s="50"/>
      <c r="CG201" s="50"/>
      <c r="CH201" s="50"/>
      <c r="CI201" s="50"/>
      <c r="CJ201" s="50"/>
      <c r="CK201" s="50"/>
      <c r="CL201" s="50"/>
      <c r="CM201" s="50"/>
      <c r="CN201" s="50"/>
      <c r="CO201" s="50"/>
      <c r="CP201" s="50"/>
      <c r="CQ201" s="50"/>
      <c r="CR201" s="50"/>
      <c r="CS201" s="50"/>
      <c r="CT201" s="50"/>
      <c r="CU201" s="50"/>
      <c r="CV201" s="50"/>
      <c r="CW201" s="50"/>
      <c r="CX201" s="50"/>
      <c r="CY201" s="50"/>
      <c r="CZ201" s="50"/>
      <c r="DA201" s="50"/>
    </row>
    <row r="202" spans="1:105" x14ac:dyDescent="0.2">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c r="AA202" s="50"/>
      <c r="AB202" s="50"/>
      <c r="AC202" s="50"/>
      <c r="AD202" s="50"/>
      <c r="AE202" s="50"/>
      <c r="AF202" s="50"/>
      <c r="AG202" s="50"/>
      <c r="AH202" s="50"/>
      <c r="AI202" s="50"/>
      <c r="AJ202" s="50"/>
      <c r="AK202" s="50"/>
      <c r="AL202" s="50"/>
      <c r="AM202" s="50"/>
      <c r="AN202" s="50"/>
      <c r="AO202" s="50"/>
      <c r="AP202" s="50"/>
      <c r="AQ202" s="50"/>
      <c r="AR202" s="50"/>
      <c r="AS202" s="50"/>
      <c r="AT202" s="50"/>
      <c r="AU202" s="50"/>
      <c r="AV202" s="50"/>
      <c r="AW202" s="50"/>
      <c r="AX202" s="50"/>
      <c r="AY202" s="50"/>
      <c r="AZ202" s="50"/>
      <c r="BA202" s="50"/>
      <c r="BB202" s="50"/>
      <c r="BC202" s="50"/>
      <c r="BD202" s="50"/>
      <c r="BE202" s="50"/>
      <c r="BF202" s="50"/>
      <c r="BG202" s="50"/>
      <c r="BH202" s="50"/>
      <c r="BI202" s="50"/>
      <c r="BJ202" s="50"/>
      <c r="BK202" s="50"/>
      <c r="BL202" s="50"/>
      <c r="BM202" s="50"/>
      <c r="BN202" s="50"/>
      <c r="BO202" s="50"/>
      <c r="BP202" s="50"/>
      <c r="BQ202" s="50"/>
      <c r="BR202" s="50"/>
      <c r="BS202" s="50"/>
      <c r="BT202" s="50"/>
      <c r="BU202" s="50"/>
      <c r="BV202" s="50"/>
      <c r="BW202" s="50"/>
      <c r="BX202" s="50"/>
      <c r="BY202" s="50"/>
      <c r="BZ202" s="50"/>
      <c r="CA202" s="50"/>
      <c r="CB202" s="50"/>
      <c r="CC202" s="50"/>
      <c r="CD202" s="50"/>
      <c r="CE202" s="50"/>
      <c r="CF202" s="50"/>
      <c r="CG202" s="50"/>
      <c r="CH202" s="50"/>
      <c r="CI202" s="50"/>
      <c r="CJ202" s="50"/>
      <c r="CK202" s="50"/>
      <c r="CL202" s="50"/>
      <c r="CM202" s="50"/>
      <c r="CN202" s="50"/>
      <c r="CO202" s="50"/>
      <c r="CP202" s="50"/>
      <c r="CQ202" s="50"/>
      <c r="CR202" s="50"/>
      <c r="CS202" s="50"/>
      <c r="CT202" s="50"/>
      <c r="CU202" s="50"/>
      <c r="CV202" s="50"/>
      <c r="CW202" s="50"/>
      <c r="CX202" s="50"/>
      <c r="CY202" s="50"/>
      <c r="CZ202" s="50"/>
      <c r="DA202" s="50"/>
    </row>
    <row r="203" spans="1:105" x14ac:dyDescent="0.2">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c r="AA203" s="50"/>
      <c r="AB203" s="50"/>
      <c r="AC203" s="50"/>
      <c r="AD203" s="50"/>
      <c r="AE203" s="50"/>
      <c r="AF203" s="50"/>
      <c r="AG203" s="50"/>
      <c r="AH203" s="50"/>
      <c r="AI203" s="50"/>
      <c r="AJ203" s="50"/>
      <c r="AK203" s="50"/>
      <c r="AL203" s="50"/>
      <c r="AM203" s="50"/>
      <c r="AN203" s="50"/>
      <c r="AO203" s="50"/>
      <c r="AP203" s="50"/>
      <c r="AQ203" s="50"/>
      <c r="AR203" s="50"/>
      <c r="AS203" s="50"/>
      <c r="AT203" s="50"/>
      <c r="AU203" s="50"/>
      <c r="AV203" s="50"/>
      <c r="AW203" s="50"/>
      <c r="AX203" s="50"/>
      <c r="AY203" s="50"/>
      <c r="AZ203" s="50"/>
      <c r="BA203" s="50"/>
      <c r="BB203" s="50"/>
      <c r="BC203" s="50"/>
      <c r="BD203" s="50"/>
      <c r="BE203" s="50"/>
      <c r="BF203" s="50"/>
      <c r="BG203" s="50"/>
      <c r="BH203" s="50"/>
      <c r="BI203" s="50"/>
      <c r="BJ203" s="50"/>
      <c r="BK203" s="50"/>
      <c r="BL203" s="50"/>
      <c r="BM203" s="50"/>
      <c r="BN203" s="50"/>
      <c r="BO203" s="50"/>
      <c r="BP203" s="50"/>
      <c r="BQ203" s="50"/>
      <c r="BR203" s="50"/>
      <c r="BS203" s="50"/>
      <c r="BT203" s="50"/>
      <c r="BU203" s="50"/>
      <c r="BV203" s="50"/>
      <c r="BW203" s="50"/>
      <c r="BX203" s="50"/>
      <c r="BY203" s="50"/>
      <c r="BZ203" s="50"/>
      <c r="CA203" s="50"/>
      <c r="CB203" s="50"/>
      <c r="CC203" s="50"/>
      <c r="CD203" s="50"/>
      <c r="CE203" s="50"/>
      <c r="CF203" s="50"/>
      <c r="CG203" s="50"/>
      <c r="CH203" s="50"/>
      <c r="CI203" s="50"/>
      <c r="CJ203" s="50"/>
      <c r="CK203" s="50"/>
      <c r="CL203" s="50"/>
      <c r="CM203" s="50"/>
      <c r="CN203" s="50"/>
      <c r="CO203" s="50"/>
      <c r="CP203" s="50"/>
      <c r="CQ203" s="50"/>
      <c r="CR203" s="50"/>
      <c r="CS203" s="50"/>
      <c r="CT203" s="50"/>
      <c r="CU203" s="50"/>
      <c r="CV203" s="50"/>
      <c r="CW203" s="50"/>
      <c r="CX203" s="50"/>
      <c r="CY203" s="50"/>
      <c r="CZ203" s="50"/>
      <c r="DA203" s="50"/>
    </row>
    <row r="204" spans="1:105" x14ac:dyDescent="0.2">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c r="AA204" s="50"/>
      <c r="AB204" s="50"/>
      <c r="AC204" s="50"/>
      <c r="AD204" s="50"/>
      <c r="AE204" s="50"/>
      <c r="AF204" s="50"/>
      <c r="AG204" s="50"/>
      <c r="AH204" s="50"/>
      <c r="AI204" s="50"/>
      <c r="AJ204" s="50"/>
      <c r="AK204" s="50"/>
      <c r="AL204" s="50"/>
      <c r="AM204" s="50"/>
      <c r="AN204" s="50"/>
      <c r="AO204" s="50"/>
      <c r="AP204" s="50"/>
      <c r="AQ204" s="50"/>
      <c r="AR204" s="50"/>
      <c r="AS204" s="50"/>
      <c r="AT204" s="50"/>
      <c r="AU204" s="50"/>
      <c r="AV204" s="50"/>
      <c r="AW204" s="50"/>
      <c r="AX204" s="50"/>
      <c r="AY204" s="50"/>
      <c r="AZ204" s="50"/>
      <c r="BA204" s="50"/>
      <c r="BB204" s="50"/>
      <c r="BC204" s="50"/>
      <c r="BD204" s="50"/>
      <c r="BE204" s="50"/>
      <c r="BF204" s="50"/>
      <c r="BG204" s="50"/>
      <c r="BH204" s="50"/>
      <c r="BI204" s="50"/>
      <c r="BJ204" s="50"/>
      <c r="BK204" s="50"/>
      <c r="BL204" s="50"/>
      <c r="BM204" s="50"/>
      <c r="BN204" s="50"/>
      <c r="BO204" s="50"/>
      <c r="BP204" s="50"/>
      <c r="BQ204" s="50"/>
      <c r="BR204" s="50"/>
      <c r="BS204" s="50"/>
      <c r="BT204" s="50"/>
      <c r="BU204" s="50"/>
      <c r="BV204" s="50"/>
      <c r="BW204" s="50"/>
      <c r="BX204" s="50"/>
      <c r="BY204" s="50"/>
      <c r="BZ204" s="50"/>
      <c r="CA204" s="50"/>
      <c r="CB204" s="50"/>
      <c r="CC204" s="50"/>
      <c r="CD204" s="50"/>
      <c r="CE204" s="50"/>
      <c r="CF204" s="50"/>
      <c r="CG204" s="50"/>
      <c r="CH204" s="50"/>
      <c r="CI204" s="50"/>
      <c r="CJ204" s="50"/>
      <c r="CK204" s="50"/>
      <c r="CL204" s="50"/>
      <c r="CM204" s="50"/>
      <c r="CN204" s="50"/>
      <c r="CO204" s="50"/>
      <c r="CP204" s="50"/>
      <c r="CQ204" s="50"/>
      <c r="CR204" s="50"/>
      <c r="CS204" s="50"/>
      <c r="CT204" s="50"/>
      <c r="CU204" s="50"/>
      <c r="CV204" s="50"/>
      <c r="CW204" s="50"/>
      <c r="CX204" s="50"/>
      <c r="CY204" s="50"/>
      <c r="CZ204" s="50"/>
      <c r="DA204" s="50"/>
    </row>
    <row r="205" spans="1:105" x14ac:dyDescent="0.2">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c r="AA205" s="50"/>
      <c r="AB205" s="50"/>
      <c r="AC205" s="50"/>
      <c r="AD205" s="50"/>
      <c r="AE205" s="50"/>
      <c r="AF205" s="50"/>
      <c r="AG205" s="50"/>
      <c r="AH205" s="50"/>
      <c r="AI205" s="50"/>
      <c r="AJ205" s="50"/>
      <c r="AK205" s="50"/>
      <c r="AL205" s="50"/>
      <c r="AM205" s="50"/>
      <c r="AN205" s="50"/>
      <c r="AO205" s="50"/>
      <c r="AP205" s="50"/>
      <c r="AQ205" s="50"/>
      <c r="AR205" s="50"/>
      <c r="AS205" s="50"/>
      <c r="AT205" s="50"/>
      <c r="AU205" s="50"/>
      <c r="AV205" s="50"/>
      <c r="AW205" s="50"/>
      <c r="AX205" s="50"/>
      <c r="AY205" s="50"/>
      <c r="AZ205" s="50"/>
      <c r="BA205" s="50"/>
      <c r="BB205" s="50"/>
      <c r="BC205" s="50"/>
      <c r="BD205" s="50"/>
      <c r="BE205" s="50"/>
      <c r="BF205" s="50"/>
      <c r="BG205" s="50"/>
      <c r="BH205" s="50"/>
      <c r="BI205" s="50"/>
      <c r="BJ205" s="50"/>
      <c r="BK205" s="50"/>
      <c r="BL205" s="50"/>
      <c r="BM205" s="50"/>
      <c r="BN205" s="50"/>
      <c r="BO205" s="50"/>
      <c r="BP205" s="50"/>
      <c r="BQ205" s="50"/>
      <c r="BR205" s="50"/>
      <c r="BS205" s="50"/>
      <c r="BT205" s="50"/>
      <c r="BU205" s="50"/>
      <c r="BV205" s="50"/>
      <c r="BW205" s="50"/>
      <c r="BX205" s="50"/>
      <c r="BY205" s="50"/>
      <c r="BZ205" s="50"/>
      <c r="CA205" s="50"/>
      <c r="CB205" s="50"/>
      <c r="CC205" s="50"/>
      <c r="CD205" s="50"/>
      <c r="CE205" s="50"/>
      <c r="CF205" s="50"/>
      <c r="CG205" s="50"/>
      <c r="CH205" s="50"/>
      <c r="CI205" s="50"/>
      <c r="CJ205" s="50"/>
      <c r="CK205" s="50"/>
      <c r="CL205" s="50"/>
      <c r="CM205" s="50"/>
      <c r="CN205" s="50"/>
      <c r="CO205" s="50"/>
      <c r="CP205" s="50"/>
      <c r="CQ205" s="50"/>
      <c r="CR205" s="50"/>
      <c r="CS205" s="50"/>
      <c r="CT205" s="50"/>
      <c r="CU205" s="50"/>
      <c r="CV205" s="50"/>
      <c r="CW205" s="50"/>
      <c r="CX205" s="50"/>
      <c r="CY205" s="50"/>
      <c r="CZ205" s="50"/>
      <c r="DA205" s="50"/>
    </row>
    <row r="206" spans="1:105" x14ac:dyDescent="0.2">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50"/>
      <c r="AY206" s="50"/>
      <c r="AZ206" s="50"/>
      <c r="BA206" s="50"/>
      <c r="BB206" s="50"/>
      <c r="BC206" s="50"/>
      <c r="BD206" s="50"/>
      <c r="BE206" s="50"/>
      <c r="BF206" s="50"/>
      <c r="BG206" s="50"/>
      <c r="BH206" s="50"/>
      <c r="BI206" s="50"/>
      <c r="BJ206" s="50"/>
      <c r="BK206" s="50"/>
      <c r="BL206" s="50"/>
      <c r="BM206" s="50"/>
      <c r="BN206" s="50"/>
      <c r="BO206" s="50"/>
      <c r="BP206" s="50"/>
      <c r="BQ206" s="50"/>
      <c r="BR206" s="50"/>
      <c r="BS206" s="50"/>
      <c r="BT206" s="50"/>
      <c r="BU206" s="50"/>
      <c r="BV206" s="50"/>
      <c r="BW206" s="50"/>
      <c r="BX206" s="50"/>
      <c r="BY206" s="50"/>
      <c r="BZ206" s="50"/>
      <c r="CA206" s="50"/>
      <c r="CB206" s="50"/>
      <c r="CC206" s="50"/>
      <c r="CD206" s="50"/>
      <c r="CE206" s="50"/>
      <c r="CF206" s="50"/>
      <c r="CG206" s="50"/>
      <c r="CH206" s="50"/>
      <c r="CI206" s="50"/>
      <c r="CJ206" s="50"/>
      <c r="CK206" s="50"/>
      <c r="CL206" s="50"/>
      <c r="CM206" s="50"/>
      <c r="CN206" s="50"/>
      <c r="CO206" s="50"/>
      <c r="CP206" s="50"/>
      <c r="CQ206" s="50"/>
      <c r="CR206" s="50"/>
      <c r="CS206" s="50"/>
      <c r="CT206" s="50"/>
      <c r="CU206" s="50"/>
      <c r="CV206" s="50"/>
      <c r="CW206" s="50"/>
      <c r="CX206" s="50"/>
      <c r="CY206" s="50"/>
      <c r="CZ206" s="50"/>
      <c r="DA206" s="50"/>
    </row>
    <row r="207" spans="1:105" x14ac:dyDescent="0.2">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c r="AA207" s="50"/>
      <c r="AB207" s="50"/>
      <c r="AC207" s="50"/>
      <c r="AD207" s="50"/>
      <c r="AE207" s="50"/>
      <c r="AF207" s="50"/>
      <c r="AG207" s="50"/>
      <c r="AH207" s="50"/>
      <c r="AI207" s="50"/>
      <c r="AJ207" s="50"/>
      <c r="AK207" s="50"/>
      <c r="AL207" s="50"/>
      <c r="AM207" s="50"/>
      <c r="AN207" s="50"/>
      <c r="AO207" s="50"/>
      <c r="AP207" s="50"/>
      <c r="AQ207" s="50"/>
      <c r="AR207" s="50"/>
      <c r="AS207" s="50"/>
      <c r="AT207" s="50"/>
      <c r="AU207" s="50"/>
      <c r="AV207" s="50"/>
      <c r="AW207" s="50"/>
      <c r="AX207" s="50"/>
      <c r="AY207" s="50"/>
      <c r="AZ207" s="50"/>
      <c r="BA207" s="50"/>
      <c r="BB207" s="50"/>
      <c r="BC207" s="50"/>
      <c r="BD207" s="50"/>
      <c r="BE207" s="50"/>
      <c r="BF207" s="50"/>
      <c r="BG207" s="50"/>
      <c r="BH207" s="50"/>
      <c r="BI207" s="50"/>
      <c r="BJ207" s="50"/>
      <c r="BK207" s="50"/>
      <c r="BL207" s="50"/>
      <c r="BM207" s="50"/>
      <c r="BN207" s="50"/>
      <c r="BO207" s="50"/>
      <c r="BP207" s="50"/>
      <c r="BQ207" s="50"/>
      <c r="BR207" s="50"/>
      <c r="BS207" s="50"/>
      <c r="BT207" s="50"/>
      <c r="BU207" s="50"/>
      <c r="BV207" s="50"/>
      <c r="BW207" s="50"/>
      <c r="BX207" s="50"/>
      <c r="BY207" s="50"/>
      <c r="BZ207" s="50"/>
      <c r="CA207" s="50"/>
      <c r="CB207" s="50"/>
      <c r="CC207" s="50"/>
      <c r="CD207" s="50"/>
      <c r="CE207" s="50"/>
      <c r="CF207" s="50"/>
      <c r="CG207" s="50"/>
      <c r="CH207" s="50"/>
      <c r="CI207" s="50"/>
      <c r="CJ207" s="50"/>
      <c r="CK207" s="50"/>
      <c r="CL207" s="50"/>
      <c r="CM207" s="50"/>
      <c r="CN207" s="50"/>
      <c r="CO207" s="50"/>
      <c r="CP207" s="50"/>
      <c r="CQ207" s="50"/>
      <c r="CR207" s="50"/>
      <c r="CS207" s="50"/>
      <c r="CT207" s="50"/>
      <c r="CU207" s="50"/>
      <c r="CV207" s="50"/>
      <c r="CW207" s="50"/>
      <c r="CX207" s="50"/>
      <c r="CY207" s="50"/>
      <c r="CZ207" s="50"/>
      <c r="DA207" s="50"/>
    </row>
    <row r="208" spans="1:105" x14ac:dyDescent="0.2">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c r="AA208" s="50"/>
      <c r="AB208" s="50"/>
      <c r="AC208" s="50"/>
      <c r="AD208" s="50"/>
      <c r="AE208" s="50"/>
      <c r="AF208" s="50"/>
      <c r="AG208" s="50"/>
      <c r="AH208" s="50"/>
      <c r="AI208" s="50"/>
      <c r="AJ208" s="50"/>
      <c r="AK208" s="50"/>
      <c r="AL208" s="50"/>
      <c r="AM208" s="50"/>
      <c r="AN208" s="50"/>
      <c r="AO208" s="50"/>
      <c r="AP208" s="50"/>
      <c r="AQ208" s="50"/>
      <c r="AR208" s="50"/>
      <c r="AS208" s="50"/>
      <c r="AT208" s="50"/>
      <c r="AU208" s="50"/>
      <c r="AV208" s="50"/>
      <c r="AW208" s="50"/>
      <c r="AX208" s="50"/>
      <c r="AY208" s="50"/>
      <c r="AZ208" s="50"/>
      <c r="BA208" s="50"/>
      <c r="BB208" s="50"/>
      <c r="BC208" s="50"/>
      <c r="BD208" s="50"/>
      <c r="BE208" s="50"/>
      <c r="BF208" s="50"/>
      <c r="BG208" s="50"/>
      <c r="BH208" s="50"/>
      <c r="BI208" s="50"/>
      <c r="BJ208" s="50"/>
      <c r="BK208" s="50"/>
      <c r="BL208" s="50"/>
      <c r="BM208" s="50"/>
      <c r="BN208" s="50"/>
      <c r="BO208" s="50"/>
      <c r="BP208" s="50"/>
      <c r="BQ208" s="50"/>
      <c r="BR208" s="50"/>
      <c r="BS208" s="50"/>
      <c r="BT208" s="50"/>
      <c r="BU208" s="50"/>
      <c r="BV208" s="50"/>
      <c r="BW208" s="50"/>
      <c r="BX208" s="50"/>
      <c r="BY208" s="50"/>
      <c r="BZ208" s="50"/>
      <c r="CA208" s="50"/>
      <c r="CB208" s="50"/>
      <c r="CC208" s="50"/>
      <c r="CD208" s="50"/>
      <c r="CE208" s="50"/>
      <c r="CF208" s="50"/>
      <c r="CG208" s="50"/>
      <c r="CH208" s="50"/>
      <c r="CI208" s="50"/>
      <c r="CJ208" s="50"/>
      <c r="CK208" s="50"/>
      <c r="CL208" s="50"/>
      <c r="CM208" s="50"/>
      <c r="CN208" s="50"/>
      <c r="CO208" s="50"/>
      <c r="CP208" s="50"/>
      <c r="CQ208" s="50"/>
      <c r="CR208" s="50"/>
      <c r="CS208" s="50"/>
      <c r="CT208" s="50"/>
      <c r="CU208" s="50"/>
      <c r="CV208" s="50"/>
      <c r="CW208" s="50"/>
      <c r="CX208" s="50"/>
      <c r="CY208" s="50"/>
      <c r="CZ208" s="50"/>
      <c r="DA208" s="50"/>
    </row>
    <row r="209" spans="1:105" x14ac:dyDescent="0.2">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c r="BC209" s="50"/>
      <c r="BD209" s="50"/>
      <c r="BE209" s="50"/>
      <c r="BF209" s="50"/>
      <c r="BG209" s="50"/>
      <c r="BH209" s="50"/>
      <c r="BI209" s="50"/>
      <c r="BJ209" s="50"/>
      <c r="BK209" s="50"/>
      <c r="BL209" s="50"/>
      <c r="BM209" s="50"/>
      <c r="BN209" s="50"/>
      <c r="BO209" s="50"/>
      <c r="BP209" s="50"/>
      <c r="BQ209" s="50"/>
      <c r="BR209" s="50"/>
      <c r="BS209" s="50"/>
      <c r="BT209" s="50"/>
      <c r="BU209" s="50"/>
      <c r="BV209" s="50"/>
      <c r="BW209" s="50"/>
      <c r="BX209" s="50"/>
      <c r="BY209" s="50"/>
      <c r="BZ209" s="50"/>
      <c r="CA209" s="50"/>
      <c r="CB209" s="50"/>
      <c r="CC209" s="50"/>
      <c r="CD209" s="50"/>
      <c r="CE209" s="50"/>
      <c r="CF209" s="50"/>
      <c r="CG209" s="50"/>
      <c r="CH209" s="50"/>
      <c r="CI209" s="50"/>
      <c r="CJ209" s="50"/>
      <c r="CK209" s="50"/>
      <c r="CL209" s="50"/>
      <c r="CM209" s="50"/>
      <c r="CN209" s="50"/>
      <c r="CO209" s="50"/>
      <c r="CP209" s="50"/>
      <c r="CQ209" s="50"/>
      <c r="CR209" s="50"/>
      <c r="CS209" s="50"/>
      <c r="CT209" s="50"/>
      <c r="CU209" s="50"/>
      <c r="CV209" s="50"/>
      <c r="CW209" s="50"/>
      <c r="CX209" s="50"/>
      <c r="CY209" s="50"/>
      <c r="CZ209" s="50"/>
      <c r="DA209" s="50"/>
    </row>
    <row r="210" spans="1:105" x14ac:dyDescent="0.2">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c r="AA210" s="50"/>
      <c r="AB210" s="50"/>
      <c r="AC210" s="50"/>
      <c r="AD210" s="50"/>
      <c r="AE210" s="50"/>
      <c r="AF210" s="50"/>
      <c r="AG210" s="50"/>
      <c r="AH210" s="50"/>
      <c r="AI210" s="50"/>
      <c r="AJ210" s="50"/>
      <c r="AK210" s="50"/>
      <c r="AL210" s="50"/>
      <c r="AM210" s="50"/>
      <c r="AN210" s="50"/>
      <c r="AO210" s="50"/>
      <c r="AP210" s="50"/>
      <c r="AQ210" s="50"/>
      <c r="AR210" s="50"/>
      <c r="AS210" s="50"/>
      <c r="AT210" s="50"/>
      <c r="AU210" s="50"/>
      <c r="AV210" s="50"/>
      <c r="AW210" s="50"/>
      <c r="AX210" s="50"/>
      <c r="AY210" s="50"/>
      <c r="AZ210" s="50"/>
      <c r="BA210" s="50"/>
      <c r="BB210" s="50"/>
      <c r="BC210" s="50"/>
      <c r="BD210" s="50"/>
      <c r="BE210" s="50"/>
      <c r="BF210" s="50"/>
      <c r="BG210" s="50"/>
      <c r="BH210" s="50"/>
      <c r="BI210" s="50"/>
      <c r="BJ210" s="50"/>
      <c r="BK210" s="50"/>
      <c r="BL210" s="50"/>
      <c r="BM210" s="50"/>
      <c r="BN210" s="50"/>
      <c r="BO210" s="50"/>
      <c r="BP210" s="50"/>
      <c r="BQ210" s="50"/>
      <c r="BR210" s="50"/>
      <c r="BS210" s="50"/>
      <c r="BT210" s="50"/>
      <c r="BU210" s="50"/>
      <c r="BV210" s="50"/>
      <c r="BW210" s="50"/>
      <c r="BX210" s="50"/>
      <c r="BY210" s="50"/>
      <c r="BZ210" s="50"/>
      <c r="CA210" s="50"/>
      <c r="CB210" s="50"/>
      <c r="CC210" s="50"/>
      <c r="CD210" s="50"/>
      <c r="CE210" s="50"/>
      <c r="CF210" s="50"/>
      <c r="CG210" s="50"/>
      <c r="CH210" s="50"/>
      <c r="CI210" s="50"/>
      <c r="CJ210" s="50"/>
      <c r="CK210" s="50"/>
      <c r="CL210" s="50"/>
      <c r="CM210" s="50"/>
      <c r="CN210" s="50"/>
      <c r="CO210" s="50"/>
      <c r="CP210" s="50"/>
      <c r="CQ210" s="50"/>
      <c r="CR210" s="50"/>
      <c r="CS210" s="50"/>
      <c r="CT210" s="50"/>
      <c r="CU210" s="50"/>
      <c r="CV210" s="50"/>
      <c r="CW210" s="50"/>
      <c r="CX210" s="50"/>
      <c r="CY210" s="50"/>
      <c r="CZ210" s="50"/>
      <c r="DA210" s="50"/>
    </row>
    <row r="211" spans="1:105" x14ac:dyDescent="0.2">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c r="AA211" s="50"/>
      <c r="AB211" s="50"/>
      <c r="AC211" s="50"/>
      <c r="AD211" s="50"/>
      <c r="AE211" s="50"/>
      <c r="AF211" s="50"/>
      <c r="AG211" s="50"/>
      <c r="AH211" s="50"/>
      <c r="AI211" s="50"/>
      <c r="AJ211" s="50"/>
      <c r="AK211" s="50"/>
      <c r="AL211" s="50"/>
      <c r="AM211" s="50"/>
      <c r="AN211" s="50"/>
      <c r="AO211" s="50"/>
      <c r="AP211" s="50"/>
      <c r="AQ211" s="50"/>
      <c r="AR211" s="50"/>
      <c r="AS211" s="50"/>
      <c r="AT211" s="50"/>
      <c r="AU211" s="50"/>
      <c r="AV211" s="50"/>
      <c r="AW211" s="50"/>
      <c r="AX211" s="50"/>
      <c r="AY211" s="50"/>
      <c r="AZ211" s="50"/>
      <c r="BA211" s="50"/>
      <c r="BB211" s="50"/>
      <c r="BC211" s="50"/>
      <c r="BD211" s="50"/>
      <c r="BE211" s="50"/>
      <c r="BF211" s="50"/>
      <c r="BG211" s="50"/>
      <c r="BH211" s="50"/>
      <c r="BI211" s="50"/>
      <c r="BJ211" s="50"/>
      <c r="BK211" s="50"/>
      <c r="BL211" s="50"/>
      <c r="BM211" s="50"/>
      <c r="BN211" s="50"/>
      <c r="BO211" s="50"/>
      <c r="BP211" s="50"/>
      <c r="BQ211" s="50"/>
      <c r="BR211" s="50"/>
      <c r="BS211" s="50"/>
      <c r="BT211" s="50"/>
      <c r="BU211" s="50"/>
      <c r="BV211" s="50"/>
      <c r="BW211" s="50"/>
      <c r="BX211" s="50"/>
      <c r="BY211" s="50"/>
      <c r="BZ211" s="50"/>
      <c r="CA211" s="50"/>
      <c r="CB211" s="50"/>
      <c r="CC211" s="50"/>
      <c r="CD211" s="50"/>
      <c r="CE211" s="50"/>
      <c r="CF211" s="50"/>
      <c r="CG211" s="50"/>
      <c r="CH211" s="50"/>
      <c r="CI211" s="50"/>
      <c r="CJ211" s="50"/>
      <c r="CK211" s="50"/>
      <c r="CL211" s="50"/>
      <c r="CM211" s="50"/>
      <c r="CN211" s="50"/>
      <c r="CO211" s="50"/>
      <c r="CP211" s="50"/>
      <c r="CQ211" s="50"/>
      <c r="CR211" s="50"/>
      <c r="CS211" s="50"/>
      <c r="CT211" s="50"/>
      <c r="CU211" s="50"/>
      <c r="CV211" s="50"/>
      <c r="CW211" s="50"/>
      <c r="CX211" s="50"/>
      <c r="CY211" s="50"/>
      <c r="CZ211" s="50"/>
      <c r="DA211" s="50"/>
    </row>
    <row r="212" spans="1:105" x14ac:dyDescent="0.2">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c r="AA212" s="50"/>
      <c r="AB212" s="50"/>
      <c r="AC212" s="50"/>
      <c r="AD212" s="50"/>
      <c r="AE212" s="50"/>
      <c r="AF212" s="50"/>
      <c r="AG212" s="50"/>
      <c r="AH212" s="50"/>
      <c r="AI212" s="50"/>
      <c r="AJ212" s="50"/>
      <c r="AK212" s="50"/>
      <c r="AL212" s="50"/>
      <c r="AM212" s="50"/>
      <c r="AN212" s="50"/>
      <c r="AO212" s="50"/>
      <c r="AP212" s="50"/>
      <c r="AQ212" s="50"/>
      <c r="AR212" s="50"/>
      <c r="AS212" s="50"/>
      <c r="AT212" s="50"/>
      <c r="AU212" s="50"/>
      <c r="AV212" s="50"/>
      <c r="AW212" s="50"/>
      <c r="AX212" s="50"/>
      <c r="AY212" s="50"/>
      <c r="AZ212" s="50"/>
      <c r="BA212" s="50"/>
      <c r="BB212" s="50"/>
      <c r="BC212" s="50"/>
      <c r="BD212" s="50"/>
      <c r="BE212" s="50"/>
      <c r="BF212" s="50"/>
      <c r="BG212" s="50"/>
      <c r="BH212" s="50"/>
      <c r="BI212" s="50"/>
      <c r="BJ212" s="50"/>
      <c r="BK212" s="50"/>
      <c r="BL212" s="50"/>
      <c r="BM212" s="50"/>
      <c r="BN212" s="50"/>
      <c r="BO212" s="50"/>
      <c r="BP212" s="50"/>
      <c r="BQ212" s="50"/>
      <c r="BR212" s="50"/>
      <c r="BS212" s="50"/>
      <c r="BT212" s="50"/>
      <c r="BU212" s="50"/>
      <c r="BV212" s="50"/>
      <c r="BW212" s="50"/>
      <c r="BX212" s="50"/>
      <c r="BY212" s="50"/>
      <c r="BZ212" s="50"/>
      <c r="CA212" s="50"/>
      <c r="CB212" s="50"/>
      <c r="CC212" s="50"/>
      <c r="CD212" s="50"/>
      <c r="CE212" s="50"/>
      <c r="CF212" s="50"/>
      <c r="CG212" s="50"/>
      <c r="CH212" s="50"/>
      <c r="CI212" s="50"/>
      <c r="CJ212" s="50"/>
      <c r="CK212" s="50"/>
      <c r="CL212" s="50"/>
      <c r="CM212" s="50"/>
      <c r="CN212" s="50"/>
      <c r="CO212" s="50"/>
      <c r="CP212" s="50"/>
      <c r="CQ212" s="50"/>
      <c r="CR212" s="50"/>
      <c r="CS212" s="50"/>
      <c r="CT212" s="50"/>
      <c r="CU212" s="50"/>
      <c r="CV212" s="50"/>
      <c r="CW212" s="50"/>
      <c r="CX212" s="50"/>
      <c r="CY212" s="50"/>
      <c r="CZ212" s="50"/>
      <c r="DA212" s="50"/>
    </row>
    <row r="213" spans="1:105" x14ac:dyDescent="0.2">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c r="AA213" s="50"/>
      <c r="AB213" s="50"/>
      <c r="AC213" s="50"/>
      <c r="AD213" s="50"/>
      <c r="AE213" s="50"/>
      <c r="AF213" s="50"/>
      <c r="AG213" s="50"/>
      <c r="AH213" s="50"/>
      <c r="AI213" s="50"/>
      <c r="AJ213" s="50"/>
      <c r="AK213" s="50"/>
      <c r="AL213" s="50"/>
      <c r="AM213" s="50"/>
      <c r="AN213" s="50"/>
      <c r="AO213" s="50"/>
      <c r="AP213" s="50"/>
      <c r="AQ213" s="50"/>
      <c r="AR213" s="50"/>
      <c r="AS213" s="50"/>
      <c r="AT213" s="50"/>
      <c r="AU213" s="50"/>
      <c r="AV213" s="50"/>
      <c r="AW213" s="50"/>
      <c r="AX213" s="50"/>
      <c r="AY213" s="50"/>
      <c r="AZ213" s="50"/>
      <c r="BA213" s="50"/>
      <c r="BB213" s="50"/>
      <c r="BC213" s="50"/>
      <c r="BD213" s="50"/>
      <c r="BE213" s="50"/>
      <c r="BF213" s="50"/>
      <c r="BG213" s="50"/>
      <c r="BH213" s="50"/>
      <c r="BI213" s="50"/>
      <c r="BJ213" s="50"/>
      <c r="BK213" s="50"/>
      <c r="BL213" s="50"/>
      <c r="BM213" s="50"/>
      <c r="BN213" s="50"/>
      <c r="BO213" s="50"/>
      <c r="BP213" s="50"/>
      <c r="BQ213" s="50"/>
      <c r="BR213" s="50"/>
      <c r="BS213" s="50"/>
      <c r="BT213" s="50"/>
      <c r="BU213" s="50"/>
      <c r="BV213" s="50"/>
      <c r="BW213" s="50"/>
      <c r="BX213" s="50"/>
      <c r="BY213" s="50"/>
      <c r="BZ213" s="50"/>
      <c r="CA213" s="50"/>
      <c r="CB213" s="50"/>
      <c r="CC213" s="50"/>
      <c r="CD213" s="50"/>
      <c r="CE213" s="50"/>
      <c r="CF213" s="50"/>
      <c r="CG213" s="50"/>
      <c r="CH213" s="50"/>
      <c r="CI213" s="50"/>
      <c r="CJ213" s="50"/>
      <c r="CK213" s="50"/>
      <c r="CL213" s="50"/>
      <c r="CM213" s="50"/>
      <c r="CN213" s="50"/>
      <c r="CO213" s="50"/>
      <c r="CP213" s="50"/>
      <c r="CQ213" s="50"/>
      <c r="CR213" s="50"/>
      <c r="CS213" s="50"/>
      <c r="CT213" s="50"/>
      <c r="CU213" s="50"/>
      <c r="CV213" s="50"/>
      <c r="CW213" s="50"/>
      <c r="CX213" s="50"/>
      <c r="CY213" s="50"/>
      <c r="CZ213" s="50"/>
      <c r="DA213" s="50"/>
    </row>
    <row r="214" spans="1:105" x14ac:dyDescent="0.2">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c r="BC214" s="50"/>
      <c r="BD214" s="50"/>
      <c r="BE214" s="50"/>
      <c r="BF214" s="50"/>
      <c r="BG214" s="50"/>
      <c r="BH214" s="50"/>
      <c r="BI214" s="50"/>
      <c r="BJ214" s="50"/>
      <c r="BK214" s="50"/>
      <c r="BL214" s="50"/>
      <c r="BM214" s="50"/>
      <c r="BN214" s="50"/>
      <c r="BO214" s="50"/>
      <c r="BP214" s="50"/>
      <c r="BQ214" s="50"/>
      <c r="BR214" s="50"/>
      <c r="BS214" s="50"/>
      <c r="BT214" s="50"/>
      <c r="BU214" s="50"/>
      <c r="BV214" s="50"/>
      <c r="BW214" s="50"/>
      <c r="BX214" s="50"/>
      <c r="BY214" s="50"/>
      <c r="BZ214" s="50"/>
      <c r="CA214" s="50"/>
      <c r="CB214" s="50"/>
      <c r="CC214" s="50"/>
      <c r="CD214" s="50"/>
      <c r="CE214" s="50"/>
      <c r="CF214" s="50"/>
      <c r="CG214" s="50"/>
      <c r="CH214" s="50"/>
      <c r="CI214" s="50"/>
      <c r="CJ214" s="50"/>
      <c r="CK214" s="50"/>
      <c r="CL214" s="50"/>
      <c r="CM214" s="50"/>
      <c r="CN214" s="50"/>
      <c r="CO214" s="50"/>
      <c r="CP214" s="50"/>
      <c r="CQ214" s="50"/>
      <c r="CR214" s="50"/>
      <c r="CS214" s="50"/>
      <c r="CT214" s="50"/>
      <c r="CU214" s="50"/>
      <c r="CV214" s="50"/>
      <c r="CW214" s="50"/>
      <c r="CX214" s="50"/>
      <c r="CY214" s="50"/>
      <c r="CZ214" s="50"/>
      <c r="DA214" s="50"/>
    </row>
    <row r="215" spans="1:105" x14ac:dyDescent="0.2">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50"/>
      <c r="AY215" s="50"/>
      <c r="AZ215" s="50"/>
      <c r="BA215" s="50"/>
      <c r="BB215" s="50"/>
      <c r="BC215" s="50"/>
      <c r="BD215" s="50"/>
      <c r="BE215" s="50"/>
      <c r="BF215" s="50"/>
      <c r="BG215" s="50"/>
      <c r="BH215" s="50"/>
      <c r="BI215" s="50"/>
      <c r="BJ215" s="50"/>
      <c r="BK215" s="50"/>
      <c r="BL215" s="50"/>
      <c r="BM215" s="50"/>
      <c r="BN215" s="50"/>
      <c r="BO215" s="50"/>
      <c r="BP215" s="50"/>
      <c r="BQ215" s="50"/>
      <c r="BR215" s="50"/>
      <c r="BS215" s="50"/>
      <c r="BT215" s="50"/>
      <c r="BU215" s="50"/>
      <c r="BV215" s="50"/>
      <c r="BW215" s="50"/>
      <c r="BX215" s="50"/>
      <c r="BY215" s="50"/>
      <c r="BZ215" s="50"/>
      <c r="CA215" s="50"/>
      <c r="CB215" s="50"/>
      <c r="CC215" s="50"/>
      <c r="CD215" s="50"/>
      <c r="CE215" s="50"/>
      <c r="CF215" s="50"/>
      <c r="CG215" s="50"/>
      <c r="CH215" s="50"/>
      <c r="CI215" s="50"/>
      <c r="CJ215" s="50"/>
      <c r="CK215" s="50"/>
      <c r="CL215" s="50"/>
      <c r="CM215" s="50"/>
      <c r="CN215" s="50"/>
      <c r="CO215" s="50"/>
      <c r="CP215" s="50"/>
      <c r="CQ215" s="50"/>
      <c r="CR215" s="50"/>
      <c r="CS215" s="50"/>
      <c r="CT215" s="50"/>
      <c r="CU215" s="50"/>
      <c r="CV215" s="50"/>
      <c r="CW215" s="50"/>
      <c r="CX215" s="50"/>
      <c r="CY215" s="50"/>
      <c r="CZ215" s="50"/>
      <c r="DA215" s="50"/>
    </row>
    <row r="216" spans="1:105" x14ac:dyDescent="0.2">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c r="AA216" s="50"/>
      <c r="AB216" s="50"/>
      <c r="AC216" s="50"/>
      <c r="AD216" s="50"/>
      <c r="AE216" s="50"/>
      <c r="AF216" s="50"/>
      <c r="AG216" s="50"/>
      <c r="AH216" s="50"/>
      <c r="AI216" s="50"/>
      <c r="AJ216" s="50"/>
      <c r="AK216" s="50"/>
      <c r="AL216" s="50"/>
      <c r="AM216" s="50"/>
      <c r="AN216" s="50"/>
      <c r="AO216" s="50"/>
      <c r="AP216" s="50"/>
      <c r="AQ216" s="50"/>
      <c r="AR216" s="50"/>
      <c r="AS216" s="50"/>
      <c r="AT216" s="50"/>
      <c r="AU216" s="50"/>
      <c r="AV216" s="50"/>
      <c r="AW216" s="50"/>
      <c r="AX216" s="50"/>
      <c r="AY216" s="50"/>
      <c r="AZ216" s="50"/>
      <c r="BA216" s="50"/>
      <c r="BB216" s="50"/>
      <c r="BC216" s="50"/>
      <c r="BD216" s="50"/>
      <c r="BE216" s="50"/>
      <c r="BF216" s="50"/>
      <c r="BG216" s="50"/>
      <c r="BH216" s="50"/>
      <c r="BI216" s="50"/>
      <c r="BJ216" s="50"/>
      <c r="BK216" s="50"/>
      <c r="BL216" s="50"/>
      <c r="BM216" s="50"/>
      <c r="BN216" s="50"/>
      <c r="BO216" s="50"/>
      <c r="BP216" s="50"/>
      <c r="BQ216" s="50"/>
      <c r="BR216" s="50"/>
      <c r="BS216" s="50"/>
      <c r="BT216" s="50"/>
      <c r="BU216" s="50"/>
      <c r="BV216" s="50"/>
      <c r="BW216" s="50"/>
      <c r="BX216" s="50"/>
      <c r="BY216" s="50"/>
      <c r="BZ216" s="50"/>
      <c r="CA216" s="50"/>
      <c r="CB216" s="50"/>
      <c r="CC216" s="50"/>
      <c r="CD216" s="50"/>
      <c r="CE216" s="50"/>
      <c r="CF216" s="50"/>
      <c r="CG216" s="50"/>
      <c r="CH216" s="50"/>
      <c r="CI216" s="50"/>
      <c r="CJ216" s="50"/>
      <c r="CK216" s="50"/>
      <c r="CL216" s="50"/>
      <c r="CM216" s="50"/>
      <c r="CN216" s="50"/>
      <c r="CO216" s="50"/>
      <c r="CP216" s="50"/>
      <c r="CQ216" s="50"/>
      <c r="CR216" s="50"/>
      <c r="CS216" s="50"/>
      <c r="CT216" s="50"/>
      <c r="CU216" s="50"/>
      <c r="CV216" s="50"/>
      <c r="CW216" s="50"/>
      <c r="CX216" s="50"/>
      <c r="CY216" s="50"/>
      <c r="CZ216" s="50"/>
      <c r="DA216" s="50"/>
    </row>
    <row r="217" spans="1:105" x14ac:dyDescent="0.2">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c r="AA217" s="50"/>
      <c r="AB217" s="50"/>
      <c r="AC217" s="50"/>
      <c r="AD217" s="50"/>
      <c r="AE217" s="50"/>
      <c r="AF217" s="50"/>
      <c r="AG217" s="50"/>
      <c r="AH217" s="50"/>
      <c r="AI217" s="50"/>
      <c r="AJ217" s="50"/>
      <c r="AK217" s="50"/>
      <c r="AL217" s="50"/>
      <c r="AM217" s="50"/>
      <c r="AN217" s="50"/>
      <c r="AO217" s="50"/>
      <c r="AP217" s="50"/>
      <c r="AQ217" s="50"/>
      <c r="AR217" s="50"/>
      <c r="AS217" s="50"/>
      <c r="AT217" s="50"/>
      <c r="AU217" s="50"/>
      <c r="AV217" s="50"/>
      <c r="AW217" s="50"/>
      <c r="AX217" s="50"/>
      <c r="AY217" s="50"/>
      <c r="AZ217" s="50"/>
      <c r="BA217" s="50"/>
      <c r="BB217" s="50"/>
      <c r="BC217" s="50"/>
      <c r="BD217" s="50"/>
      <c r="BE217" s="50"/>
      <c r="BF217" s="50"/>
      <c r="BG217" s="50"/>
      <c r="BH217" s="50"/>
      <c r="BI217" s="50"/>
      <c r="BJ217" s="50"/>
      <c r="BK217" s="50"/>
      <c r="BL217" s="50"/>
      <c r="BM217" s="50"/>
      <c r="BN217" s="50"/>
      <c r="BO217" s="50"/>
      <c r="BP217" s="50"/>
      <c r="BQ217" s="50"/>
      <c r="BR217" s="50"/>
      <c r="BS217" s="50"/>
      <c r="BT217" s="50"/>
      <c r="BU217" s="50"/>
      <c r="BV217" s="50"/>
      <c r="BW217" s="50"/>
      <c r="BX217" s="50"/>
      <c r="BY217" s="50"/>
      <c r="BZ217" s="50"/>
      <c r="CA217" s="50"/>
      <c r="CB217" s="50"/>
      <c r="CC217" s="50"/>
      <c r="CD217" s="50"/>
      <c r="CE217" s="50"/>
      <c r="CF217" s="50"/>
      <c r="CG217" s="50"/>
      <c r="CH217" s="50"/>
      <c r="CI217" s="50"/>
      <c r="CJ217" s="50"/>
      <c r="CK217" s="50"/>
      <c r="CL217" s="50"/>
      <c r="CM217" s="50"/>
      <c r="CN217" s="50"/>
      <c r="CO217" s="50"/>
      <c r="CP217" s="50"/>
      <c r="CQ217" s="50"/>
      <c r="CR217" s="50"/>
      <c r="CS217" s="50"/>
      <c r="CT217" s="50"/>
      <c r="CU217" s="50"/>
      <c r="CV217" s="50"/>
      <c r="CW217" s="50"/>
      <c r="CX217" s="50"/>
      <c r="CY217" s="50"/>
      <c r="CZ217" s="50"/>
      <c r="DA217" s="50"/>
    </row>
    <row r="218" spans="1:105" x14ac:dyDescent="0.2">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c r="AA218" s="50"/>
      <c r="AB218" s="50"/>
      <c r="AC218" s="50"/>
      <c r="AD218" s="50"/>
      <c r="AE218" s="50"/>
      <c r="AF218" s="50"/>
      <c r="AG218" s="50"/>
      <c r="AH218" s="50"/>
      <c r="AI218" s="50"/>
      <c r="AJ218" s="50"/>
      <c r="AK218" s="50"/>
      <c r="AL218" s="50"/>
      <c r="AM218" s="50"/>
      <c r="AN218" s="50"/>
      <c r="AO218" s="50"/>
      <c r="AP218" s="50"/>
      <c r="AQ218" s="50"/>
      <c r="AR218" s="50"/>
      <c r="AS218" s="50"/>
      <c r="AT218" s="50"/>
      <c r="AU218" s="50"/>
      <c r="AV218" s="50"/>
      <c r="AW218" s="50"/>
      <c r="AX218" s="50"/>
      <c r="AY218" s="50"/>
      <c r="AZ218" s="50"/>
      <c r="BA218" s="50"/>
      <c r="BB218" s="50"/>
      <c r="BC218" s="50"/>
      <c r="BD218" s="50"/>
      <c r="BE218" s="50"/>
      <c r="BF218" s="50"/>
      <c r="BG218" s="50"/>
      <c r="BH218" s="50"/>
      <c r="BI218" s="50"/>
      <c r="BJ218" s="50"/>
      <c r="BK218" s="50"/>
      <c r="BL218" s="50"/>
      <c r="BM218" s="50"/>
      <c r="BN218" s="50"/>
      <c r="BO218" s="50"/>
      <c r="BP218" s="50"/>
      <c r="BQ218" s="50"/>
      <c r="BR218" s="50"/>
      <c r="BS218" s="50"/>
      <c r="BT218" s="50"/>
      <c r="BU218" s="50"/>
      <c r="BV218" s="50"/>
      <c r="BW218" s="50"/>
      <c r="BX218" s="50"/>
      <c r="BY218" s="50"/>
      <c r="BZ218" s="50"/>
      <c r="CA218" s="50"/>
      <c r="CB218" s="50"/>
      <c r="CC218" s="50"/>
      <c r="CD218" s="50"/>
      <c r="CE218" s="50"/>
      <c r="CF218" s="50"/>
      <c r="CG218" s="50"/>
      <c r="CH218" s="50"/>
      <c r="CI218" s="50"/>
      <c r="CJ218" s="50"/>
      <c r="CK218" s="50"/>
      <c r="CL218" s="50"/>
      <c r="CM218" s="50"/>
      <c r="CN218" s="50"/>
      <c r="CO218" s="50"/>
      <c r="CP218" s="50"/>
      <c r="CQ218" s="50"/>
      <c r="CR218" s="50"/>
      <c r="CS218" s="50"/>
      <c r="CT218" s="50"/>
      <c r="CU218" s="50"/>
      <c r="CV218" s="50"/>
      <c r="CW218" s="50"/>
      <c r="CX218" s="50"/>
      <c r="CY218" s="50"/>
      <c r="CZ218" s="50"/>
      <c r="DA218" s="50"/>
    </row>
    <row r="219" spans="1:105" x14ac:dyDescent="0.2">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c r="AA219" s="50"/>
      <c r="AB219" s="50"/>
      <c r="AC219" s="50"/>
      <c r="AD219" s="50"/>
      <c r="AE219" s="50"/>
      <c r="AF219" s="50"/>
      <c r="AG219" s="50"/>
      <c r="AH219" s="50"/>
      <c r="AI219" s="50"/>
      <c r="AJ219" s="50"/>
      <c r="AK219" s="50"/>
      <c r="AL219" s="50"/>
      <c r="AM219" s="50"/>
      <c r="AN219" s="50"/>
      <c r="AO219" s="50"/>
      <c r="AP219" s="50"/>
      <c r="AQ219" s="50"/>
      <c r="AR219" s="50"/>
      <c r="AS219" s="50"/>
      <c r="AT219" s="50"/>
      <c r="AU219" s="50"/>
      <c r="AV219" s="50"/>
      <c r="AW219" s="50"/>
      <c r="AX219" s="50"/>
      <c r="AY219" s="50"/>
      <c r="AZ219" s="50"/>
      <c r="BA219" s="50"/>
      <c r="BB219" s="50"/>
      <c r="BC219" s="50"/>
      <c r="BD219" s="50"/>
      <c r="BE219" s="50"/>
      <c r="BF219" s="50"/>
      <c r="BG219" s="50"/>
      <c r="BH219" s="50"/>
      <c r="BI219" s="50"/>
      <c r="BJ219" s="50"/>
      <c r="BK219" s="50"/>
      <c r="BL219" s="50"/>
      <c r="BM219" s="50"/>
      <c r="BN219" s="50"/>
      <c r="BO219" s="50"/>
      <c r="BP219" s="50"/>
      <c r="BQ219" s="50"/>
      <c r="BR219" s="50"/>
      <c r="BS219" s="50"/>
      <c r="BT219" s="50"/>
      <c r="BU219" s="50"/>
      <c r="BV219" s="50"/>
      <c r="BW219" s="50"/>
      <c r="BX219" s="50"/>
      <c r="BY219" s="50"/>
      <c r="BZ219" s="50"/>
      <c r="CA219" s="50"/>
      <c r="CB219" s="50"/>
      <c r="CC219" s="50"/>
      <c r="CD219" s="50"/>
      <c r="CE219" s="50"/>
      <c r="CF219" s="50"/>
      <c r="CG219" s="50"/>
      <c r="CH219" s="50"/>
      <c r="CI219" s="50"/>
      <c r="CJ219" s="50"/>
      <c r="CK219" s="50"/>
      <c r="CL219" s="50"/>
      <c r="CM219" s="50"/>
      <c r="CN219" s="50"/>
      <c r="CO219" s="50"/>
      <c r="CP219" s="50"/>
      <c r="CQ219" s="50"/>
      <c r="CR219" s="50"/>
      <c r="CS219" s="50"/>
      <c r="CT219" s="50"/>
      <c r="CU219" s="50"/>
      <c r="CV219" s="50"/>
      <c r="CW219" s="50"/>
      <c r="CX219" s="50"/>
      <c r="CY219" s="50"/>
      <c r="CZ219" s="50"/>
      <c r="DA219" s="50"/>
    </row>
    <row r="220" spans="1:105" x14ac:dyDescent="0.2">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c r="AA220" s="50"/>
      <c r="AB220" s="50"/>
      <c r="AC220" s="50"/>
      <c r="AD220" s="50"/>
      <c r="AE220" s="50"/>
      <c r="AF220" s="50"/>
      <c r="AG220" s="50"/>
      <c r="AH220" s="50"/>
      <c r="AI220" s="50"/>
      <c r="AJ220" s="50"/>
      <c r="AK220" s="50"/>
      <c r="AL220" s="50"/>
      <c r="AM220" s="50"/>
      <c r="AN220" s="50"/>
      <c r="AO220" s="50"/>
      <c r="AP220" s="50"/>
      <c r="AQ220" s="50"/>
      <c r="AR220" s="50"/>
      <c r="AS220" s="50"/>
      <c r="AT220" s="50"/>
      <c r="AU220" s="50"/>
      <c r="AV220" s="50"/>
      <c r="AW220" s="50"/>
      <c r="AX220" s="50"/>
      <c r="AY220" s="50"/>
      <c r="AZ220" s="50"/>
      <c r="BA220" s="50"/>
      <c r="BB220" s="50"/>
      <c r="BC220" s="50"/>
      <c r="BD220" s="50"/>
      <c r="BE220" s="50"/>
      <c r="BF220" s="50"/>
      <c r="BG220" s="50"/>
      <c r="BH220" s="50"/>
      <c r="BI220" s="50"/>
      <c r="BJ220" s="50"/>
      <c r="BK220" s="50"/>
      <c r="BL220" s="50"/>
      <c r="BM220" s="50"/>
      <c r="BN220" s="50"/>
      <c r="BO220" s="50"/>
      <c r="BP220" s="50"/>
      <c r="BQ220" s="50"/>
      <c r="BR220" s="50"/>
      <c r="BS220" s="50"/>
      <c r="BT220" s="50"/>
      <c r="BU220" s="50"/>
      <c r="BV220" s="50"/>
      <c r="BW220" s="50"/>
      <c r="BX220" s="50"/>
      <c r="BY220" s="50"/>
      <c r="BZ220" s="50"/>
      <c r="CA220" s="50"/>
      <c r="CB220" s="50"/>
      <c r="CC220" s="50"/>
      <c r="CD220" s="50"/>
      <c r="CE220" s="50"/>
      <c r="CF220" s="50"/>
      <c r="CG220" s="50"/>
      <c r="CH220" s="50"/>
      <c r="CI220" s="50"/>
      <c r="CJ220" s="50"/>
      <c r="CK220" s="50"/>
      <c r="CL220" s="50"/>
      <c r="CM220" s="50"/>
      <c r="CN220" s="50"/>
      <c r="CO220" s="50"/>
      <c r="CP220" s="50"/>
      <c r="CQ220" s="50"/>
      <c r="CR220" s="50"/>
      <c r="CS220" s="50"/>
      <c r="CT220" s="50"/>
      <c r="CU220" s="50"/>
      <c r="CV220" s="50"/>
      <c r="CW220" s="50"/>
      <c r="CX220" s="50"/>
      <c r="CY220" s="50"/>
      <c r="CZ220" s="50"/>
      <c r="DA220" s="50"/>
    </row>
    <row r="221" spans="1:105" x14ac:dyDescent="0.2">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c r="AA221" s="50"/>
      <c r="AB221" s="50"/>
      <c r="AC221" s="50"/>
      <c r="AD221" s="50"/>
      <c r="AE221" s="50"/>
      <c r="AF221" s="50"/>
      <c r="AG221" s="50"/>
      <c r="AH221" s="50"/>
      <c r="AI221" s="50"/>
      <c r="AJ221" s="50"/>
      <c r="AK221" s="50"/>
      <c r="AL221" s="50"/>
      <c r="AM221" s="50"/>
      <c r="AN221" s="50"/>
      <c r="AO221" s="50"/>
      <c r="AP221" s="50"/>
      <c r="AQ221" s="50"/>
      <c r="AR221" s="50"/>
      <c r="AS221" s="50"/>
      <c r="AT221" s="50"/>
      <c r="AU221" s="50"/>
      <c r="AV221" s="50"/>
      <c r="AW221" s="50"/>
      <c r="AX221" s="50"/>
      <c r="AY221" s="50"/>
      <c r="AZ221" s="50"/>
      <c r="BA221" s="50"/>
      <c r="BB221" s="50"/>
      <c r="BC221" s="50"/>
      <c r="BD221" s="50"/>
      <c r="BE221" s="50"/>
      <c r="BF221" s="50"/>
      <c r="BG221" s="50"/>
      <c r="BH221" s="50"/>
      <c r="BI221" s="50"/>
      <c r="BJ221" s="50"/>
      <c r="BK221" s="50"/>
      <c r="BL221" s="50"/>
      <c r="BM221" s="50"/>
      <c r="BN221" s="50"/>
      <c r="BO221" s="50"/>
      <c r="BP221" s="50"/>
      <c r="BQ221" s="50"/>
      <c r="BR221" s="50"/>
      <c r="BS221" s="50"/>
      <c r="BT221" s="50"/>
      <c r="BU221" s="50"/>
      <c r="BV221" s="50"/>
      <c r="BW221" s="50"/>
      <c r="BX221" s="50"/>
      <c r="BY221" s="50"/>
      <c r="BZ221" s="50"/>
      <c r="CA221" s="50"/>
      <c r="CB221" s="50"/>
      <c r="CC221" s="50"/>
      <c r="CD221" s="50"/>
      <c r="CE221" s="50"/>
      <c r="CF221" s="50"/>
      <c r="CG221" s="50"/>
      <c r="CH221" s="50"/>
      <c r="CI221" s="50"/>
      <c r="CJ221" s="50"/>
      <c r="CK221" s="50"/>
      <c r="CL221" s="50"/>
      <c r="CM221" s="50"/>
      <c r="CN221" s="50"/>
      <c r="CO221" s="50"/>
      <c r="CP221" s="50"/>
      <c r="CQ221" s="50"/>
      <c r="CR221" s="50"/>
      <c r="CS221" s="50"/>
      <c r="CT221" s="50"/>
      <c r="CU221" s="50"/>
      <c r="CV221" s="50"/>
      <c r="CW221" s="50"/>
      <c r="CX221" s="50"/>
      <c r="CY221" s="50"/>
      <c r="CZ221" s="50"/>
      <c r="DA221" s="50"/>
    </row>
    <row r="222" spans="1:105" x14ac:dyDescent="0.2">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c r="AA222" s="50"/>
      <c r="AB222" s="50"/>
      <c r="AC222" s="50"/>
      <c r="AD222" s="50"/>
      <c r="AE222" s="50"/>
      <c r="AF222" s="50"/>
      <c r="AG222" s="50"/>
      <c r="AH222" s="50"/>
      <c r="AI222" s="50"/>
      <c r="AJ222" s="50"/>
      <c r="AK222" s="50"/>
      <c r="AL222" s="50"/>
      <c r="AM222" s="50"/>
      <c r="AN222" s="50"/>
      <c r="AO222" s="50"/>
      <c r="AP222" s="50"/>
      <c r="AQ222" s="50"/>
      <c r="AR222" s="50"/>
      <c r="AS222" s="50"/>
      <c r="AT222" s="50"/>
      <c r="AU222" s="50"/>
      <c r="AV222" s="50"/>
      <c r="AW222" s="50"/>
      <c r="AX222" s="50"/>
      <c r="AY222" s="50"/>
      <c r="AZ222" s="50"/>
      <c r="BA222" s="50"/>
      <c r="BB222" s="50"/>
      <c r="BC222" s="50"/>
      <c r="BD222" s="50"/>
      <c r="BE222" s="50"/>
      <c r="BF222" s="50"/>
      <c r="BG222" s="50"/>
      <c r="BH222" s="50"/>
      <c r="BI222" s="50"/>
      <c r="BJ222" s="50"/>
      <c r="BK222" s="50"/>
      <c r="BL222" s="50"/>
      <c r="BM222" s="50"/>
      <c r="BN222" s="50"/>
      <c r="BO222" s="50"/>
      <c r="BP222" s="50"/>
      <c r="BQ222" s="50"/>
      <c r="BR222" s="50"/>
      <c r="BS222" s="50"/>
      <c r="BT222" s="50"/>
      <c r="BU222" s="50"/>
      <c r="BV222" s="50"/>
      <c r="BW222" s="50"/>
      <c r="BX222" s="50"/>
      <c r="BY222" s="50"/>
      <c r="BZ222" s="50"/>
      <c r="CA222" s="50"/>
      <c r="CB222" s="50"/>
      <c r="CC222" s="50"/>
      <c r="CD222" s="50"/>
      <c r="CE222" s="50"/>
      <c r="CF222" s="50"/>
      <c r="CG222" s="50"/>
      <c r="CH222" s="50"/>
      <c r="CI222" s="50"/>
      <c r="CJ222" s="50"/>
      <c r="CK222" s="50"/>
      <c r="CL222" s="50"/>
      <c r="CM222" s="50"/>
      <c r="CN222" s="50"/>
      <c r="CO222" s="50"/>
      <c r="CP222" s="50"/>
      <c r="CQ222" s="50"/>
      <c r="CR222" s="50"/>
      <c r="CS222" s="50"/>
      <c r="CT222" s="50"/>
      <c r="CU222" s="50"/>
      <c r="CV222" s="50"/>
      <c r="CW222" s="50"/>
      <c r="CX222" s="50"/>
      <c r="CY222" s="50"/>
      <c r="CZ222" s="50"/>
      <c r="DA222" s="50"/>
    </row>
    <row r="223" spans="1:105" x14ac:dyDescent="0.2">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c r="AA223" s="50"/>
      <c r="AB223" s="50"/>
      <c r="AC223" s="50"/>
      <c r="AD223" s="50"/>
      <c r="AE223" s="50"/>
      <c r="AF223" s="50"/>
      <c r="AG223" s="50"/>
      <c r="AH223" s="50"/>
      <c r="AI223" s="50"/>
      <c r="AJ223" s="50"/>
      <c r="AK223" s="50"/>
      <c r="AL223" s="50"/>
      <c r="AM223" s="50"/>
      <c r="AN223" s="50"/>
      <c r="AO223" s="50"/>
      <c r="AP223" s="50"/>
      <c r="AQ223" s="50"/>
      <c r="AR223" s="50"/>
      <c r="AS223" s="50"/>
      <c r="AT223" s="50"/>
      <c r="AU223" s="50"/>
      <c r="AV223" s="50"/>
      <c r="AW223" s="50"/>
      <c r="AX223" s="50"/>
      <c r="AY223" s="50"/>
      <c r="AZ223" s="50"/>
      <c r="BA223" s="50"/>
      <c r="BB223" s="50"/>
      <c r="BC223" s="50"/>
      <c r="BD223" s="50"/>
      <c r="BE223" s="50"/>
      <c r="BF223" s="50"/>
      <c r="BG223" s="50"/>
      <c r="BH223" s="50"/>
      <c r="BI223" s="50"/>
      <c r="BJ223" s="50"/>
      <c r="BK223" s="50"/>
      <c r="BL223" s="50"/>
      <c r="BM223" s="50"/>
      <c r="BN223" s="50"/>
      <c r="BO223" s="50"/>
      <c r="BP223" s="50"/>
      <c r="BQ223" s="50"/>
      <c r="BR223" s="50"/>
      <c r="BS223" s="50"/>
      <c r="BT223" s="50"/>
      <c r="BU223" s="50"/>
      <c r="BV223" s="50"/>
      <c r="BW223" s="50"/>
      <c r="BX223" s="50"/>
      <c r="BY223" s="50"/>
      <c r="BZ223" s="50"/>
      <c r="CA223" s="50"/>
      <c r="CB223" s="50"/>
      <c r="CC223" s="50"/>
      <c r="CD223" s="50"/>
      <c r="CE223" s="50"/>
      <c r="CF223" s="50"/>
      <c r="CG223" s="50"/>
      <c r="CH223" s="50"/>
      <c r="CI223" s="50"/>
      <c r="CJ223" s="50"/>
      <c r="CK223" s="50"/>
      <c r="CL223" s="50"/>
      <c r="CM223" s="50"/>
      <c r="CN223" s="50"/>
      <c r="CO223" s="50"/>
      <c r="CP223" s="50"/>
      <c r="CQ223" s="50"/>
      <c r="CR223" s="50"/>
      <c r="CS223" s="50"/>
      <c r="CT223" s="50"/>
      <c r="CU223" s="50"/>
      <c r="CV223" s="50"/>
      <c r="CW223" s="50"/>
      <c r="CX223" s="50"/>
      <c r="CY223" s="50"/>
      <c r="CZ223" s="50"/>
      <c r="DA223" s="50"/>
    </row>
    <row r="224" spans="1:105" x14ac:dyDescent="0.2">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c r="AA224" s="50"/>
      <c r="AB224" s="50"/>
      <c r="AC224" s="50"/>
      <c r="AD224" s="50"/>
      <c r="AE224" s="50"/>
      <c r="AF224" s="50"/>
      <c r="AG224" s="50"/>
      <c r="AH224" s="50"/>
      <c r="AI224" s="50"/>
      <c r="AJ224" s="50"/>
      <c r="AK224" s="50"/>
      <c r="AL224" s="50"/>
      <c r="AM224" s="50"/>
      <c r="AN224" s="50"/>
      <c r="AO224" s="50"/>
      <c r="AP224" s="50"/>
      <c r="AQ224" s="50"/>
      <c r="AR224" s="50"/>
      <c r="AS224" s="50"/>
      <c r="AT224" s="50"/>
      <c r="AU224" s="50"/>
      <c r="AV224" s="50"/>
      <c r="AW224" s="50"/>
      <c r="AX224" s="50"/>
      <c r="AY224" s="50"/>
      <c r="AZ224" s="50"/>
      <c r="BA224" s="50"/>
      <c r="BB224" s="50"/>
      <c r="BC224" s="50"/>
      <c r="BD224" s="50"/>
      <c r="BE224" s="50"/>
      <c r="BF224" s="50"/>
      <c r="BG224" s="50"/>
      <c r="BH224" s="50"/>
      <c r="BI224" s="50"/>
      <c r="BJ224" s="50"/>
      <c r="BK224" s="50"/>
      <c r="BL224" s="50"/>
      <c r="BM224" s="50"/>
      <c r="BN224" s="50"/>
      <c r="BO224" s="50"/>
      <c r="BP224" s="50"/>
      <c r="BQ224" s="50"/>
      <c r="BR224" s="50"/>
      <c r="BS224" s="50"/>
      <c r="BT224" s="50"/>
      <c r="BU224" s="50"/>
      <c r="BV224" s="50"/>
      <c r="BW224" s="50"/>
      <c r="BX224" s="50"/>
      <c r="BY224" s="50"/>
      <c r="BZ224" s="50"/>
      <c r="CA224" s="50"/>
      <c r="CB224" s="50"/>
      <c r="CC224" s="50"/>
      <c r="CD224" s="50"/>
      <c r="CE224" s="50"/>
      <c r="CF224" s="50"/>
      <c r="CG224" s="50"/>
      <c r="CH224" s="50"/>
      <c r="CI224" s="50"/>
      <c r="CJ224" s="50"/>
      <c r="CK224" s="50"/>
      <c r="CL224" s="50"/>
      <c r="CM224" s="50"/>
      <c r="CN224" s="50"/>
      <c r="CO224" s="50"/>
      <c r="CP224" s="50"/>
      <c r="CQ224" s="50"/>
      <c r="CR224" s="50"/>
      <c r="CS224" s="50"/>
      <c r="CT224" s="50"/>
      <c r="CU224" s="50"/>
      <c r="CV224" s="50"/>
      <c r="CW224" s="50"/>
      <c r="CX224" s="50"/>
      <c r="CY224" s="50"/>
      <c r="CZ224" s="50"/>
      <c r="DA224" s="50"/>
    </row>
    <row r="225" spans="1:105" x14ac:dyDescent="0.2">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c r="AF225" s="50"/>
      <c r="AG225" s="50"/>
      <c r="AH225" s="50"/>
      <c r="AI225" s="50"/>
      <c r="AJ225" s="50"/>
      <c r="AK225" s="50"/>
      <c r="AL225" s="50"/>
      <c r="AM225" s="50"/>
      <c r="AN225" s="50"/>
      <c r="AO225" s="50"/>
      <c r="AP225" s="50"/>
      <c r="AQ225" s="50"/>
      <c r="AR225" s="50"/>
      <c r="AS225" s="50"/>
      <c r="AT225" s="50"/>
      <c r="AU225" s="50"/>
      <c r="AV225" s="50"/>
      <c r="AW225" s="50"/>
      <c r="AX225" s="50"/>
      <c r="AY225" s="50"/>
      <c r="AZ225" s="50"/>
      <c r="BA225" s="50"/>
      <c r="BB225" s="50"/>
      <c r="BC225" s="50"/>
      <c r="BD225" s="50"/>
      <c r="BE225" s="50"/>
      <c r="BF225" s="50"/>
      <c r="BG225" s="50"/>
      <c r="BH225" s="50"/>
      <c r="BI225" s="50"/>
      <c r="BJ225" s="50"/>
      <c r="BK225" s="50"/>
      <c r="BL225" s="50"/>
      <c r="BM225" s="50"/>
      <c r="BN225" s="50"/>
      <c r="BO225" s="50"/>
      <c r="BP225" s="50"/>
      <c r="BQ225" s="50"/>
      <c r="BR225" s="50"/>
      <c r="BS225" s="50"/>
      <c r="BT225" s="50"/>
      <c r="BU225" s="50"/>
      <c r="BV225" s="50"/>
      <c r="BW225" s="50"/>
      <c r="BX225" s="50"/>
      <c r="BY225" s="50"/>
      <c r="BZ225" s="50"/>
      <c r="CA225" s="50"/>
      <c r="CB225" s="50"/>
      <c r="CC225" s="50"/>
      <c r="CD225" s="50"/>
      <c r="CE225" s="50"/>
      <c r="CF225" s="50"/>
      <c r="CG225" s="50"/>
      <c r="CH225" s="50"/>
      <c r="CI225" s="50"/>
      <c r="CJ225" s="50"/>
      <c r="CK225" s="50"/>
      <c r="CL225" s="50"/>
      <c r="CM225" s="50"/>
      <c r="CN225" s="50"/>
      <c r="CO225" s="50"/>
      <c r="CP225" s="50"/>
      <c r="CQ225" s="50"/>
      <c r="CR225" s="50"/>
      <c r="CS225" s="50"/>
      <c r="CT225" s="50"/>
      <c r="CU225" s="50"/>
      <c r="CV225" s="50"/>
      <c r="CW225" s="50"/>
      <c r="CX225" s="50"/>
      <c r="CY225" s="50"/>
      <c r="CZ225" s="50"/>
      <c r="DA225" s="50"/>
    </row>
    <row r="226" spans="1:105" x14ac:dyDescent="0.2">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c r="AF226" s="50"/>
      <c r="AG226" s="50"/>
      <c r="AH226" s="50"/>
      <c r="AI226" s="50"/>
      <c r="AJ226" s="50"/>
      <c r="AK226" s="50"/>
      <c r="AL226" s="50"/>
      <c r="AM226" s="50"/>
      <c r="AN226" s="50"/>
      <c r="AO226" s="50"/>
      <c r="AP226" s="50"/>
      <c r="AQ226" s="50"/>
      <c r="AR226" s="50"/>
      <c r="AS226" s="50"/>
      <c r="AT226" s="50"/>
      <c r="AU226" s="50"/>
      <c r="AV226" s="50"/>
      <c r="AW226" s="50"/>
      <c r="AX226" s="50"/>
      <c r="AY226" s="50"/>
      <c r="AZ226" s="50"/>
      <c r="BA226" s="50"/>
      <c r="BB226" s="50"/>
      <c r="BC226" s="50"/>
      <c r="BD226" s="50"/>
      <c r="BE226" s="50"/>
      <c r="BF226" s="50"/>
      <c r="BG226" s="50"/>
      <c r="BH226" s="50"/>
      <c r="BI226" s="50"/>
      <c r="BJ226" s="50"/>
      <c r="BK226" s="50"/>
      <c r="BL226" s="50"/>
      <c r="BM226" s="50"/>
      <c r="BN226" s="50"/>
      <c r="BO226" s="50"/>
      <c r="BP226" s="50"/>
      <c r="BQ226" s="50"/>
      <c r="BR226" s="50"/>
      <c r="BS226" s="50"/>
      <c r="BT226" s="50"/>
      <c r="BU226" s="50"/>
      <c r="BV226" s="50"/>
      <c r="BW226" s="50"/>
      <c r="BX226" s="50"/>
      <c r="BY226" s="50"/>
      <c r="BZ226" s="50"/>
      <c r="CA226" s="50"/>
      <c r="CB226" s="50"/>
      <c r="CC226" s="50"/>
      <c r="CD226" s="50"/>
      <c r="CE226" s="50"/>
      <c r="CF226" s="50"/>
      <c r="CG226" s="50"/>
      <c r="CH226" s="50"/>
      <c r="CI226" s="50"/>
      <c r="CJ226" s="50"/>
      <c r="CK226" s="50"/>
      <c r="CL226" s="50"/>
      <c r="CM226" s="50"/>
      <c r="CN226" s="50"/>
      <c r="CO226" s="50"/>
      <c r="CP226" s="50"/>
      <c r="CQ226" s="50"/>
      <c r="CR226" s="50"/>
      <c r="CS226" s="50"/>
      <c r="CT226" s="50"/>
      <c r="CU226" s="50"/>
      <c r="CV226" s="50"/>
      <c r="CW226" s="50"/>
      <c r="CX226" s="50"/>
      <c r="CY226" s="50"/>
      <c r="CZ226" s="50"/>
      <c r="DA226" s="50"/>
    </row>
    <row r="227" spans="1:105" x14ac:dyDescent="0.2">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c r="AF227" s="50"/>
      <c r="AG227" s="50"/>
      <c r="AH227" s="50"/>
      <c r="AI227" s="50"/>
      <c r="AJ227" s="50"/>
      <c r="AK227" s="50"/>
      <c r="AL227" s="50"/>
      <c r="AM227" s="50"/>
      <c r="AN227" s="50"/>
      <c r="AO227" s="50"/>
      <c r="AP227" s="50"/>
      <c r="AQ227" s="50"/>
      <c r="AR227" s="50"/>
      <c r="AS227" s="50"/>
      <c r="AT227" s="50"/>
      <c r="AU227" s="50"/>
      <c r="AV227" s="50"/>
      <c r="AW227" s="50"/>
      <c r="AX227" s="50"/>
      <c r="AY227" s="50"/>
      <c r="AZ227" s="50"/>
      <c r="BA227" s="50"/>
      <c r="BB227" s="50"/>
      <c r="BC227" s="50"/>
      <c r="BD227" s="50"/>
      <c r="BE227" s="50"/>
      <c r="BF227" s="50"/>
      <c r="BG227" s="50"/>
      <c r="BH227" s="50"/>
      <c r="BI227" s="50"/>
      <c r="BJ227" s="50"/>
      <c r="BK227" s="50"/>
      <c r="BL227" s="50"/>
      <c r="BM227" s="50"/>
      <c r="BN227" s="50"/>
      <c r="BO227" s="50"/>
      <c r="BP227" s="50"/>
      <c r="BQ227" s="50"/>
      <c r="BR227" s="50"/>
      <c r="BS227" s="50"/>
      <c r="BT227" s="50"/>
      <c r="BU227" s="50"/>
      <c r="BV227" s="50"/>
      <c r="BW227" s="50"/>
      <c r="BX227" s="50"/>
      <c r="BY227" s="50"/>
      <c r="BZ227" s="50"/>
      <c r="CA227" s="50"/>
      <c r="CB227" s="50"/>
      <c r="CC227" s="50"/>
      <c r="CD227" s="50"/>
      <c r="CE227" s="50"/>
      <c r="CF227" s="50"/>
      <c r="CG227" s="50"/>
      <c r="CH227" s="50"/>
      <c r="CI227" s="50"/>
      <c r="CJ227" s="50"/>
      <c r="CK227" s="50"/>
      <c r="CL227" s="50"/>
      <c r="CM227" s="50"/>
      <c r="CN227" s="50"/>
      <c r="CO227" s="50"/>
      <c r="CP227" s="50"/>
      <c r="CQ227" s="50"/>
      <c r="CR227" s="50"/>
      <c r="CS227" s="50"/>
      <c r="CT227" s="50"/>
      <c r="CU227" s="50"/>
      <c r="CV227" s="50"/>
      <c r="CW227" s="50"/>
      <c r="CX227" s="50"/>
      <c r="CY227" s="50"/>
      <c r="CZ227" s="50"/>
      <c r="DA227" s="50"/>
    </row>
    <row r="228" spans="1:105" x14ac:dyDescent="0.2">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c r="AF228" s="50"/>
      <c r="AG228" s="50"/>
      <c r="AH228" s="50"/>
      <c r="AI228" s="50"/>
      <c r="AJ228" s="50"/>
      <c r="AK228" s="50"/>
      <c r="AL228" s="50"/>
      <c r="AM228" s="50"/>
      <c r="AN228" s="50"/>
      <c r="AO228" s="50"/>
      <c r="AP228" s="50"/>
      <c r="AQ228" s="50"/>
      <c r="AR228" s="50"/>
      <c r="AS228" s="50"/>
      <c r="AT228" s="50"/>
      <c r="AU228" s="50"/>
      <c r="AV228" s="50"/>
      <c r="AW228" s="50"/>
      <c r="AX228" s="50"/>
      <c r="AY228" s="50"/>
      <c r="AZ228" s="50"/>
      <c r="BA228" s="50"/>
      <c r="BB228" s="50"/>
      <c r="BC228" s="50"/>
      <c r="BD228" s="50"/>
      <c r="BE228" s="50"/>
      <c r="BF228" s="50"/>
      <c r="BG228" s="50"/>
      <c r="BH228" s="50"/>
      <c r="BI228" s="50"/>
      <c r="BJ228" s="50"/>
      <c r="BK228" s="50"/>
      <c r="BL228" s="50"/>
      <c r="BM228" s="50"/>
      <c r="BN228" s="50"/>
      <c r="BO228" s="50"/>
      <c r="BP228" s="50"/>
      <c r="BQ228" s="50"/>
      <c r="BR228" s="50"/>
      <c r="BS228" s="50"/>
      <c r="BT228" s="50"/>
      <c r="BU228" s="50"/>
      <c r="BV228" s="50"/>
      <c r="BW228" s="50"/>
      <c r="BX228" s="50"/>
      <c r="BY228" s="50"/>
      <c r="BZ228" s="50"/>
      <c r="CA228" s="50"/>
      <c r="CB228" s="50"/>
      <c r="CC228" s="50"/>
      <c r="CD228" s="50"/>
      <c r="CE228" s="50"/>
      <c r="CF228" s="50"/>
      <c r="CG228" s="50"/>
      <c r="CH228" s="50"/>
      <c r="CI228" s="50"/>
      <c r="CJ228" s="50"/>
      <c r="CK228" s="50"/>
      <c r="CL228" s="50"/>
      <c r="CM228" s="50"/>
      <c r="CN228" s="50"/>
      <c r="CO228" s="50"/>
      <c r="CP228" s="50"/>
      <c r="CQ228" s="50"/>
      <c r="CR228" s="50"/>
      <c r="CS228" s="50"/>
      <c r="CT228" s="50"/>
      <c r="CU228" s="50"/>
      <c r="CV228" s="50"/>
      <c r="CW228" s="50"/>
      <c r="CX228" s="50"/>
      <c r="CY228" s="50"/>
      <c r="CZ228" s="50"/>
      <c r="DA228" s="50"/>
    </row>
    <row r="229" spans="1:105" x14ac:dyDescent="0.2">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c r="AF229" s="50"/>
      <c r="AG229" s="50"/>
      <c r="AH229" s="50"/>
      <c r="AI229" s="50"/>
      <c r="AJ229" s="50"/>
      <c r="AK229" s="50"/>
      <c r="AL229" s="50"/>
      <c r="AM229" s="50"/>
      <c r="AN229" s="50"/>
      <c r="AO229" s="50"/>
      <c r="AP229" s="50"/>
      <c r="AQ229" s="50"/>
      <c r="AR229" s="50"/>
      <c r="AS229" s="50"/>
      <c r="AT229" s="50"/>
      <c r="AU229" s="50"/>
      <c r="AV229" s="50"/>
      <c r="AW229" s="50"/>
      <c r="AX229" s="50"/>
      <c r="AY229" s="50"/>
      <c r="AZ229" s="50"/>
      <c r="BA229" s="50"/>
      <c r="BB229" s="50"/>
      <c r="BC229" s="50"/>
      <c r="BD229" s="50"/>
      <c r="BE229" s="50"/>
      <c r="BF229" s="50"/>
      <c r="BG229" s="50"/>
      <c r="BH229" s="50"/>
      <c r="BI229" s="50"/>
      <c r="BJ229" s="50"/>
      <c r="BK229" s="50"/>
      <c r="BL229" s="50"/>
      <c r="BM229" s="50"/>
      <c r="BN229" s="50"/>
      <c r="BO229" s="50"/>
      <c r="BP229" s="50"/>
      <c r="BQ229" s="50"/>
      <c r="BR229" s="50"/>
      <c r="BS229" s="50"/>
      <c r="BT229" s="50"/>
      <c r="BU229" s="50"/>
      <c r="BV229" s="50"/>
      <c r="BW229" s="50"/>
      <c r="BX229" s="50"/>
      <c r="BY229" s="50"/>
      <c r="BZ229" s="50"/>
      <c r="CA229" s="50"/>
      <c r="CB229" s="50"/>
      <c r="CC229" s="50"/>
      <c r="CD229" s="50"/>
      <c r="CE229" s="50"/>
      <c r="CF229" s="50"/>
      <c r="CG229" s="50"/>
      <c r="CH229" s="50"/>
      <c r="CI229" s="50"/>
      <c r="CJ229" s="50"/>
      <c r="CK229" s="50"/>
      <c r="CL229" s="50"/>
      <c r="CM229" s="50"/>
      <c r="CN229" s="50"/>
      <c r="CO229" s="50"/>
      <c r="CP229" s="50"/>
      <c r="CQ229" s="50"/>
      <c r="CR229" s="50"/>
      <c r="CS229" s="50"/>
      <c r="CT229" s="50"/>
      <c r="CU229" s="50"/>
      <c r="CV229" s="50"/>
      <c r="CW229" s="50"/>
      <c r="CX229" s="50"/>
      <c r="CY229" s="50"/>
      <c r="CZ229" s="50"/>
      <c r="DA229" s="50"/>
    </row>
    <row r="230" spans="1:105" x14ac:dyDescent="0.2">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50"/>
      <c r="AV230" s="50"/>
      <c r="AW230" s="50"/>
      <c r="AX230" s="50"/>
      <c r="AY230" s="50"/>
      <c r="AZ230" s="50"/>
      <c r="BA230" s="50"/>
      <c r="BB230" s="50"/>
      <c r="BC230" s="50"/>
      <c r="BD230" s="50"/>
      <c r="BE230" s="50"/>
      <c r="BF230" s="50"/>
      <c r="BG230" s="50"/>
      <c r="BH230" s="50"/>
      <c r="BI230" s="50"/>
      <c r="BJ230" s="50"/>
      <c r="BK230" s="50"/>
      <c r="BL230" s="50"/>
      <c r="BM230" s="50"/>
      <c r="BN230" s="50"/>
      <c r="BO230" s="50"/>
      <c r="BP230" s="50"/>
      <c r="BQ230" s="50"/>
      <c r="BR230" s="50"/>
      <c r="BS230" s="50"/>
      <c r="BT230" s="50"/>
      <c r="BU230" s="50"/>
      <c r="BV230" s="50"/>
      <c r="BW230" s="50"/>
      <c r="BX230" s="50"/>
      <c r="BY230" s="50"/>
      <c r="BZ230" s="50"/>
      <c r="CA230" s="50"/>
      <c r="CB230" s="50"/>
      <c r="CC230" s="50"/>
      <c r="CD230" s="50"/>
      <c r="CE230" s="50"/>
      <c r="CF230" s="50"/>
      <c r="CG230" s="50"/>
      <c r="CH230" s="50"/>
      <c r="CI230" s="50"/>
      <c r="CJ230" s="50"/>
      <c r="CK230" s="50"/>
      <c r="CL230" s="50"/>
      <c r="CM230" s="50"/>
      <c r="CN230" s="50"/>
      <c r="CO230" s="50"/>
      <c r="CP230" s="50"/>
      <c r="CQ230" s="50"/>
      <c r="CR230" s="50"/>
      <c r="CS230" s="50"/>
      <c r="CT230" s="50"/>
      <c r="CU230" s="50"/>
      <c r="CV230" s="50"/>
      <c r="CW230" s="50"/>
      <c r="CX230" s="50"/>
      <c r="CY230" s="50"/>
      <c r="CZ230" s="50"/>
      <c r="DA230" s="50"/>
    </row>
    <row r="231" spans="1:105" x14ac:dyDescent="0.2">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50"/>
      <c r="AY231" s="50"/>
      <c r="AZ231" s="50"/>
      <c r="BA231" s="50"/>
      <c r="BB231" s="50"/>
      <c r="BC231" s="50"/>
      <c r="BD231" s="50"/>
      <c r="BE231" s="50"/>
      <c r="BF231" s="50"/>
      <c r="BG231" s="50"/>
      <c r="BH231" s="50"/>
      <c r="BI231" s="50"/>
      <c r="BJ231" s="50"/>
      <c r="BK231" s="50"/>
      <c r="BL231" s="50"/>
      <c r="BM231" s="50"/>
      <c r="BN231" s="50"/>
      <c r="BO231" s="50"/>
      <c r="BP231" s="50"/>
      <c r="BQ231" s="50"/>
      <c r="BR231" s="50"/>
      <c r="BS231" s="50"/>
      <c r="BT231" s="50"/>
      <c r="BU231" s="50"/>
      <c r="BV231" s="50"/>
      <c r="BW231" s="50"/>
      <c r="BX231" s="50"/>
      <c r="BY231" s="50"/>
      <c r="BZ231" s="50"/>
      <c r="CA231" s="50"/>
      <c r="CB231" s="50"/>
      <c r="CC231" s="50"/>
      <c r="CD231" s="50"/>
      <c r="CE231" s="50"/>
      <c r="CF231" s="50"/>
      <c r="CG231" s="50"/>
      <c r="CH231" s="50"/>
      <c r="CI231" s="50"/>
      <c r="CJ231" s="50"/>
      <c r="CK231" s="50"/>
      <c r="CL231" s="50"/>
      <c r="CM231" s="50"/>
      <c r="CN231" s="50"/>
      <c r="CO231" s="50"/>
      <c r="CP231" s="50"/>
      <c r="CQ231" s="50"/>
      <c r="CR231" s="50"/>
      <c r="CS231" s="50"/>
      <c r="CT231" s="50"/>
      <c r="CU231" s="50"/>
      <c r="CV231" s="50"/>
      <c r="CW231" s="50"/>
      <c r="CX231" s="50"/>
      <c r="CY231" s="50"/>
      <c r="CZ231" s="50"/>
      <c r="DA231" s="50"/>
    </row>
    <row r="232" spans="1:105" x14ac:dyDescent="0.2">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c r="AB232" s="50"/>
      <c r="AC232" s="50"/>
      <c r="AD232" s="50"/>
      <c r="AE232" s="50"/>
      <c r="AF232" s="50"/>
      <c r="AG232" s="50"/>
      <c r="AH232" s="50"/>
      <c r="AI232" s="50"/>
      <c r="AJ232" s="50"/>
      <c r="AK232" s="50"/>
      <c r="AL232" s="50"/>
      <c r="AM232" s="50"/>
      <c r="AN232" s="50"/>
      <c r="AO232" s="50"/>
      <c r="AP232" s="50"/>
      <c r="AQ232" s="50"/>
      <c r="AR232" s="50"/>
      <c r="AS232" s="50"/>
      <c r="AT232" s="50"/>
      <c r="AU232" s="50"/>
      <c r="AV232" s="50"/>
      <c r="AW232" s="50"/>
      <c r="AX232" s="50"/>
      <c r="AY232" s="50"/>
      <c r="AZ232" s="50"/>
      <c r="BA232" s="50"/>
      <c r="BB232" s="50"/>
      <c r="BC232" s="50"/>
      <c r="BD232" s="50"/>
      <c r="BE232" s="50"/>
      <c r="BF232" s="50"/>
      <c r="BG232" s="50"/>
      <c r="BH232" s="50"/>
      <c r="BI232" s="50"/>
      <c r="BJ232" s="50"/>
      <c r="BK232" s="50"/>
      <c r="BL232" s="50"/>
      <c r="BM232" s="50"/>
      <c r="BN232" s="50"/>
      <c r="BO232" s="50"/>
      <c r="BP232" s="50"/>
      <c r="BQ232" s="50"/>
      <c r="BR232" s="50"/>
      <c r="BS232" s="50"/>
      <c r="BT232" s="50"/>
      <c r="BU232" s="50"/>
      <c r="BV232" s="50"/>
      <c r="BW232" s="50"/>
      <c r="BX232" s="50"/>
      <c r="BY232" s="50"/>
      <c r="BZ232" s="50"/>
      <c r="CA232" s="50"/>
      <c r="CB232" s="50"/>
      <c r="CC232" s="50"/>
      <c r="CD232" s="50"/>
      <c r="CE232" s="50"/>
      <c r="CF232" s="50"/>
      <c r="CG232" s="50"/>
      <c r="CH232" s="50"/>
      <c r="CI232" s="50"/>
      <c r="CJ232" s="50"/>
      <c r="CK232" s="50"/>
      <c r="CL232" s="50"/>
      <c r="CM232" s="50"/>
      <c r="CN232" s="50"/>
      <c r="CO232" s="50"/>
      <c r="CP232" s="50"/>
      <c r="CQ232" s="50"/>
      <c r="CR232" s="50"/>
      <c r="CS232" s="50"/>
      <c r="CT232" s="50"/>
      <c r="CU232" s="50"/>
      <c r="CV232" s="50"/>
      <c r="CW232" s="50"/>
      <c r="CX232" s="50"/>
      <c r="CY232" s="50"/>
      <c r="CZ232" s="50"/>
      <c r="DA232" s="50"/>
    </row>
    <row r="233" spans="1:105" x14ac:dyDescent="0.2">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c r="AB233" s="50"/>
      <c r="AC233" s="50"/>
      <c r="AD233" s="50"/>
      <c r="AE233" s="50"/>
      <c r="AF233" s="50"/>
      <c r="AG233" s="50"/>
      <c r="AH233" s="50"/>
      <c r="AI233" s="50"/>
      <c r="AJ233" s="50"/>
      <c r="AK233" s="50"/>
      <c r="AL233" s="50"/>
      <c r="AM233" s="50"/>
      <c r="AN233" s="50"/>
      <c r="AO233" s="50"/>
      <c r="AP233" s="50"/>
      <c r="AQ233" s="50"/>
      <c r="AR233" s="50"/>
      <c r="AS233" s="50"/>
      <c r="AT233" s="50"/>
      <c r="AU233" s="50"/>
      <c r="AV233" s="50"/>
      <c r="AW233" s="50"/>
      <c r="AX233" s="50"/>
      <c r="AY233" s="50"/>
      <c r="AZ233" s="50"/>
      <c r="BA233" s="50"/>
      <c r="BB233" s="50"/>
      <c r="BC233" s="50"/>
      <c r="BD233" s="50"/>
      <c r="BE233" s="50"/>
      <c r="BF233" s="50"/>
      <c r="BG233" s="50"/>
      <c r="BH233" s="50"/>
      <c r="BI233" s="50"/>
      <c r="BJ233" s="50"/>
      <c r="BK233" s="50"/>
      <c r="BL233" s="50"/>
      <c r="BM233" s="50"/>
      <c r="BN233" s="50"/>
      <c r="BO233" s="50"/>
      <c r="BP233" s="50"/>
      <c r="BQ233" s="50"/>
      <c r="BR233" s="50"/>
      <c r="BS233" s="50"/>
      <c r="BT233" s="50"/>
      <c r="BU233" s="50"/>
      <c r="BV233" s="50"/>
      <c r="BW233" s="50"/>
      <c r="BX233" s="50"/>
      <c r="BY233" s="50"/>
      <c r="BZ233" s="50"/>
      <c r="CA233" s="50"/>
      <c r="CB233" s="50"/>
      <c r="CC233" s="50"/>
      <c r="CD233" s="50"/>
      <c r="CE233" s="50"/>
      <c r="CF233" s="50"/>
      <c r="CG233" s="50"/>
      <c r="CH233" s="50"/>
      <c r="CI233" s="50"/>
      <c r="CJ233" s="50"/>
      <c r="CK233" s="50"/>
      <c r="CL233" s="50"/>
      <c r="CM233" s="50"/>
      <c r="CN233" s="50"/>
      <c r="CO233" s="50"/>
      <c r="CP233" s="50"/>
      <c r="CQ233" s="50"/>
      <c r="CR233" s="50"/>
      <c r="CS233" s="50"/>
      <c r="CT233" s="50"/>
      <c r="CU233" s="50"/>
      <c r="CV233" s="50"/>
      <c r="CW233" s="50"/>
      <c r="CX233" s="50"/>
      <c r="CY233" s="50"/>
      <c r="CZ233" s="50"/>
      <c r="DA233" s="50"/>
    </row>
    <row r="234" spans="1:105" x14ac:dyDescent="0.2">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c r="AB234" s="50"/>
      <c r="AC234" s="50"/>
      <c r="AD234" s="50"/>
      <c r="AE234" s="50"/>
      <c r="AF234" s="50"/>
      <c r="AG234" s="50"/>
      <c r="AH234" s="50"/>
      <c r="AI234" s="50"/>
      <c r="AJ234" s="50"/>
      <c r="AK234" s="50"/>
      <c r="AL234" s="50"/>
      <c r="AM234" s="50"/>
      <c r="AN234" s="50"/>
      <c r="AO234" s="50"/>
      <c r="AP234" s="50"/>
      <c r="AQ234" s="50"/>
      <c r="AR234" s="50"/>
      <c r="AS234" s="50"/>
      <c r="AT234" s="50"/>
      <c r="AU234" s="50"/>
      <c r="AV234" s="50"/>
      <c r="AW234" s="50"/>
      <c r="AX234" s="50"/>
      <c r="AY234" s="50"/>
      <c r="AZ234" s="50"/>
      <c r="BA234" s="50"/>
      <c r="BB234" s="50"/>
      <c r="BC234" s="50"/>
      <c r="BD234" s="50"/>
      <c r="BE234" s="50"/>
      <c r="BF234" s="50"/>
      <c r="BG234" s="50"/>
      <c r="BH234" s="50"/>
      <c r="BI234" s="50"/>
      <c r="BJ234" s="50"/>
      <c r="BK234" s="50"/>
      <c r="BL234" s="50"/>
      <c r="BM234" s="50"/>
      <c r="BN234" s="50"/>
      <c r="BO234" s="50"/>
      <c r="BP234" s="50"/>
      <c r="BQ234" s="50"/>
      <c r="BR234" s="50"/>
      <c r="BS234" s="50"/>
      <c r="BT234" s="50"/>
      <c r="BU234" s="50"/>
      <c r="BV234" s="50"/>
      <c r="BW234" s="50"/>
      <c r="BX234" s="50"/>
      <c r="BY234" s="50"/>
      <c r="BZ234" s="50"/>
      <c r="CA234" s="50"/>
      <c r="CB234" s="50"/>
      <c r="CC234" s="50"/>
      <c r="CD234" s="50"/>
      <c r="CE234" s="50"/>
      <c r="CF234" s="50"/>
      <c r="CG234" s="50"/>
      <c r="CH234" s="50"/>
      <c r="CI234" s="50"/>
      <c r="CJ234" s="50"/>
      <c r="CK234" s="50"/>
      <c r="CL234" s="50"/>
      <c r="CM234" s="50"/>
      <c r="CN234" s="50"/>
      <c r="CO234" s="50"/>
      <c r="CP234" s="50"/>
      <c r="CQ234" s="50"/>
      <c r="CR234" s="50"/>
      <c r="CS234" s="50"/>
      <c r="CT234" s="50"/>
      <c r="CU234" s="50"/>
      <c r="CV234" s="50"/>
      <c r="CW234" s="50"/>
      <c r="CX234" s="50"/>
      <c r="CY234" s="50"/>
      <c r="CZ234" s="50"/>
      <c r="DA234" s="50"/>
    </row>
    <row r="235" spans="1:105" x14ac:dyDescent="0.2">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c r="AB235" s="50"/>
      <c r="AC235" s="50"/>
      <c r="AD235" s="50"/>
      <c r="AE235" s="50"/>
      <c r="AF235" s="50"/>
      <c r="AG235" s="50"/>
      <c r="AH235" s="50"/>
      <c r="AI235" s="50"/>
      <c r="AJ235" s="50"/>
      <c r="AK235" s="50"/>
      <c r="AL235" s="50"/>
      <c r="AM235" s="50"/>
      <c r="AN235" s="50"/>
      <c r="AO235" s="50"/>
      <c r="AP235" s="50"/>
      <c r="AQ235" s="50"/>
      <c r="AR235" s="50"/>
      <c r="AS235" s="50"/>
      <c r="AT235" s="50"/>
      <c r="AU235" s="50"/>
      <c r="AV235" s="50"/>
      <c r="AW235" s="50"/>
      <c r="AX235" s="50"/>
      <c r="AY235" s="50"/>
      <c r="AZ235" s="50"/>
      <c r="BA235" s="50"/>
      <c r="BB235" s="50"/>
      <c r="BC235" s="50"/>
      <c r="BD235" s="50"/>
      <c r="BE235" s="50"/>
      <c r="BF235" s="50"/>
      <c r="BG235" s="50"/>
      <c r="BH235" s="50"/>
      <c r="BI235" s="50"/>
      <c r="BJ235" s="50"/>
      <c r="BK235" s="50"/>
      <c r="BL235" s="50"/>
      <c r="BM235" s="50"/>
      <c r="BN235" s="50"/>
      <c r="BO235" s="50"/>
      <c r="BP235" s="50"/>
      <c r="BQ235" s="50"/>
      <c r="BR235" s="50"/>
      <c r="BS235" s="50"/>
      <c r="BT235" s="50"/>
      <c r="BU235" s="50"/>
      <c r="BV235" s="50"/>
      <c r="BW235" s="50"/>
      <c r="BX235" s="50"/>
      <c r="BY235" s="50"/>
      <c r="BZ235" s="50"/>
      <c r="CA235" s="50"/>
      <c r="CB235" s="50"/>
      <c r="CC235" s="50"/>
      <c r="CD235" s="50"/>
      <c r="CE235" s="50"/>
      <c r="CF235" s="50"/>
      <c r="CG235" s="50"/>
      <c r="CH235" s="50"/>
      <c r="CI235" s="50"/>
      <c r="CJ235" s="50"/>
      <c r="CK235" s="50"/>
      <c r="CL235" s="50"/>
      <c r="CM235" s="50"/>
      <c r="CN235" s="50"/>
      <c r="CO235" s="50"/>
      <c r="CP235" s="50"/>
      <c r="CQ235" s="50"/>
      <c r="CR235" s="50"/>
      <c r="CS235" s="50"/>
      <c r="CT235" s="50"/>
      <c r="CU235" s="50"/>
      <c r="CV235" s="50"/>
      <c r="CW235" s="50"/>
      <c r="CX235" s="50"/>
      <c r="CY235" s="50"/>
      <c r="CZ235" s="50"/>
      <c r="DA235" s="50"/>
    </row>
    <row r="236" spans="1:105" x14ac:dyDescent="0.2">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c r="AA236" s="50"/>
      <c r="AB236" s="50"/>
      <c r="AC236" s="50"/>
      <c r="AD236" s="50"/>
      <c r="AE236" s="50"/>
      <c r="AF236" s="50"/>
      <c r="AG236" s="50"/>
      <c r="AH236" s="50"/>
      <c r="AI236" s="50"/>
      <c r="AJ236" s="50"/>
      <c r="AK236" s="50"/>
      <c r="AL236" s="50"/>
      <c r="AM236" s="50"/>
      <c r="AN236" s="50"/>
      <c r="AO236" s="50"/>
      <c r="AP236" s="50"/>
      <c r="AQ236" s="50"/>
      <c r="AR236" s="50"/>
      <c r="AS236" s="50"/>
      <c r="AT236" s="50"/>
      <c r="AU236" s="50"/>
      <c r="AV236" s="50"/>
      <c r="AW236" s="50"/>
      <c r="AX236" s="50"/>
      <c r="AY236" s="50"/>
      <c r="AZ236" s="50"/>
      <c r="BA236" s="50"/>
      <c r="BB236" s="50"/>
      <c r="BC236" s="50"/>
      <c r="BD236" s="50"/>
      <c r="BE236" s="50"/>
      <c r="BF236" s="50"/>
      <c r="BG236" s="50"/>
      <c r="BH236" s="50"/>
      <c r="BI236" s="50"/>
      <c r="BJ236" s="50"/>
      <c r="BK236" s="50"/>
      <c r="BL236" s="50"/>
      <c r="BM236" s="50"/>
      <c r="BN236" s="50"/>
      <c r="BO236" s="50"/>
      <c r="BP236" s="50"/>
      <c r="BQ236" s="50"/>
      <c r="BR236" s="50"/>
      <c r="BS236" s="50"/>
      <c r="BT236" s="50"/>
      <c r="BU236" s="50"/>
      <c r="BV236" s="50"/>
      <c r="BW236" s="50"/>
      <c r="BX236" s="50"/>
      <c r="BY236" s="50"/>
      <c r="BZ236" s="50"/>
      <c r="CA236" s="50"/>
      <c r="CB236" s="50"/>
      <c r="CC236" s="50"/>
      <c r="CD236" s="50"/>
      <c r="CE236" s="50"/>
      <c r="CF236" s="50"/>
      <c r="CG236" s="50"/>
      <c r="CH236" s="50"/>
      <c r="CI236" s="50"/>
      <c r="CJ236" s="50"/>
      <c r="CK236" s="50"/>
      <c r="CL236" s="50"/>
      <c r="CM236" s="50"/>
      <c r="CN236" s="50"/>
      <c r="CO236" s="50"/>
      <c r="CP236" s="50"/>
      <c r="CQ236" s="50"/>
      <c r="CR236" s="50"/>
      <c r="CS236" s="50"/>
      <c r="CT236" s="50"/>
      <c r="CU236" s="50"/>
      <c r="CV236" s="50"/>
      <c r="CW236" s="50"/>
      <c r="CX236" s="50"/>
      <c r="CY236" s="50"/>
      <c r="CZ236" s="50"/>
      <c r="DA236" s="50"/>
    </row>
    <row r="237" spans="1:105" x14ac:dyDescent="0.2">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c r="AA237" s="50"/>
      <c r="AB237" s="50"/>
      <c r="AC237" s="50"/>
      <c r="AD237" s="50"/>
      <c r="AE237" s="50"/>
      <c r="AF237" s="50"/>
      <c r="AG237" s="50"/>
      <c r="AH237" s="50"/>
      <c r="AI237" s="50"/>
      <c r="AJ237" s="50"/>
      <c r="AK237" s="50"/>
      <c r="AL237" s="50"/>
      <c r="AM237" s="50"/>
      <c r="AN237" s="50"/>
      <c r="AO237" s="50"/>
      <c r="AP237" s="50"/>
      <c r="AQ237" s="50"/>
      <c r="AR237" s="50"/>
      <c r="AS237" s="50"/>
      <c r="AT237" s="50"/>
      <c r="AU237" s="50"/>
      <c r="AV237" s="50"/>
      <c r="AW237" s="50"/>
      <c r="AX237" s="50"/>
      <c r="AY237" s="50"/>
      <c r="AZ237" s="50"/>
      <c r="BA237" s="50"/>
      <c r="BB237" s="50"/>
      <c r="BC237" s="50"/>
      <c r="BD237" s="50"/>
      <c r="BE237" s="50"/>
      <c r="BF237" s="50"/>
      <c r="BG237" s="50"/>
      <c r="BH237" s="50"/>
      <c r="BI237" s="50"/>
      <c r="BJ237" s="50"/>
      <c r="BK237" s="50"/>
      <c r="BL237" s="50"/>
      <c r="BM237" s="50"/>
      <c r="BN237" s="50"/>
      <c r="BO237" s="50"/>
      <c r="BP237" s="50"/>
      <c r="BQ237" s="50"/>
      <c r="BR237" s="50"/>
      <c r="BS237" s="50"/>
      <c r="BT237" s="50"/>
      <c r="BU237" s="50"/>
      <c r="BV237" s="50"/>
      <c r="BW237" s="50"/>
      <c r="BX237" s="50"/>
      <c r="BY237" s="50"/>
      <c r="BZ237" s="50"/>
      <c r="CA237" s="50"/>
      <c r="CB237" s="50"/>
      <c r="CC237" s="50"/>
      <c r="CD237" s="50"/>
      <c r="CE237" s="50"/>
      <c r="CF237" s="50"/>
      <c r="CG237" s="50"/>
      <c r="CH237" s="50"/>
      <c r="CI237" s="50"/>
      <c r="CJ237" s="50"/>
      <c r="CK237" s="50"/>
      <c r="CL237" s="50"/>
      <c r="CM237" s="50"/>
      <c r="CN237" s="50"/>
      <c r="CO237" s="50"/>
      <c r="CP237" s="50"/>
      <c r="CQ237" s="50"/>
      <c r="CR237" s="50"/>
      <c r="CS237" s="50"/>
      <c r="CT237" s="50"/>
      <c r="CU237" s="50"/>
      <c r="CV237" s="50"/>
      <c r="CW237" s="50"/>
      <c r="CX237" s="50"/>
      <c r="CY237" s="50"/>
      <c r="CZ237" s="50"/>
      <c r="DA237" s="50"/>
    </row>
    <row r="238" spans="1:105" x14ac:dyDescent="0.2">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c r="AA238" s="50"/>
      <c r="AB238" s="50"/>
      <c r="AC238" s="50"/>
      <c r="AD238" s="50"/>
      <c r="AE238" s="50"/>
      <c r="AF238" s="50"/>
      <c r="AG238" s="50"/>
      <c r="AH238" s="50"/>
      <c r="AI238" s="50"/>
      <c r="AJ238" s="50"/>
      <c r="AK238" s="50"/>
      <c r="AL238" s="50"/>
      <c r="AM238" s="50"/>
      <c r="AN238" s="50"/>
      <c r="AO238" s="50"/>
      <c r="AP238" s="50"/>
      <c r="AQ238" s="50"/>
      <c r="AR238" s="50"/>
      <c r="AS238" s="50"/>
      <c r="AT238" s="50"/>
      <c r="AU238" s="50"/>
      <c r="AV238" s="50"/>
      <c r="AW238" s="50"/>
      <c r="AX238" s="50"/>
      <c r="AY238" s="50"/>
      <c r="AZ238" s="50"/>
      <c r="BA238" s="50"/>
      <c r="BB238" s="50"/>
      <c r="BC238" s="50"/>
      <c r="BD238" s="50"/>
      <c r="BE238" s="50"/>
      <c r="BF238" s="50"/>
      <c r="BG238" s="50"/>
      <c r="BH238" s="50"/>
      <c r="BI238" s="50"/>
      <c r="BJ238" s="50"/>
      <c r="BK238" s="50"/>
      <c r="BL238" s="50"/>
      <c r="BM238" s="50"/>
      <c r="BN238" s="50"/>
      <c r="BO238" s="50"/>
      <c r="BP238" s="50"/>
      <c r="BQ238" s="50"/>
      <c r="BR238" s="50"/>
      <c r="BS238" s="50"/>
      <c r="BT238" s="50"/>
      <c r="BU238" s="50"/>
      <c r="BV238" s="50"/>
      <c r="BW238" s="50"/>
      <c r="BX238" s="50"/>
      <c r="BY238" s="50"/>
      <c r="BZ238" s="50"/>
      <c r="CA238" s="50"/>
      <c r="CB238" s="50"/>
      <c r="CC238" s="50"/>
      <c r="CD238" s="50"/>
      <c r="CE238" s="50"/>
      <c r="CF238" s="50"/>
      <c r="CG238" s="50"/>
      <c r="CH238" s="50"/>
      <c r="CI238" s="50"/>
      <c r="CJ238" s="50"/>
      <c r="CK238" s="50"/>
      <c r="CL238" s="50"/>
      <c r="CM238" s="50"/>
      <c r="CN238" s="50"/>
      <c r="CO238" s="50"/>
      <c r="CP238" s="50"/>
      <c r="CQ238" s="50"/>
      <c r="CR238" s="50"/>
      <c r="CS238" s="50"/>
      <c r="CT238" s="50"/>
      <c r="CU238" s="50"/>
      <c r="CV238" s="50"/>
      <c r="CW238" s="50"/>
      <c r="CX238" s="50"/>
      <c r="CY238" s="50"/>
      <c r="CZ238" s="50"/>
      <c r="DA238" s="50"/>
    </row>
    <row r="239" spans="1:105" x14ac:dyDescent="0.2">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c r="AA239" s="50"/>
      <c r="AB239" s="50"/>
      <c r="AC239" s="50"/>
      <c r="AD239" s="50"/>
      <c r="AE239" s="50"/>
      <c r="AF239" s="50"/>
      <c r="AG239" s="50"/>
      <c r="AH239" s="50"/>
      <c r="AI239" s="50"/>
      <c r="AJ239" s="50"/>
      <c r="AK239" s="50"/>
      <c r="AL239" s="50"/>
      <c r="AM239" s="50"/>
      <c r="AN239" s="50"/>
      <c r="AO239" s="50"/>
      <c r="AP239" s="50"/>
      <c r="AQ239" s="50"/>
      <c r="AR239" s="50"/>
      <c r="AS239" s="50"/>
      <c r="AT239" s="50"/>
      <c r="AU239" s="50"/>
      <c r="AV239" s="50"/>
      <c r="AW239" s="50"/>
      <c r="AX239" s="50"/>
      <c r="AY239" s="50"/>
      <c r="AZ239" s="50"/>
      <c r="BA239" s="50"/>
      <c r="BB239" s="50"/>
      <c r="BC239" s="50"/>
      <c r="BD239" s="50"/>
      <c r="BE239" s="50"/>
      <c r="BF239" s="50"/>
      <c r="BG239" s="50"/>
      <c r="BH239" s="50"/>
      <c r="BI239" s="50"/>
      <c r="BJ239" s="50"/>
      <c r="BK239" s="50"/>
      <c r="BL239" s="50"/>
      <c r="BM239" s="50"/>
      <c r="BN239" s="50"/>
      <c r="BO239" s="50"/>
      <c r="BP239" s="50"/>
      <c r="BQ239" s="50"/>
      <c r="BR239" s="50"/>
      <c r="BS239" s="50"/>
      <c r="BT239" s="50"/>
      <c r="BU239" s="50"/>
      <c r="BV239" s="50"/>
      <c r="BW239" s="50"/>
      <c r="BX239" s="50"/>
      <c r="BY239" s="50"/>
      <c r="BZ239" s="50"/>
      <c r="CA239" s="50"/>
      <c r="CB239" s="50"/>
      <c r="CC239" s="50"/>
      <c r="CD239" s="50"/>
      <c r="CE239" s="50"/>
      <c r="CF239" s="50"/>
      <c r="CG239" s="50"/>
      <c r="CH239" s="50"/>
      <c r="CI239" s="50"/>
      <c r="CJ239" s="50"/>
      <c r="CK239" s="50"/>
      <c r="CL239" s="50"/>
      <c r="CM239" s="50"/>
      <c r="CN239" s="50"/>
      <c r="CO239" s="50"/>
      <c r="CP239" s="50"/>
      <c r="CQ239" s="50"/>
      <c r="CR239" s="50"/>
      <c r="CS239" s="50"/>
      <c r="CT239" s="50"/>
      <c r="CU239" s="50"/>
      <c r="CV239" s="50"/>
      <c r="CW239" s="50"/>
      <c r="CX239" s="50"/>
      <c r="CY239" s="50"/>
      <c r="CZ239" s="50"/>
      <c r="DA239" s="50"/>
    </row>
    <row r="240" spans="1:105" x14ac:dyDescent="0.2">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c r="AA240" s="50"/>
      <c r="AB240" s="50"/>
      <c r="AC240" s="50"/>
      <c r="AD240" s="50"/>
      <c r="AE240" s="50"/>
      <c r="AF240" s="50"/>
      <c r="AG240" s="50"/>
      <c r="AH240" s="50"/>
      <c r="AI240" s="50"/>
      <c r="AJ240" s="50"/>
      <c r="AK240" s="50"/>
      <c r="AL240" s="50"/>
      <c r="AM240" s="50"/>
      <c r="AN240" s="50"/>
      <c r="AO240" s="50"/>
      <c r="AP240" s="50"/>
      <c r="AQ240" s="50"/>
      <c r="AR240" s="50"/>
      <c r="AS240" s="50"/>
      <c r="AT240" s="50"/>
      <c r="AU240" s="50"/>
      <c r="AV240" s="50"/>
      <c r="AW240" s="50"/>
      <c r="AX240" s="50"/>
      <c r="AY240" s="50"/>
      <c r="AZ240" s="50"/>
      <c r="BA240" s="50"/>
      <c r="BB240" s="50"/>
      <c r="BC240" s="50"/>
      <c r="BD240" s="50"/>
      <c r="BE240" s="50"/>
      <c r="BF240" s="50"/>
      <c r="BG240" s="50"/>
      <c r="BH240" s="50"/>
      <c r="BI240" s="50"/>
      <c r="BJ240" s="50"/>
      <c r="BK240" s="50"/>
      <c r="BL240" s="50"/>
      <c r="BM240" s="50"/>
      <c r="BN240" s="50"/>
      <c r="BO240" s="50"/>
      <c r="BP240" s="50"/>
      <c r="BQ240" s="50"/>
      <c r="BR240" s="50"/>
      <c r="BS240" s="50"/>
      <c r="BT240" s="50"/>
      <c r="BU240" s="50"/>
      <c r="BV240" s="50"/>
      <c r="BW240" s="50"/>
      <c r="BX240" s="50"/>
      <c r="BY240" s="50"/>
      <c r="BZ240" s="50"/>
      <c r="CA240" s="50"/>
      <c r="CB240" s="50"/>
      <c r="CC240" s="50"/>
      <c r="CD240" s="50"/>
      <c r="CE240" s="50"/>
      <c r="CF240" s="50"/>
      <c r="CG240" s="50"/>
      <c r="CH240" s="50"/>
      <c r="CI240" s="50"/>
      <c r="CJ240" s="50"/>
      <c r="CK240" s="50"/>
      <c r="CL240" s="50"/>
      <c r="CM240" s="50"/>
      <c r="CN240" s="50"/>
      <c r="CO240" s="50"/>
      <c r="CP240" s="50"/>
      <c r="CQ240" s="50"/>
      <c r="CR240" s="50"/>
      <c r="CS240" s="50"/>
      <c r="CT240" s="50"/>
      <c r="CU240" s="50"/>
      <c r="CV240" s="50"/>
      <c r="CW240" s="50"/>
      <c r="CX240" s="50"/>
      <c r="CY240" s="50"/>
      <c r="CZ240" s="50"/>
      <c r="DA240" s="50"/>
    </row>
    <row r="241" spans="1:105" x14ac:dyDescent="0.2">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c r="AA241" s="50"/>
      <c r="AB241" s="50"/>
      <c r="AC241" s="50"/>
      <c r="AD241" s="50"/>
      <c r="AE241" s="50"/>
      <c r="AF241" s="50"/>
      <c r="AG241" s="50"/>
      <c r="AH241" s="50"/>
      <c r="AI241" s="50"/>
      <c r="AJ241" s="50"/>
      <c r="AK241" s="50"/>
      <c r="AL241" s="50"/>
      <c r="AM241" s="50"/>
      <c r="AN241" s="50"/>
      <c r="AO241" s="50"/>
      <c r="AP241" s="50"/>
      <c r="AQ241" s="50"/>
      <c r="AR241" s="50"/>
      <c r="AS241" s="50"/>
      <c r="AT241" s="50"/>
      <c r="AU241" s="50"/>
      <c r="AV241" s="50"/>
      <c r="AW241" s="50"/>
      <c r="AX241" s="50"/>
      <c r="AY241" s="50"/>
      <c r="AZ241" s="50"/>
      <c r="BA241" s="50"/>
      <c r="BB241" s="50"/>
      <c r="BC241" s="50"/>
      <c r="BD241" s="50"/>
      <c r="BE241" s="50"/>
      <c r="BF241" s="50"/>
      <c r="BG241" s="50"/>
      <c r="BH241" s="50"/>
      <c r="BI241" s="50"/>
      <c r="BJ241" s="50"/>
      <c r="BK241" s="50"/>
      <c r="BL241" s="50"/>
      <c r="BM241" s="50"/>
      <c r="BN241" s="50"/>
      <c r="BO241" s="50"/>
      <c r="BP241" s="50"/>
      <c r="BQ241" s="50"/>
      <c r="BR241" s="50"/>
      <c r="BS241" s="50"/>
      <c r="BT241" s="50"/>
      <c r="BU241" s="50"/>
      <c r="BV241" s="50"/>
      <c r="BW241" s="50"/>
      <c r="BX241" s="50"/>
      <c r="BY241" s="50"/>
      <c r="BZ241" s="50"/>
      <c r="CA241" s="50"/>
      <c r="CB241" s="50"/>
      <c r="CC241" s="50"/>
      <c r="CD241" s="50"/>
      <c r="CE241" s="50"/>
      <c r="CF241" s="50"/>
      <c r="CG241" s="50"/>
      <c r="CH241" s="50"/>
      <c r="CI241" s="50"/>
      <c r="CJ241" s="50"/>
      <c r="CK241" s="50"/>
      <c r="CL241" s="50"/>
      <c r="CM241" s="50"/>
      <c r="CN241" s="50"/>
      <c r="CO241" s="50"/>
      <c r="CP241" s="50"/>
      <c r="CQ241" s="50"/>
      <c r="CR241" s="50"/>
      <c r="CS241" s="50"/>
      <c r="CT241" s="50"/>
      <c r="CU241" s="50"/>
      <c r="CV241" s="50"/>
      <c r="CW241" s="50"/>
      <c r="CX241" s="50"/>
      <c r="CY241" s="50"/>
      <c r="CZ241" s="50"/>
      <c r="DA241" s="50"/>
    </row>
    <row r="242" spans="1:105" x14ac:dyDescent="0.2">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c r="AA242" s="50"/>
      <c r="AB242" s="50"/>
      <c r="AC242" s="50"/>
      <c r="AD242" s="50"/>
      <c r="AE242" s="50"/>
      <c r="AF242" s="50"/>
      <c r="AG242" s="50"/>
      <c r="AH242" s="50"/>
      <c r="AI242" s="50"/>
      <c r="AJ242" s="50"/>
      <c r="AK242" s="50"/>
      <c r="AL242" s="50"/>
      <c r="AM242" s="50"/>
      <c r="AN242" s="50"/>
      <c r="AO242" s="50"/>
      <c r="AP242" s="50"/>
      <c r="AQ242" s="50"/>
      <c r="AR242" s="50"/>
      <c r="AS242" s="50"/>
      <c r="AT242" s="50"/>
      <c r="AU242" s="50"/>
      <c r="AV242" s="50"/>
      <c r="AW242" s="50"/>
      <c r="AX242" s="50"/>
      <c r="AY242" s="50"/>
      <c r="AZ242" s="50"/>
      <c r="BA242" s="50"/>
      <c r="BB242" s="50"/>
      <c r="BC242" s="50"/>
      <c r="BD242" s="50"/>
      <c r="BE242" s="50"/>
      <c r="BF242" s="50"/>
      <c r="BG242" s="50"/>
      <c r="BH242" s="50"/>
      <c r="BI242" s="50"/>
      <c r="BJ242" s="50"/>
      <c r="BK242" s="50"/>
      <c r="BL242" s="50"/>
      <c r="BM242" s="50"/>
      <c r="BN242" s="50"/>
      <c r="BO242" s="50"/>
      <c r="BP242" s="50"/>
      <c r="BQ242" s="50"/>
      <c r="BR242" s="50"/>
      <c r="BS242" s="50"/>
      <c r="BT242" s="50"/>
      <c r="BU242" s="50"/>
      <c r="BV242" s="50"/>
      <c r="BW242" s="50"/>
      <c r="BX242" s="50"/>
      <c r="BY242" s="50"/>
      <c r="BZ242" s="50"/>
      <c r="CA242" s="50"/>
      <c r="CB242" s="50"/>
      <c r="CC242" s="50"/>
      <c r="CD242" s="50"/>
      <c r="CE242" s="50"/>
      <c r="CF242" s="50"/>
      <c r="CG242" s="50"/>
      <c r="CH242" s="50"/>
      <c r="CI242" s="50"/>
      <c r="CJ242" s="50"/>
      <c r="CK242" s="50"/>
      <c r="CL242" s="50"/>
      <c r="CM242" s="50"/>
      <c r="CN242" s="50"/>
      <c r="CO242" s="50"/>
      <c r="CP242" s="50"/>
      <c r="CQ242" s="50"/>
      <c r="CR242" s="50"/>
      <c r="CS242" s="50"/>
      <c r="CT242" s="50"/>
      <c r="CU242" s="50"/>
      <c r="CV242" s="50"/>
      <c r="CW242" s="50"/>
      <c r="CX242" s="50"/>
      <c r="CY242" s="50"/>
      <c r="CZ242" s="50"/>
      <c r="DA242" s="50"/>
    </row>
    <row r="243" spans="1:105" x14ac:dyDescent="0.2">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c r="AA243" s="50"/>
      <c r="AB243" s="50"/>
      <c r="AC243" s="50"/>
      <c r="AD243" s="50"/>
      <c r="AE243" s="50"/>
      <c r="AF243" s="50"/>
      <c r="AG243" s="50"/>
      <c r="AH243" s="50"/>
      <c r="AI243" s="50"/>
      <c r="AJ243" s="50"/>
      <c r="AK243" s="50"/>
      <c r="AL243" s="50"/>
      <c r="AM243" s="50"/>
      <c r="AN243" s="50"/>
      <c r="AO243" s="50"/>
      <c r="AP243" s="50"/>
      <c r="AQ243" s="50"/>
      <c r="AR243" s="50"/>
      <c r="AS243" s="50"/>
      <c r="AT243" s="50"/>
      <c r="AU243" s="50"/>
      <c r="AV243" s="50"/>
      <c r="AW243" s="50"/>
      <c r="AX243" s="50"/>
      <c r="AY243" s="50"/>
      <c r="AZ243" s="50"/>
      <c r="BA243" s="50"/>
      <c r="BB243" s="50"/>
      <c r="BC243" s="50"/>
      <c r="BD243" s="50"/>
      <c r="BE243" s="50"/>
      <c r="BF243" s="50"/>
      <c r="BG243" s="50"/>
      <c r="BH243" s="50"/>
      <c r="BI243" s="50"/>
      <c r="BJ243" s="50"/>
      <c r="BK243" s="50"/>
      <c r="BL243" s="50"/>
      <c r="BM243" s="50"/>
      <c r="BN243" s="50"/>
      <c r="BO243" s="50"/>
      <c r="BP243" s="50"/>
      <c r="BQ243" s="50"/>
      <c r="BR243" s="50"/>
      <c r="BS243" s="50"/>
      <c r="BT243" s="50"/>
      <c r="BU243" s="50"/>
      <c r="BV243" s="50"/>
      <c r="BW243" s="50"/>
      <c r="BX243" s="50"/>
      <c r="BY243" s="50"/>
      <c r="BZ243" s="50"/>
      <c r="CA243" s="50"/>
      <c r="CB243" s="50"/>
      <c r="CC243" s="50"/>
      <c r="CD243" s="50"/>
      <c r="CE243" s="50"/>
      <c r="CF243" s="50"/>
      <c r="CG243" s="50"/>
      <c r="CH243" s="50"/>
      <c r="CI243" s="50"/>
      <c r="CJ243" s="50"/>
      <c r="CK243" s="50"/>
      <c r="CL243" s="50"/>
      <c r="CM243" s="50"/>
      <c r="CN243" s="50"/>
      <c r="CO243" s="50"/>
      <c r="CP243" s="50"/>
      <c r="CQ243" s="50"/>
      <c r="CR243" s="50"/>
      <c r="CS243" s="50"/>
      <c r="CT243" s="50"/>
      <c r="CU243" s="50"/>
      <c r="CV243" s="50"/>
      <c r="CW243" s="50"/>
      <c r="CX243" s="50"/>
      <c r="CY243" s="50"/>
      <c r="CZ243" s="50"/>
      <c r="DA243" s="50"/>
    </row>
    <row r="244" spans="1:105" x14ac:dyDescent="0.2">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c r="AA244" s="50"/>
      <c r="AB244" s="50"/>
      <c r="AC244" s="50"/>
      <c r="AD244" s="50"/>
      <c r="AE244" s="50"/>
      <c r="AF244" s="50"/>
      <c r="AG244" s="50"/>
      <c r="AH244" s="50"/>
      <c r="AI244" s="50"/>
      <c r="AJ244" s="50"/>
      <c r="AK244" s="50"/>
      <c r="AL244" s="50"/>
      <c r="AM244" s="50"/>
      <c r="AN244" s="50"/>
      <c r="AO244" s="50"/>
      <c r="AP244" s="50"/>
      <c r="AQ244" s="50"/>
      <c r="AR244" s="50"/>
      <c r="AS244" s="50"/>
      <c r="AT244" s="50"/>
      <c r="AU244" s="50"/>
      <c r="AV244" s="50"/>
      <c r="AW244" s="50"/>
      <c r="AX244" s="50"/>
      <c r="AY244" s="50"/>
      <c r="AZ244" s="50"/>
      <c r="BA244" s="50"/>
      <c r="BB244" s="50"/>
      <c r="BC244" s="50"/>
      <c r="BD244" s="50"/>
      <c r="BE244" s="50"/>
      <c r="BF244" s="50"/>
      <c r="BG244" s="50"/>
      <c r="BH244" s="50"/>
      <c r="BI244" s="50"/>
      <c r="BJ244" s="50"/>
      <c r="BK244" s="50"/>
      <c r="BL244" s="50"/>
      <c r="BM244" s="50"/>
      <c r="BN244" s="50"/>
      <c r="BO244" s="50"/>
      <c r="BP244" s="50"/>
      <c r="BQ244" s="50"/>
      <c r="BR244" s="50"/>
      <c r="BS244" s="50"/>
      <c r="BT244" s="50"/>
      <c r="BU244" s="50"/>
      <c r="BV244" s="50"/>
      <c r="BW244" s="50"/>
      <c r="BX244" s="50"/>
      <c r="BY244" s="50"/>
      <c r="BZ244" s="50"/>
      <c r="CA244" s="50"/>
      <c r="CB244" s="50"/>
      <c r="CC244" s="50"/>
      <c r="CD244" s="50"/>
      <c r="CE244" s="50"/>
      <c r="CF244" s="50"/>
      <c r="CG244" s="50"/>
      <c r="CH244" s="50"/>
      <c r="CI244" s="50"/>
      <c r="CJ244" s="50"/>
      <c r="CK244" s="50"/>
      <c r="CL244" s="50"/>
      <c r="CM244" s="50"/>
      <c r="CN244" s="50"/>
      <c r="CO244" s="50"/>
      <c r="CP244" s="50"/>
      <c r="CQ244" s="50"/>
      <c r="CR244" s="50"/>
      <c r="CS244" s="50"/>
      <c r="CT244" s="50"/>
      <c r="CU244" s="50"/>
      <c r="CV244" s="50"/>
      <c r="CW244" s="50"/>
      <c r="CX244" s="50"/>
      <c r="CY244" s="50"/>
      <c r="CZ244" s="50"/>
      <c r="DA244" s="50"/>
    </row>
    <row r="245" spans="1:105" x14ac:dyDescent="0.2">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c r="AA245" s="50"/>
      <c r="AB245" s="50"/>
      <c r="AC245" s="50"/>
      <c r="AD245" s="50"/>
      <c r="AE245" s="50"/>
      <c r="AF245" s="50"/>
      <c r="AG245" s="50"/>
      <c r="AH245" s="50"/>
      <c r="AI245" s="50"/>
      <c r="AJ245" s="50"/>
      <c r="AK245" s="50"/>
      <c r="AL245" s="50"/>
      <c r="AM245" s="50"/>
      <c r="AN245" s="50"/>
      <c r="AO245" s="50"/>
      <c r="AP245" s="50"/>
      <c r="AQ245" s="50"/>
      <c r="AR245" s="50"/>
      <c r="AS245" s="50"/>
      <c r="AT245" s="50"/>
      <c r="AU245" s="50"/>
      <c r="AV245" s="50"/>
      <c r="AW245" s="50"/>
      <c r="AX245" s="50"/>
      <c r="AY245" s="50"/>
      <c r="AZ245" s="50"/>
      <c r="BA245" s="50"/>
      <c r="BB245" s="50"/>
      <c r="BC245" s="50"/>
      <c r="BD245" s="50"/>
      <c r="BE245" s="50"/>
      <c r="BF245" s="50"/>
      <c r="BG245" s="50"/>
      <c r="BH245" s="50"/>
      <c r="BI245" s="50"/>
      <c r="BJ245" s="50"/>
      <c r="BK245" s="50"/>
      <c r="BL245" s="50"/>
      <c r="BM245" s="50"/>
      <c r="BN245" s="50"/>
      <c r="BO245" s="50"/>
      <c r="BP245" s="50"/>
      <c r="BQ245" s="50"/>
      <c r="BR245" s="50"/>
      <c r="BS245" s="50"/>
      <c r="BT245" s="50"/>
      <c r="BU245" s="50"/>
      <c r="BV245" s="50"/>
      <c r="BW245" s="50"/>
      <c r="BX245" s="50"/>
      <c r="BY245" s="50"/>
      <c r="BZ245" s="50"/>
      <c r="CA245" s="50"/>
      <c r="CB245" s="50"/>
      <c r="CC245" s="50"/>
      <c r="CD245" s="50"/>
      <c r="CE245" s="50"/>
      <c r="CF245" s="50"/>
      <c r="CG245" s="50"/>
      <c r="CH245" s="50"/>
      <c r="CI245" s="50"/>
      <c r="CJ245" s="50"/>
      <c r="CK245" s="50"/>
      <c r="CL245" s="50"/>
      <c r="CM245" s="50"/>
      <c r="CN245" s="50"/>
      <c r="CO245" s="50"/>
      <c r="CP245" s="50"/>
      <c r="CQ245" s="50"/>
      <c r="CR245" s="50"/>
      <c r="CS245" s="50"/>
      <c r="CT245" s="50"/>
      <c r="CU245" s="50"/>
      <c r="CV245" s="50"/>
      <c r="CW245" s="50"/>
      <c r="CX245" s="50"/>
      <c r="CY245" s="50"/>
      <c r="CZ245" s="50"/>
      <c r="DA245" s="50"/>
    </row>
    <row r="246" spans="1:105" x14ac:dyDescent="0.2">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c r="AA246" s="50"/>
      <c r="AB246" s="50"/>
      <c r="AC246" s="50"/>
      <c r="AD246" s="50"/>
      <c r="AE246" s="50"/>
      <c r="AF246" s="50"/>
      <c r="AG246" s="50"/>
      <c r="AH246" s="50"/>
      <c r="AI246" s="50"/>
      <c r="AJ246" s="50"/>
      <c r="AK246" s="50"/>
      <c r="AL246" s="50"/>
      <c r="AM246" s="50"/>
      <c r="AN246" s="50"/>
      <c r="AO246" s="50"/>
      <c r="AP246" s="50"/>
      <c r="AQ246" s="50"/>
      <c r="AR246" s="50"/>
      <c r="AS246" s="50"/>
      <c r="AT246" s="50"/>
      <c r="AU246" s="50"/>
      <c r="AV246" s="50"/>
      <c r="AW246" s="50"/>
      <c r="AX246" s="50"/>
      <c r="AY246" s="50"/>
      <c r="AZ246" s="50"/>
      <c r="BA246" s="50"/>
      <c r="BB246" s="50"/>
      <c r="BC246" s="50"/>
      <c r="BD246" s="50"/>
      <c r="BE246" s="50"/>
      <c r="BF246" s="50"/>
      <c r="BG246" s="50"/>
      <c r="BH246" s="50"/>
      <c r="BI246" s="50"/>
      <c r="BJ246" s="50"/>
      <c r="BK246" s="50"/>
      <c r="BL246" s="50"/>
      <c r="BM246" s="50"/>
      <c r="BN246" s="50"/>
      <c r="BO246" s="50"/>
      <c r="BP246" s="50"/>
      <c r="BQ246" s="50"/>
      <c r="BR246" s="50"/>
      <c r="BS246" s="50"/>
      <c r="BT246" s="50"/>
      <c r="BU246" s="50"/>
      <c r="BV246" s="50"/>
      <c r="BW246" s="50"/>
      <c r="BX246" s="50"/>
      <c r="BY246" s="50"/>
      <c r="BZ246" s="50"/>
      <c r="CA246" s="50"/>
      <c r="CB246" s="50"/>
      <c r="CC246" s="50"/>
      <c r="CD246" s="50"/>
      <c r="CE246" s="50"/>
      <c r="CF246" s="50"/>
      <c r="CG246" s="50"/>
      <c r="CH246" s="50"/>
      <c r="CI246" s="50"/>
      <c r="CJ246" s="50"/>
      <c r="CK246" s="50"/>
      <c r="CL246" s="50"/>
      <c r="CM246" s="50"/>
      <c r="CN246" s="50"/>
      <c r="CO246" s="50"/>
      <c r="CP246" s="50"/>
      <c r="CQ246" s="50"/>
      <c r="CR246" s="50"/>
      <c r="CS246" s="50"/>
      <c r="CT246" s="50"/>
      <c r="CU246" s="50"/>
      <c r="CV246" s="50"/>
      <c r="CW246" s="50"/>
      <c r="CX246" s="50"/>
      <c r="CY246" s="50"/>
      <c r="CZ246" s="50"/>
      <c r="DA246" s="50"/>
    </row>
    <row r="247" spans="1:105" x14ac:dyDescent="0.2">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c r="AA247" s="50"/>
      <c r="AB247" s="50"/>
      <c r="AC247" s="50"/>
      <c r="AD247" s="50"/>
      <c r="AE247" s="50"/>
      <c r="AF247" s="50"/>
      <c r="AG247" s="50"/>
      <c r="AH247" s="50"/>
      <c r="AI247" s="50"/>
      <c r="AJ247" s="50"/>
      <c r="AK247" s="50"/>
      <c r="AL247" s="50"/>
      <c r="AM247" s="50"/>
      <c r="AN247" s="50"/>
      <c r="AO247" s="50"/>
      <c r="AP247" s="50"/>
      <c r="AQ247" s="50"/>
      <c r="AR247" s="50"/>
      <c r="AS247" s="50"/>
      <c r="AT247" s="50"/>
      <c r="AU247" s="50"/>
      <c r="AV247" s="50"/>
      <c r="AW247" s="50"/>
      <c r="AX247" s="50"/>
      <c r="AY247" s="50"/>
      <c r="AZ247" s="50"/>
      <c r="BA247" s="50"/>
      <c r="BB247" s="50"/>
      <c r="BC247" s="50"/>
      <c r="BD247" s="50"/>
      <c r="BE247" s="50"/>
      <c r="BF247" s="50"/>
      <c r="BG247" s="50"/>
      <c r="BH247" s="50"/>
      <c r="BI247" s="50"/>
      <c r="BJ247" s="50"/>
      <c r="BK247" s="50"/>
      <c r="BL247" s="50"/>
      <c r="BM247" s="50"/>
      <c r="BN247" s="50"/>
      <c r="BO247" s="50"/>
      <c r="BP247" s="50"/>
      <c r="BQ247" s="50"/>
      <c r="BR247" s="50"/>
      <c r="BS247" s="50"/>
      <c r="BT247" s="50"/>
      <c r="BU247" s="50"/>
      <c r="BV247" s="50"/>
      <c r="BW247" s="50"/>
      <c r="BX247" s="50"/>
      <c r="BY247" s="50"/>
      <c r="BZ247" s="50"/>
      <c r="CA247" s="50"/>
      <c r="CB247" s="50"/>
      <c r="CC247" s="50"/>
      <c r="CD247" s="50"/>
      <c r="CE247" s="50"/>
      <c r="CF247" s="50"/>
      <c r="CG247" s="50"/>
      <c r="CH247" s="50"/>
      <c r="CI247" s="50"/>
      <c r="CJ247" s="50"/>
      <c r="CK247" s="50"/>
      <c r="CL247" s="50"/>
      <c r="CM247" s="50"/>
      <c r="CN247" s="50"/>
      <c r="CO247" s="50"/>
      <c r="CP247" s="50"/>
      <c r="CQ247" s="50"/>
      <c r="CR247" s="50"/>
      <c r="CS247" s="50"/>
      <c r="CT247" s="50"/>
      <c r="CU247" s="50"/>
      <c r="CV247" s="50"/>
      <c r="CW247" s="50"/>
      <c r="CX247" s="50"/>
      <c r="CY247" s="50"/>
      <c r="CZ247" s="50"/>
      <c r="DA247" s="50"/>
    </row>
    <row r="248" spans="1:105" x14ac:dyDescent="0.2">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c r="AA248" s="50"/>
      <c r="AB248" s="50"/>
      <c r="AC248" s="50"/>
      <c r="AD248" s="50"/>
      <c r="AE248" s="50"/>
      <c r="AF248" s="50"/>
      <c r="AG248" s="50"/>
      <c r="AH248" s="50"/>
      <c r="AI248" s="50"/>
      <c r="AJ248" s="50"/>
      <c r="AK248" s="50"/>
      <c r="AL248" s="50"/>
      <c r="AM248" s="50"/>
      <c r="AN248" s="50"/>
      <c r="AO248" s="50"/>
      <c r="AP248" s="50"/>
      <c r="AQ248" s="50"/>
      <c r="AR248" s="50"/>
      <c r="AS248" s="50"/>
      <c r="AT248" s="50"/>
      <c r="AU248" s="50"/>
      <c r="AV248" s="50"/>
      <c r="AW248" s="50"/>
      <c r="AX248" s="50"/>
      <c r="AY248" s="50"/>
      <c r="AZ248" s="50"/>
      <c r="BA248" s="50"/>
      <c r="BB248" s="50"/>
      <c r="BC248" s="50"/>
      <c r="BD248" s="50"/>
      <c r="BE248" s="50"/>
      <c r="BF248" s="50"/>
      <c r="BG248" s="50"/>
      <c r="BH248" s="50"/>
      <c r="BI248" s="50"/>
      <c r="BJ248" s="50"/>
      <c r="BK248" s="50"/>
      <c r="BL248" s="50"/>
      <c r="BM248" s="50"/>
      <c r="BN248" s="50"/>
      <c r="BO248" s="50"/>
      <c r="BP248" s="50"/>
      <c r="BQ248" s="50"/>
      <c r="BR248" s="50"/>
      <c r="BS248" s="50"/>
      <c r="BT248" s="50"/>
      <c r="BU248" s="50"/>
      <c r="BV248" s="50"/>
      <c r="BW248" s="50"/>
      <c r="BX248" s="50"/>
      <c r="BY248" s="50"/>
      <c r="BZ248" s="50"/>
      <c r="CA248" s="50"/>
      <c r="CB248" s="50"/>
      <c r="CC248" s="50"/>
      <c r="CD248" s="50"/>
      <c r="CE248" s="50"/>
      <c r="CF248" s="50"/>
      <c r="CG248" s="50"/>
      <c r="CH248" s="50"/>
      <c r="CI248" s="50"/>
      <c r="CJ248" s="50"/>
      <c r="CK248" s="50"/>
      <c r="CL248" s="50"/>
      <c r="CM248" s="50"/>
      <c r="CN248" s="50"/>
      <c r="CO248" s="50"/>
      <c r="CP248" s="50"/>
      <c r="CQ248" s="50"/>
      <c r="CR248" s="50"/>
      <c r="CS248" s="50"/>
      <c r="CT248" s="50"/>
      <c r="CU248" s="50"/>
      <c r="CV248" s="50"/>
      <c r="CW248" s="50"/>
      <c r="CX248" s="50"/>
      <c r="CY248" s="50"/>
      <c r="CZ248" s="50"/>
      <c r="DA248" s="50"/>
    </row>
    <row r="249" spans="1:105" x14ac:dyDescent="0.2">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c r="AA249" s="50"/>
      <c r="AB249" s="50"/>
      <c r="AC249" s="50"/>
      <c r="AD249" s="50"/>
      <c r="AE249" s="50"/>
      <c r="AF249" s="50"/>
      <c r="AG249" s="50"/>
      <c r="AH249" s="50"/>
      <c r="AI249" s="50"/>
      <c r="AJ249" s="50"/>
      <c r="AK249" s="50"/>
      <c r="AL249" s="50"/>
      <c r="AM249" s="50"/>
      <c r="AN249" s="50"/>
      <c r="AO249" s="50"/>
      <c r="AP249" s="50"/>
      <c r="AQ249" s="50"/>
      <c r="AR249" s="50"/>
      <c r="AS249" s="50"/>
      <c r="AT249" s="50"/>
      <c r="AU249" s="50"/>
      <c r="AV249" s="50"/>
      <c r="AW249" s="50"/>
      <c r="AX249" s="50"/>
      <c r="AY249" s="50"/>
      <c r="AZ249" s="50"/>
      <c r="BA249" s="50"/>
      <c r="BB249" s="50"/>
      <c r="BC249" s="50"/>
      <c r="BD249" s="50"/>
      <c r="BE249" s="50"/>
      <c r="BF249" s="50"/>
      <c r="BG249" s="50"/>
      <c r="BH249" s="50"/>
      <c r="BI249" s="50"/>
      <c r="BJ249" s="50"/>
      <c r="BK249" s="50"/>
      <c r="BL249" s="50"/>
      <c r="BM249" s="50"/>
      <c r="BN249" s="50"/>
      <c r="BO249" s="50"/>
      <c r="BP249" s="50"/>
      <c r="BQ249" s="50"/>
      <c r="BR249" s="50"/>
      <c r="BS249" s="50"/>
      <c r="BT249" s="50"/>
      <c r="BU249" s="50"/>
      <c r="BV249" s="50"/>
      <c r="BW249" s="50"/>
      <c r="BX249" s="50"/>
      <c r="BY249" s="50"/>
      <c r="BZ249" s="50"/>
      <c r="CA249" s="50"/>
      <c r="CB249" s="50"/>
      <c r="CC249" s="50"/>
      <c r="CD249" s="50"/>
      <c r="CE249" s="50"/>
      <c r="CF249" s="50"/>
      <c r="CG249" s="50"/>
      <c r="CH249" s="50"/>
      <c r="CI249" s="50"/>
      <c r="CJ249" s="50"/>
      <c r="CK249" s="50"/>
      <c r="CL249" s="50"/>
      <c r="CM249" s="50"/>
      <c r="CN249" s="50"/>
      <c r="CO249" s="50"/>
      <c r="CP249" s="50"/>
      <c r="CQ249" s="50"/>
      <c r="CR249" s="50"/>
      <c r="CS249" s="50"/>
      <c r="CT249" s="50"/>
      <c r="CU249" s="50"/>
      <c r="CV249" s="50"/>
      <c r="CW249" s="50"/>
      <c r="CX249" s="50"/>
      <c r="CY249" s="50"/>
      <c r="CZ249" s="50"/>
      <c r="DA249" s="50"/>
    </row>
    <row r="250" spans="1:105" x14ac:dyDescent="0.2">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c r="AA250" s="50"/>
      <c r="AB250" s="50"/>
      <c r="AC250" s="50"/>
      <c r="AD250" s="50"/>
      <c r="AE250" s="50"/>
      <c r="AF250" s="50"/>
      <c r="AG250" s="50"/>
      <c r="AH250" s="50"/>
      <c r="AI250" s="50"/>
      <c r="AJ250" s="50"/>
      <c r="AK250" s="50"/>
      <c r="AL250" s="50"/>
      <c r="AM250" s="50"/>
      <c r="AN250" s="50"/>
      <c r="AO250" s="50"/>
      <c r="AP250" s="50"/>
      <c r="AQ250" s="50"/>
      <c r="AR250" s="50"/>
      <c r="AS250" s="50"/>
      <c r="AT250" s="50"/>
      <c r="AU250" s="50"/>
      <c r="AV250" s="50"/>
      <c r="AW250" s="50"/>
      <c r="AX250" s="50"/>
      <c r="AY250" s="50"/>
      <c r="AZ250" s="50"/>
      <c r="BA250" s="50"/>
      <c r="BB250" s="50"/>
      <c r="BC250" s="50"/>
      <c r="BD250" s="50"/>
      <c r="BE250" s="50"/>
      <c r="BF250" s="50"/>
      <c r="BG250" s="50"/>
      <c r="BH250" s="50"/>
      <c r="BI250" s="50"/>
      <c r="BJ250" s="50"/>
      <c r="BK250" s="50"/>
      <c r="BL250" s="50"/>
      <c r="BM250" s="50"/>
      <c r="BN250" s="50"/>
      <c r="BO250" s="50"/>
      <c r="BP250" s="50"/>
      <c r="BQ250" s="50"/>
      <c r="BR250" s="50"/>
      <c r="BS250" s="50"/>
      <c r="BT250" s="50"/>
      <c r="BU250" s="50"/>
      <c r="BV250" s="50"/>
      <c r="BW250" s="50"/>
      <c r="BX250" s="50"/>
      <c r="BY250" s="50"/>
      <c r="BZ250" s="50"/>
      <c r="CA250" s="50"/>
      <c r="CB250" s="50"/>
      <c r="CC250" s="50"/>
      <c r="CD250" s="50"/>
      <c r="CE250" s="50"/>
      <c r="CF250" s="50"/>
      <c r="CG250" s="50"/>
      <c r="CH250" s="50"/>
      <c r="CI250" s="50"/>
      <c r="CJ250" s="50"/>
      <c r="CK250" s="50"/>
      <c r="CL250" s="50"/>
      <c r="CM250" s="50"/>
      <c r="CN250" s="50"/>
      <c r="CO250" s="50"/>
      <c r="CP250" s="50"/>
      <c r="CQ250" s="50"/>
      <c r="CR250" s="50"/>
      <c r="CS250" s="50"/>
      <c r="CT250" s="50"/>
      <c r="CU250" s="50"/>
      <c r="CV250" s="50"/>
      <c r="CW250" s="50"/>
      <c r="CX250" s="50"/>
      <c r="CY250" s="50"/>
      <c r="CZ250" s="50"/>
      <c r="DA250" s="50"/>
    </row>
    <row r="251" spans="1:105" x14ac:dyDescent="0.2">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c r="AA251" s="50"/>
      <c r="AB251" s="50"/>
      <c r="AC251" s="50"/>
      <c r="AD251" s="50"/>
      <c r="AE251" s="50"/>
      <c r="AF251" s="50"/>
      <c r="AG251" s="50"/>
      <c r="AH251" s="50"/>
      <c r="AI251" s="50"/>
      <c r="AJ251" s="50"/>
      <c r="AK251" s="50"/>
      <c r="AL251" s="50"/>
      <c r="AM251" s="50"/>
      <c r="AN251" s="50"/>
      <c r="AO251" s="50"/>
      <c r="AP251" s="50"/>
      <c r="AQ251" s="50"/>
      <c r="AR251" s="50"/>
      <c r="AS251" s="50"/>
      <c r="AT251" s="50"/>
      <c r="AU251" s="50"/>
      <c r="AV251" s="50"/>
      <c r="AW251" s="50"/>
      <c r="AX251" s="50"/>
      <c r="AY251" s="50"/>
      <c r="AZ251" s="50"/>
      <c r="BA251" s="50"/>
      <c r="BB251" s="50"/>
      <c r="BC251" s="50"/>
      <c r="BD251" s="50"/>
      <c r="BE251" s="50"/>
      <c r="BF251" s="50"/>
      <c r="BG251" s="50"/>
      <c r="BH251" s="50"/>
      <c r="BI251" s="50"/>
      <c r="BJ251" s="50"/>
      <c r="BK251" s="50"/>
      <c r="BL251" s="50"/>
      <c r="BM251" s="50"/>
      <c r="BN251" s="50"/>
      <c r="BO251" s="50"/>
      <c r="BP251" s="50"/>
      <c r="BQ251" s="50"/>
      <c r="BR251" s="50"/>
      <c r="BS251" s="50"/>
      <c r="BT251" s="50"/>
      <c r="BU251" s="50"/>
      <c r="BV251" s="50"/>
      <c r="BW251" s="50"/>
      <c r="BX251" s="50"/>
      <c r="BY251" s="50"/>
      <c r="BZ251" s="50"/>
      <c r="CA251" s="50"/>
      <c r="CB251" s="50"/>
      <c r="CC251" s="50"/>
      <c r="CD251" s="50"/>
      <c r="CE251" s="50"/>
      <c r="CF251" s="50"/>
      <c r="CG251" s="50"/>
      <c r="CH251" s="50"/>
      <c r="CI251" s="50"/>
      <c r="CJ251" s="50"/>
      <c r="CK251" s="50"/>
      <c r="CL251" s="50"/>
      <c r="CM251" s="50"/>
      <c r="CN251" s="50"/>
      <c r="CO251" s="50"/>
      <c r="CP251" s="50"/>
      <c r="CQ251" s="50"/>
      <c r="CR251" s="50"/>
      <c r="CS251" s="50"/>
      <c r="CT251" s="50"/>
      <c r="CU251" s="50"/>
      <c r="CV251" s="50"/>
      <c r="CW251" s="50"/>
      <c r="CX251" s="50"/>
      <c r="CY251" s="50"/>
      <c r="CZ251" s="50"/>
      <c r="DA251" s="50"/>
    </row>
    <row r="252" spans="1:105" x14ac:dyDescent="0.2">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c r="AA252" s="50"/>
      <c r="AB252" s="50"/>
      <c r="AC252" s="50"/>
      <c r="AD252" s="50"/>
      <c r="AE252" s="50"/>
      <c r="AF252" s="50"/>
      <c r="AG252" s="50"/>
      <c r="AH252" s="50"/>
      <c r="AI252" s="50"/>
      <c r="AJ252" s="50"/>
      <c r="AK252" s="50"/>
      <c r="AL252" s="50"/>
      <c r="AM252" s="50"/>
      <c r="AN252" s="50"/>
      <c r="AO252" s="50"/>
      <c r="AP252" s="50"/>
      <c r="AQ252" s="50"/>
      <c r="AR252" s="50"/>
      <c r="AS252" s="50"/>
      <c r="AT252" s="50"/>
      <c r="AU252" s="50"/>
      <c r="AV252" s="50"/>
      <c r="AW252" s="50"/>
      <c r="AX252" s="50"/>
      <c r="AY252" s="50"/>
      <c r="AZ252" s="50"/>
      <c r="BA252" s="50"/>
      <c r="BB252" s="50"/>
      <c r="BC252" s="50"/>
      <c r="BD252" s="50"/>
      <c r="BE252" s="50"/>
      <c r="BF252" s="50"/>
      <c r="BG252" s="50"/>
      <c r="BH252" s="50"/>
      <c r="BI252" s="50"/>
      <c r="BJ252" s="50"/>
      <c r="BK252" s="50"/>
      <c r="BL252" s="50"/>
      <c r="BM252" s="50"/>
      <c r="BN252" s="50"/>
      <c r="BO252" s="50"/>
      <c r="BP252" s="50"/>
      <c r="BQ252" s="50"/>
      <c r="BR252" s="50"/>
      <c r="BS252" s="50"/>
      <c r="BT252" s="50"/>
      <c r="BU252" s="50"/>
      <c r="BV252" s="50"/>
      <c r="BW252" s="50"/>
      <c r="BX252" s="50"/>
      <c r="BY252" s="50"/>
      <c r="BZ252" s="50"/>
      <c r="CA252" s="50"/>
      <c r="CB252" s="50"/>
      <c r="CC252" s="50"/>
      <c r="CD252" s="50"/>
      <c r="CE252" s="50"/>
      <c r="CF252" s="50"/>
      <c r="CG252" s="50"/>
      <c r="CH252" s="50"/>
      <c r="CI252" s="50"/>
      <c r="CJ252" s="50"/>
      <c r="CK252" s="50"/>
      <c r="CL252" s="50"/>
      <c r="CM252" s="50"/>
      <c r="CN252" s="50"/>
      <c r="CO252" s="50"/>
      <c r="CP252" s="50"/>
      <c r="CQ252" s="50"/>
      <c r="CR252" s="50"/>
      <c r="CS252" s="50"/>
      <c r="CT252" s="50"/>
      <c r="CU252" s="50"/>
      <c r="CV252" s="50"/>
      <c r="CW252" s="50"/>
      <c r="CX252" s="50"/>
      <c r="CY252" s="50"/>
      <c r="CZ252" s="50"/>
      <c r="DA252" s="50"/>
    </row>
    <row r="253" spans="1:105" x14ac:dyDescent="0.2">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c r="AA253" s="50"/>
      <c r="AB253" s="50"/>
      <c r="AC253" s="50"/>
      <c r="AD253" s="50"/>
      <c r="AE253" s="50"/>
      <c r="AF253" s="50"/>
      <c r="AG253" s="50"/>
      <c r="AH253" s="50"/>
      <c r="AI253" s="50"/>
      <c r="AJ253" s="50"/>
      <c r="AK253" s="50"/>
      <c r="AL253" s="50"/>
      <c r="AM253" s="50"/>
      <c r="AN253" s="50"/>
      <c r="AO253" s="50"/>
      <c r="AP253" s="50"/>
      <c r="AQ253" s="50"/>
      <c r="AR253" s="50"/>
      <c r="AS253" s="50"/>
      <c r="AT253" s="50"/>
      <c r="AU253" s="50"/>
      <c r="AV253" s="50"/>
      <c r="AW253" s="50"/>
      <c r="AX253" s="50"/>
      <c r="AY253" s="50"/>
      <c r="AZ253" s="50"/>
      <c r="BA253" s="50"/>
      <c r="BB253" s="50"/>
      <c r="BC253" s="50"/>
      <c r="BD253" s="50"/>
      <c r="BE253" s="50"/>
      <c r="BF253" s="50"/>
      <c r="BG253" s="50"/>
      <c r="BH253" s="50"/>
      <c r="BI253" s="50"/>
      <c r="BJ253" s="50"/>
      <c r="BK253" s="50"/>
      <c r="BL253" s="50"/>
      <c r="BM253" s="50"/>
      <c r="BN253" s="50"/>
      <c r="BO253" s="50"/>
      <c r="BP253" s="50"/>
      <c r="BQ253" s="50"/>
      <c r="BR253" s="50"/>
      <c r="BS253" s="50"/>
      <c r="BT253" s="50"/>
      <c r="BU253" s="50"/>
      <c r="BV253" s="50"/>
      <c r="BW253" s="50"/>
      <c r="BX253" s="50"/>
      <c r="BY253" s="50"/>
      <c r="BZ253" s="50"/>
      <c r="CA253" s="50"/>
      <c r="CB253" s="50"/>
      <c r="CC253" s="50"/>
      <c r="CD253" s="50"/>
      <c r="CE253" s="50"/>
      <c r="CF253" s="50"/>
      <c r="CG253" s="50"/>
      <c r="CH253" s="50"/>
      <c r="CI253" s="50"/>
      <c r="CJ253" s="50"/>
      <c r="CK253" s="50"/>
      <c r="CL253" s="50"/>
      <c r="CM253" s="50"/>
      <c r="CN253" s="50"/>
      <c r="CO253" s="50"/>
      <c r="CP253" s="50"/>
      <c r="CQ253" s="50"/>
      <c r="CR253" s="50"/>
      <c r="CS253" s="50"/>
      <c r="CT253" s="50"/>
      <c r="CU253" s="50"/>
      <c r="CV253" s="50"/>
      <c r="CW253" s="50"/>
      <c r="CX253" s="50"/>
      <c r="CY253" s="50"/>
      <c r="CZ253" s="50"/>
      <c r="DA253" s="50"/>
    </row>
    <row r="254" spans="1:105" x14ac:dyDescent="0.2">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c r="AA254" s="50"/>
      <c r="AB254" s="50"/>
      <c r="AC254" s="50"/>
      <c r="AD254" s="50"/>
      <c r="AE254" s="50"/>
      <c r="AF254" s="50"/>
      <c r="AG254" s="50"/>
      <c r="AH254" s="50"/>
      <c r="AI254" s="50"/>
      <c r="AJ254" s="50"/>
      <c r="AK254" s="50"/>
      <c r="AL254" s="50"/>
      <c r="AM254" s="50"/>
      <c r="AN254" s="50"/>
      <c r="AO254" s="50"/>
      <c r="AP254" s="50"/>
      <c r="AQ254" s="50"/>
      <c r="AR254" s="50"/>
      <c r="AS254" s="50"/>
      <c r="AT254" s="50"/>
      <c r="AU254" s="50"/>
      <c r="AV254" s="50"/>
      <c r="AW254" s="50"/>
      <c r="AX254" s="50"/>
      <c r="AY254" s="50"/>
      <c r="AZ254" s="50"/>
      <c r="BA254" s="50"/>
      <c r="BB254" s="50"/>
      <c r="BC254" s="50"/>
      <c r="BD254" s="50"/>
      <c r="BE254" s="50"/>
      <c r="BF254" s="50"/>
      <c r="BG254" s="50"/>
      <c r="BH254" s="50"/>
      <c r="BI254" s="50"/>
      <c r="BJ254" s="50"/>
      <c r="BK254" s="50"/>
      <c r="BL254" s="50"/>
      <c r="BM254" s="50"/>
      <c r="BN254" s="50"/>
      <c r="BO254" s="50"/>
      <c r="BP254" s="50"/>
      <c r="BQ254" s="50"/>
      <c r="BR254" s="50"/>
      <c r="BS254" s="50"/>
      <c r="BT254" s="50"/>
      <c r="BU254" s="50"/>
      <c r="BV254" s="50"/>
      <c r="BW254" s="50"/>
      <c r="BX254" s="50"/>
      <c r="BY254" s="50"/>
      <c r="BZ254" s="50"/>
      <c r="CA254" s="50"/>
      <c r="CB254" s="50"/>
      <c r="CC254" s="50"/>
      <c r="CD254" s="50"/>
      <c r="CE254" s="50"/>
      <c r="CF254" s="50"/>
      <c r="CG254" s="50"/>
      <c r="CH254" s="50"/>
      <c r="CI254" s="50"/>
      <c r="CJ254" s="50"/>
      <c r="CK254" s="50"/>
      <c r="CL254" s="50"/>
      <c r="CM254" s="50"/>
      <c r="CN254" s="50"/>
      <c r="CO254" s="50"/>
      <c r="CP254" s="50"/>
      <c r="CQ254" s="50"/>
      <c r="CR254" s="50"/>
      <c r="CS254" s="50"/>
      <c r="CT254" s="50"/>
      <c r="CU254" s="50"/>
      <c r="CV254" s="50"/>
      <c r="CW254" s="50"/>
      <c r="CX254" s="50"/>
      <c r="CY254" s="50"/>
      <c r="CZ254" s="50"/>
      <c r="DA254" s="50"/>
    </row>
    <row r="255" spans="1:105" x14ac:dyDescent="0.2">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c r="AA255" s="50"/>
      <c r="AB255" s="50"/>
      <c r="AC255" s="50"/>
      <c r="AD255" s="50"/>
      <c r="AE255" s="50"/>
      <c r="AF255" s="50"/>
      <c r="AG255" s="50"/>
      <c r="AH255" s="50"/>
      <c r="AI255" s="50"/>
      <c r="AJ255" s="50"/>
      <c r="AK255" s="50"/>
      <c r="AL255" s="50"/>
      <c r="AM255" s="50"/>
      <c r="AN255" s="50"/>
      <c r="AO255" s="50"/>
      <c r="AP255" s="50"/>
      <c r="AQ255" s="50"/>
      <c r="AR255" s="50"/>
      <c r="AS255" s="50"/>
      <c r="AT255" s="50"/>
      <c r="AU255" s="50"/>
      <c r="AV255" s="50"/>
      <c r="AW255" s="50"/>
      <c r="AX255" s="50"/>
      <c r="AY255" s="50"/>
      <c r="AZ255" s="50"/>
      <c r="BA255" s="50"/>
      <c r="BB255" s="50"/>
      <c r="BC255" s="50"/>
      <c r="BD255" s="50"/>
      <c r="BE255" s="50"/>
      <c r="BF255" s="50"/>
      <c r="BG255" s="50"/>
      <c r="BH255" s="50"/>
      <c r="BI255" s="50"/>
      <c r="BJ255" s="50"/>
      <c r="BK255" s="50"/>
      <c r="BL255" s="50"/>
      <c r="BM255" s="50"/>
      <c r="BN255" s="50"/>
      <c r="BO255" s="50"/>
      <c r="BP255" s="50"/>
      <c r="BQ255" s="50"/>
      <c r="BR255" s="50"/>
      <c r="BS255" s="50"/>
      <c r="BT255" s="50"/>
      <c r="BU255" s="50"/>
      <c r="BV255" s="50"/>
      <c r="BW255" s="50"/>
      <c r="BX255" s="50"/>
      <c r="BY255" s="50"/>
      <c r="BZ255" s="50"/>
      <c r="CA255" s="50"/>
      <c r="CB255" s="50"/>
      <c r="CC255" s="50"/>
      <c r="CD255" s="50"/>
      <c r="CE255" s="50"/>
      <c r="CF255" s="50"/>
      <c r="CG255" s="50"/>
      <c r="CH255" s="50"/>
      <c r="CI255" s="50"/>
      <c r="CJ255" s="50"/>
      <c r="CK255" s="50"/>
      <c r="CL255" s="50"/>
      <c r="CM255" s="50"/>
      <c r="CN255" s="50"/>
      <c r="CO255" s="50"/>
      <c r="CP255" s="50"/>
      <c r="CQ255" s="50"/>
      <c r="CR255" s="50"/>
      <c r="CS255" s="50"/>
      <c r="CT255" s="50"/>
      <c r="CU255" s="50"/>
      <c r="CV255" s="50"/>
      <c r="CW255" s="50"/>
      <c r="CX255" s="50"/>
      <c r="CY255" s="50"/>
      <c r="CZ255" s="50"/>
      <c r="DA255" s="50"/>
    </row>
    <row r="256" spans="1:105" x14ac:dyDescent="0.2">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c r="AA256" s="50"/>
      <c r="AB256" s="50"/>
      <c r="AC256" s="50"/>
      <c r="AD256" s="50"/>
      <c r="AE256" s="50"/>
      <c r="AF256" s="50"/>
      <c r="AG256" s="50"/>
      <c r="AH256" s="50"/>
      <c r="AI256" s="50"/>
      <c r="AJ256" s="50"/>
      <c r="AK256" s="50"/>
      <c r="AL256" s="50"/>
      <c r="AM256" s="50"/>
      <c r="AN256" s="50"/>
      <c r="AO256" s="50"/>
      <c r="AP256" s="50"/>
      <c r="AQ256" s="50"/>
      <c r="AR256" s="50"/>
      <c r="AS256" s="50"/>
      <c r="AT256" s="50"/>
      <c r="AU256" s="50"/>
      <c r="AV256" s="50"/>
      <c r="AW256" s="50"/>
      <c r="AX256" s="50"/>
      <c r="AY256" s="50"/>
      <c r="AZ256" s="50"/>
      <c r="BA256" s="50"/>
      <c r="BB256" s="50"/>
      <c r="BC256" s="50"/>
      <c r="BD256" s="50"/>
      <c r="BE256" s="50"/>
      <c r="BF256" s="50"/>
      <c r="BG256" s="50"/>
      <c r="BH256" s="50"/>
      <c r="BI256" s="50"/>
      <c r="BJ256" s="50"/>
      <c r="BK256" s="50"/>
      <c r="BL256" s="50"/>
      <c r="BM256" s="50"/>
      <c r="BN256" s="50"/>
      <c r="BO256" s="50"/>
      <c r="BP256" s="50"/>
      <c r="BQ256" s="50"/>
      <c r="BR256" s="50"/>
      <c r="BS256" s="50"/>
      <c r="BT256" s="50"/>
      <c r="BU256" s="50"/>
      <c r="BV256" s="50"/>
      <c r="BW256" s="50"/>
      <c r="BX256" s="50"/>
      <c r="BY256" s="50"/>
      <c r="BZ256" s="50"/>
      <c r="CA256" s="50"/>
      <c r="CB256" s="50"/>
      <c r="CC256" s="50"/>
      <c r="CD256" s="50"/>
      <c r="CE256" s="50"/>
      <c r="CF256" s="50"/>
      <c r="CG256" s="50"/>
      <c r="CH256" s="50"/>
      <c r="CI256" s="50"/>
      <c r="CJ256" s="50"/>
      <c r="CK256" s="50"/>
      <c r="CL256" s="50"/>
      <c r="CM256" s="50"/>
      <c r="CN256" s="50"/>
      <c r="CO256" s="50"/>
      <c r="CP256" s="50"/>
      <c r="CQ256" s="50"/>
      <c r="CR256" s="50"/>
      <c r="CS256" s="50"/>
      <c r="CT256" s="50"/>
      <c r="CU256" s="50"/>
      <c r="CV256" s="50"/>
      <c r="CW256" s="50"/>
      <c r="CX256" s="50"/>
      <c r="CY256" s="50"/>
      <c r="CZ256" s="50"/>
      <c r="DA256" s="50"/>
    </row>
    <row r="257" spans="1:105" x14ac:dyDescent="0.2">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c r="AA257" s="50"/>
      <c r="AB257" s="50"/>
      <c r="AC257" s="50"/>
      <c r="AD257" s="50"/>
      <c r="AE257" s="50"/>
      <c r="AF257" s="50"/>
      <c r="AG257" s="50"/>
      <c r="AH257" s="50"/>
      <c r="AI257" s="50"/>
      <c r="AJ257" s="50"/>
      <c r="AK257" s="50"/>
      <c r="AL257" s="50"/>
      <c r="AM257" s="50"/>
      <c r="AN257" s="50"/>
      <c r="AO257" s="50"/>
      <c r="AP257" s="50"/>
      <c r="AQ257" s="50"/>
      <c r="AR257" s="50"/>
      <c r="AS257" s="50"/>
      <c r="AT257" s="50"/>
      <c r="AU257" s="50"/>
      <c r="AV257" s="50"/>
      <c r="AW257" s="50"/>
      <c r="AX257" s="50"/>
      <c r="AY257" s="50"/>
      <c r="AZ257" s="50"/>
      <c r="BA257" s="50"/>
      <c r="BB257" s="50"/>
      <c r="BC257" s="50"/>
      <c r="BD257" s="50"/>
      <c r="BE257" s="50"/>
      <c r="BF257" s="50"/>
      <c r="BG257" s="50"/>
      <c r="BH257" s="50"/>
      <c r="BI257" s="50"/>
      <c r="BJ257" s="50"/>
      <c r="BK257" s="50"/>
      <c r="BL257" s="50"/>
      <c r="BM257" s="50"/>
      <c r="BN257" s="50"/>
      <c r="BO257" s="50"/>
      <c r="BP257" s="50"/>
      <c r="BQ257" s="50"/>
      <c r="BR257" s="50"/>
      <c r="BS257" s="50"/>
      <c r="BT257" s="50"/>
      <c r="BU257" s="50"/>
      <c r="BV257" s="50"/>
      <c r="BW257" s="50"/>
      <c r="BX257" s="50"/>
      <c r="BY257" s="50"/>
      <c r="BZ257" s="50"/>
      <c r="CA257" s="50"/>
      <c r="CB257" s="50"/>
      <c r="CC257" s="50"/>
      <c r="CD257" s="50"/>
      <c r="CE257" s="50"/>
      <c r="CF257" s="50"/>
      <c r="CG257" s="50"/>
      <c r="CH257" s="50"/>
      <c r="CI257" s="50"/>
      <c r="CJ257" s="50"/>
      <c r="CK257" s="50"/>
      <c r="CL257" s="50"/>
      <c r="CM257" s="50"/>
      <c r="CN257" s="50"/>
      <c r="CO257" s="50"/>
      <c r="CP257" s="50"/>
      <c r="CQ257" s="50"/>
      <c r="CR257" s="50"/>
      <c r="CS257" s="50"/>
      <c r="CT257" s="50"/>
      <c r="CU257" s="50"/>
      <c r="CV257" s="50"/>
      <c r="CW257" s="50"/>
      <c r="CX257" s="50"/>
      <c r="CY257" s="50"/>
      <c r="CZ257" s="50"/>
      <c r="DA257" s="50"/>
    </row>
    <row r="258" spans="1:105" x14ac:dyDescent="0.2">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c r="AA258" s="50"/>
      <c r="AB258" s="50"/>
      <c r="AC258" s="50"/>
      <c r="AD258" s="50"/>
      <c r="AE258" s="50"/>
      <c r="AF258" s="50"/>
      <c r="AG258" s="50"/>
      <c r="AH258" s="50"/>
      <c r="AI258" s="50"/>
      <c r="AJ258" s="50"/>
      <c r="AK258" s="50"/>
      <c r="AL258" s="50"/>
      <c r="AM258" s="50"/>
      <c r="AN258" s="50"/>
      <c r="AO258" s="50"/>
      <c r="AP258" s="50"/>
      <c r="AQ258" s="50"/>
      <c r="AR258" s="50"/>
      <c r="AS258" s="50"/>
      <c r="AT258" s="50"/>
      <c r="AU258" s="50"/>
      <c r="AV258" s="50"/>
      <c r="AW258" s="50"/>
      <c r="AX258" s="50"/>
      <c r="AY258" s="50"/>
      <c r="AZ258" s="50"/>
      <c r="BA258" s="50"/>
      <c r="BB258" s="50"/>
      <c r="BC258" s="50"/>
      <c r="BD258" s="50"/>
      <c r="BE258" s="50"/>
      <c r="BF258" s="50"/>
      <c r="BG258" s="50"/>
      <c r="BH258" s="50"/>
      <c r="BI258" s="50"/>
      <c r="BJ258" s="50"/>
      <c r="BK258" s="50"/>
      <c r="BL258" s="50"/>
      <c r="BM258" s="50"/>
      <c r="BN258" s="50"/>
      <c r="BO258" s="50"/>
      <c r="BP258" s="50"/>
      <c r="BQ258" s="50"/>
      <c r="BR258" s="50"/>
      <c r="BS258" s="50"/>
      <c r="BT258" s="50"/>
      <c r="BU258" s="50"/>
      <c r="BV258" s="50"/>
      <c r="BW258" s="50"/>
      <c r="BX258" s="50"/>
      <c r="BY258" s="50"/>
      <c r="BZ258" s="50"/>
      <c r="CA258" s="50"/>
      <c r="CB258" s="50"/>
      <c r="CC258" s="50"/>
      <c r="CD258" s="50"/>
      <c r="CE258" s="50"/>
      <c r="CF258" s="50"/>
      <c r="CG258" s="50"/>
      <c r="CH258" s="50"/>
      <c r="CI258" s="50"/>
      <c r="CJ258" s="50"/>
      <c r="CK258" s="50"/>
      <c r="CL258" s="50"/>
      <c r="CM258" s="50"/>
      <c r="CN258" s="50"/>
      <c r="CO258" s="50"/>
      <c r="CP258" s="50"/>
      <c r="CQ258" s="50"/>
      <c r="CR258" s="50"/>
      <c r="CS258" s="50"/>
      <c r="CT258" s="50"/>
      <c r="CU258" s="50"/>
      <c r="CV258" s="50"/>
      <c r="CW258" s="50"/>
      <c r="CX258" s="50"/>
      <c r="CY258" s="50"/>
      <c r="CZ258" s="50"/>
      <c r="DA258" s="50"/>
    </row>
    <row r="259" spans="1:105" x14ac:dyDescent="0.2">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c r="AA259" s="50"/>
      <c r="AB259" s="50"/>
      <c r="AC259" s="50"/>
      <c r="AD259" s="50"/>
      <c r="AE259" s="50"/>
      <c r="AF259" s="50"/>
      <c r="AG259" s="50"/>
      <c r="AH259" s="50"/>
      <c r="AI259" s="50"/>
      <c r="AJ259" s="50"/>
      <c r="AK259" s="50"/>
      <c r="AL259" s="50"/>
      <c r="AM259" s="50"/>
      <c r="AN259" s="50"/>
      <c r="AO259" s="50"/>
      <c r="AP259" s="50"/>
      <c r="AQ259" s="50"/>
      <c r="AR259" s="50"/>
      <c r="AS259" s="50"/>
      <c r="AT259" s="50"/>
      <c r="AU259" s="50"/>
      <c r="AV259" s="50"/>
      <c r="AW259" s="50"/>
      <c r="AX259" s="50"/>
      <c r="AY259" s="50"/>
      <c r="AZ259" s="50"/>
      <c r="BA259" s="50"/>
      <c r="BB259" s="50"/>
      <c r="BC259" s="50"/>
      <c r="BD259" s="50"/>
      <c r="BE259" s="50"/>
      <c r="BF259" s="50"/>
      <c r="BG259" s="50"/>
      <c r="BH259" s="50"/>
      <c r="BI259" s="50"/>
      <c r="BJ259" s="50"/>
      <c r="BK259" s="50"/>
      <c r="BL259" s="50"/>
      <c r="BM259" s="50"/>
      <c r="BN259" s="50"/>
      <c r="BO259" s="50"/>
      <c r="BP259" s="50"/>
      <c r="BQ259" s="50"/>
      <c r="BR259" s="50"/>
      <c r="BS259" s="50"/>
      <c r="BT259" s="50"/>
      <c r="BU259" s="50"/>
      <c r="BV259" s="50"/>
      <c r="BW259" s="50"/>
      <c r="BX259" s="50"/>
      <c r="BY259" s="50"/>
      <c r="BZ259" s="50"/>
      <c r="CA259" s="50"/>
      <c r="CB259" s="50"/>
      <c r="CC259" s="50"/>
      <c r="CD259" s="50"/>
      <c r="CE259" s="50"/>
      <c r="CF259" s="50"/>
      <c r="CG259" s="50"/>
      <c r="CH259" s="50"/>
      <c r="CI259" s="50"/>
      <c r="CJ259" s="50"/>
      <c r="CK259" s="50"/>
      <c r="CL259" s="50"/>
      <c r="CM259" s="50"/>
      <c r="CN259" s="50"/>
      <c r="CO259" s="50"/>
      <c r="CP259" s="50"/>
      <c r="CQ259" s="50"/>
      <c r="CR259" s="50"/>
      <c r="CS259" s="50"/>
      <c r="CT259" s="50"/>
      <c r="CU259" s="50"/>
      <c r="CV259" s="50"/>
      <c r="CW259" s="50"/>
      <c r="CX259" s="50"/>
      <c r="CY259" s="50"/>
      <c r="CZ259" s="50"/>
      <c r="DA259" s="50"/>
    </row>
    <row r="260" spans="1:105" x14ac:dyDescent="0.2">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c r="AA260" s="50"/>
      <c r="AB260" s="50"/>
      <c r="AC260" s="50"/>
      <c r="AD260" s="50"/>
      <c r="AE260" s="50"/>
      <c r="AF260" s="50"/>
      <c r="AG260" s="50"/>
      <c r="AH260" s="50"/>
      <c r="AI260" s="50"/>
      <c r="AJ260" s="50"/>
      <c r="AK260" s="50"/>
      <c r="AL260" s="50"/>
      <c r="AM260" s="50"/>
      <c r="AN260" s="50"/>
      <c r="AO260" s="50"/>
      <c r="AP260" s="50"/>
      <c r="AQ260" s="50"/>
      <c r="AR260" s="50"/>
      <c r="AS260" s="50"/>
      <c r="AT260" s="50"/>
      <c r="AU260" s="50"/>
      <c r="AV260" s="50"/>
      <c r="AW260" s="50"/>
      <c r="AX260" s="50"/>
      <c r="AY260" s="50"/>
      <c r="AZ260" s="50"/>
      <c r="BA260" s="50"/>
      <c r="BB260" s="50"/>
      <c r="BC260" s="50"/>
      <c r="BD260" s="50"/>
      <c r="BE260" s="50"/>
      <c r="BF260" s="50"/>
      <c r="BG260" s="50"/>
      <c r="BH260" s="50"/>
      <c r="BI260" s="50"/>
      <c r="BJ260" s="50"/>
      <c r="BK260" s="50"/>
      <c r="BL260" s="50"/>
      <c r="BM260" s="50"/>
      <c r="BN260" s="50"/>
      <c r="BO260" s="50"/>
      <c r="BP260" s="50"/>
      <c r="BQ260" s="50"/>
      <c r="BR260" s="50"/>
      <c r="BS260" s="50"/>
      <c r="BT260" s="50"/>
      <c r="BU260" s="50"/>
      <c r="BV260" s="50"/>
      <c r="BW260" s="50"/>
      <c r="BX260" s="50"/>
      <c r="BY260" s="50"/>
      <c r="BZ260" s="50"/>
      <c r="CA260" s="50"/>
      <c r="CB260" s="50"/>
      <c r="CC260" s="50"/>
      <c r="CD260" s="50"/>
      <c r="CE260" s="50"/>
      <c r="CF260" s="50"/>
      <c r="CG260" s="50"/>
      <c r="CH260" s="50"/>
      <c r="CI260" s="50"/>
      <c r="CJ260" s="50"/>
      <c r="CK260" s="50"/>
      <c r="CL260" s="50"/>
      <c r="CM260" s="50"/>
      <c r="CN260" s="50"/>
      <c r="CO260" s="50"/>
      <c r="CP260" s="50"/>
      <c r="CQ260" s="50"/>
      <c r="CR260" s="50"/>
      <c r="CS260" s="50"/>
      <c r="CT260" s="50"/>
      <c r="CU260" s="50"/>
      <c r="CV260" s="50"/>
      <c r="CW260" s="50"/>
      <c r="CX260" s="50"/>
      <c r="CY260" s="50"/>
      <c r="CZ260" s="50"/>
      <c r="DA260" s="50"/>
    </row>
    <row r="261" spans="1:105" x14ac:dyDescent="0.2">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c r="AA261" s="50"/>
      <c r="AB261" s="50"/>
      <c r="AC261" s="50"/>
      <c r="AD261" s="50"/>
      <c r="AE261" s="50"/>
      <c r="AF261" s="50"/>
      <c r="AG261" s="50"/>
      <c r="AH261" s="50"/>
      <c r="AI261" s="50"/>
      <c r="AJ261" s="50"/>
      <c r="AK261" s="50"/>
      <c r="AL261" s="50"/>
      <c r="AM261" s="50"/>
      <c r="AN261" s="50"/>
      <c r="AO261" s="50"/>
      <c r="AP261" s="50"/>
      <c r="AQ261" s="50"/>
      <c r="AR261" s="50"/>
      <c r="AS261" s="50"/>
      <c r="AT261" s="50"/>
      <c r="AU261" s="50"/>
      <c r="AV261" s="50"/>
      <c r="AW261" s="50"/>
      <c r="AX261" s="50"/>
      <c r="AY261" s="50"/>
      <c r="AZ261" s="50"/>
      <c r="BA261" s="50"/>
      <c r="BB261" s="50"/>
      <c r="BC261" s="50"/>
      <c r="BD261" s="50"/>
      <c r="BE261" s="50"/>
      <c r="BF261" s="50"/>
      <c r="BG261" s="50"/>
      <c r="BH261" s="50"/>
      <c r="BI261" s="50"/>
      <c r="BJ261" s="50"/>
      <c r="BK261" s="50"/>
      <c r="BL261" s="50"/>
      <c r="BM261" s="50"/>
      <c r="BN261" s="50"/>
      <c r="BO261" s="50"/>
      <c r="BP261" s="50"/>
      <c r="BQ261" s="50"/>
      <c r="BR261" s="50"/>
      <c r="BS261" s="50"/>
      <c r="BT261" s="50"/>
      <c r="BU261" s="50"/>
      <c r="BV261" s="50"/>
      <c r="BW261" s="50"/>
      <c r="BX261" s="50"/>
      <c r="BY261" s="50"/>
      <c r="BZ261" s="50"/>
      <c r="CA261" s="50"/>
      <c r="CB261" s="50"/>
      <c r="CC261" s="50"/>
      <c r="CD261" s="50"/>
      <c r="CE261" s="50"/>
      <c r="CF261" s="50"/>
      <c r="CG261" s="50"/>
      <c r="CH261" s="50"/>
      <c r="CI261" s="50"/>
      <c r="CJ261" s="50"/>
      <c r="CK261" s="50"/>
      <c r="CL261" s="50"/>
      <c r="CM261" s="50"/>
      <c r="CN261" s="50"/>
      <c r="CO261" s="50"/>
      <c r="CP261" s="50"/>
      <c r="CQ261" s="50"/>
      <c r="CR261" s="50"/>
      <c r="CS261" s="50"/>
      <c r="CT261" s="50"/>
      <c r="CU261" s="50"/>
      <c r="CV261" s="50"/>
      <c r="CW261" s="50"/>
      <c r="CX261" s="50"/>
      <c r="CY261" s="50"/>
      <c r="CZ261" s="50"/>
      <c r="DA261" s="50"/>
    </row>
    <row r="262" spans="1:105" x14ac:dyDescent="0.2">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c r="AA262" s="50"/>
      <c r="AB262" s="50"/>
      <c r="AC262" s="50"/>
      <c r="AD262" s="50"/>
      <c r="AE262" s="50"/>
      <c r="AF262" s="50"/>
      <c r="AG262" s="50"/>
      <c r="AH262" s="50"/>
      <c r="AI262" s="50"/>
      <c r="AJ262" s="50"/>
      <c r="AK262" s="50"/>
      <c r="AL262" s="50"/>
      <c r="AM262" s="50"/>
      <c r="AN262" s="50"/>
      <c r="AO262" s="50"/>
      <c r="AP262" s="50"/>
      <c r="AQ262" s="50"/>
      <c r="AR262" s="50"/>
      <c r="AS262" s="50"/>
      <c r="AT262" s="50"/>
      <c r="AU262" s="50"/>
      <c r="AV262" s="50"/>
      <c r="AW262" s="50"/>
      <c r="AX262" s="50"/>
      <c r="AY262" s="50"/>
      <c r="AZ262" s="50"/>
      <c r="BA262" s="50"/>
      <c r="BB262" s="50"/>
      <c r="BC262" s="50"/>
      <c r="BD262" s="50"/>
      <c r="BE262" s="50"/>
      <c r="BF262" s="50"/>
      <c r="BG262" s="50"/>
      <c r="BH262" s="50"/>
      <c r="BI262" s="50"/>
      <c r="BJ262" s="50"/>
      <c r="BK262" s="50"/>
      <c r="BL262" s="50"/>
      <c r="BM262" s="50"/>
      <c r="BN262" s="50"/>
      <c r="BO262" s="50"/>
      <c r="BP262" s="50"/>
      <c r="BQ262" s="50"/>
      <c r="BR262" s="50"/>
      <c r="BS262" s="50"/>
      <c r="BT262" s="50"/>
      <c r="BU262" s="50"/>
      <c r="BV262" s="50"/>
      <c r="BW262" s="50"/>
      <c r="BX262" s="50"/>
      <c r="BY262" s="50"/>
      <c r="BZ262" s="50"/>
      <c r="CA262" s="50"/>
      <c r="CB262" s="50"/>
      <c r="CC262" s="50"/>
      <c r="CD262" s="50"/>
      <c r="CE262" s="50"/>
      <c r="CF262" s="50"/>
      <c r="CG262" s="50"/>
      <c r="CH262" s="50"/>
      <c r="CI262" s="50"/>
      <c r="CJ262" s="50"/>
      <c r="CK262" s="50"/>
      <c r="CL262" s="50"/>
      <c r="CM262" s="50"/>
      <c r="CN262" s="50"/>
      <c r="CO262" s="50"/>
      <c r="CP262" s="50"/>
      <c r="CQ262" s="50"/>
      <c r="CR262" s="50"/>
      <c r="CS262" s="50"/>
      <c r="CT262" s="50"/>
      <c r="CU262" s="50"/>
      <c r="CV262" s="50"/>
      <c r="CW262" s="50"/>
      <c r="CX262" s="50"/>
      <c r="CY262" s="50"/>
      <c r="CZ262" s="50"/>
      <c r="DA262" s="50"/>
    </row>
    <row r="263" spans="1:105" x14ac:dyDescent="0.2">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c r="AA263" s="50"/>
      <c r="AB263" s="50"/>
      <c r="AC263" s="50"/>
      <c r="AD263" s="50"/>
      <c r="AE263" s="50"/>
      <c r="AF263" s="50"/>
      <c r="AG263" s="50"/>
      <c r="AH263" s="50"/>
      <c r="AI263" s="50"/>
      <c r="AJ263" s="50"/>
      <c r="AK263" s="50"/>
      <c r="AL263" s="50"/>
      <c r="AM263" s="50"/>
      <c r="AN263" s="50"/>
      <c r="AO263" s="50"/>
      <c r="AP263" s="50"/>
      <c r="AQ263" s="50"/>
      <c r="AR263" s="50"/>
      <c r="AS263" s="50"/>
      <c r="AT263" s="50"/>
      <c r="AU263" s="50"/>
      <c r="AV263" s="50"/>
      <c r="AW263" s="50"/>
      <c r="AX263" s="50"/>
      <c r="AY263" s="50"/>
      <c r="AZ263" s="50"/>
      <c r="BA263" s="50"/>
      <c r="BB263" s="50"/>
      <c r="BC263" s="50"/>
      <c r="BD263" s="50"/>
      <c r="BE263" s="50"/>
      <c r="BF263" s="50"/>
      <c r="BG263" s="50"/>
      <c r="BH263" s="50"/>
      <c r="BI263" s="50"/>
      <c r="BJ263" s="50"/>
      <c r="BK263" s="50"/>
      <c r="BL263" s="50"/>
      <c r="BM263" s="50"/>
      <c r="BN263" s="50"/>
      <c r="BO263" s="50"/>
      <c r="BP263" s="50"/>
      <c r="BQ263" s="50"/>
      <c r="BR263" s="50"/>
      <c r="BS263" s="50"/>
      <c r="BT263" s="50"/>
      <c r="BU263" s="50"/>
      <c r="BV263" s="50"/>
      <c r="BW263" s="50"/>
      <c r="BX263" s="50"/>
      <c r="BY263" s="50"/>
      <c r="BZ263" s="50"/>
      <c r="CA263" s="50"/>
      <c r="CB263" s="50"/>
      <c r="CC263" s="50"/>
      <c r="CD263" s="50"/>
      <c r="CE263" s="50"/>
      <c r="CF263" s="50"/>
      <c r="CG263" s="50"/>
      <c r="CH263" s="50"/>
      <c r="CI263" s="50"/>
      <c r="CJ263" s="50"/>
      <c r="CK263" s="50"/>
      <c r="CL263" s="50"/>
      <c r="CM263" s="50"/>
      <c r="CN263" s="50"/>
      <c r="CO263" s="50"/>
      <c r="CP263" s="50"/>
      <c r="CQ263" s="50"/>
      <c r="CR263" s="50"/>
      <c r="CS263" s="50"/>
      <c r="CT263" s="50"/>
      <c r="CU263" s="50"/>
      <c r="CV263" s="50"/>
      <c r="CW263" s="50"/>
      <c r="CX263" s="50"/>
      <c r="CY263" s="50"/>
      <c r="CZ263" s="50"/>
      <c r="DA263" s="50"/>
    </row>
    <row r="264" spans="1:105" x14ac:dyDescent="0.2">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c r="AA264" s="50"/>
      <c r="AB264" s="50"/>
      <c r="AC264" s="50"/>
      <c r="AD264" s="50"/>
      <c r="AE264" s="50"/>
      <c r="AF264" s="50"/>
      <c r="AG264" s="50"/>
      <c r="AH264" s="50"/>
      <c r="AI264" s="50"/>
      <c r="AJ264" s="50"/>
      <c r="AK264" s="50"/>
      <c r="AL264" s="50"/>
      <c r="AM264" s="50"/>
      <c r="AN264" s="50"/>
      <c r="AO264" s="50"/>
      <c r="AP264" s="50"/>
      <c r="AQ264" s="50"/>
      <c r="AR264" s="50"/>
      <c r="AS264" s="50"/>
      <c r="AT264" s="50"/>
      <c r="AU264" s="50"/>
      <c r="AV264" s="50"/>
      <c r="AW264" s="50"/>
      <c r="AX264" s="50"/>
      <c r="AY264" s="50"/>
      <c r="AZ264" s="50"/>
      <c r="BA264" s="50"/>
      <c r="BB264" s="50"/>
      <c r="BC264" s="50"/>
      <c r="BD264" s="50"/>
      <c r="BE264" s="50"/>
      <c r="BF264" s="50"/>
      <c r="BG264" s="50"/>
      <c r="BH264" s="50"/>
      <c r="BI264" s="50"/>
      <c r="BJ264" s="50"/>
      <c r="BK264" s="50"/>
      <c r="BL264" s="50"/>
      <c r="BM264" s="50"/>
      <c r="BN264" s="50"/>
      <c r="BO264" s="50"/>
      <c r="BP264" s="50"/>
      <c r="BQ264" s="50"/>
      <c r="BR264" s="50"/>
      <c r="BS264" s="50"/>
      <c r="BT264" s="50"/>
      <c r="BU264" s="50"/>
      <c r="BV264" s="50"/>
      <c r="BW264" s="50"/>
      <c r="BX264" s="50"/>
      <c r="BY264" s="50"/>
      <c r="BZ264" s="50"/>
      <c r="CA264" s="50"/>
      <c r="CB264" s="50"/>
      <c r="CC264" s="50"/>
      <c r="CD264" s="50"/>
      <c r="CE264" s="50"/>
      <c r="CF264" s="50"/>
      <c r="CG264" s="50"/>
      <c r="CH264" s="50"/>
      <c r="CI264" s="50"/>
      <c r="CJ264" s="50"/>
      <c r="CK264" s="50"/>
      <c r="CL264" s="50"/>
      <c r="CM264" s="50"/>
      <c r="CN264" s="50"/>
      <c r="CO264" s="50"/>
      <c r="CP264" s="50"/>
      <c r="CQ264" s="50"/>
      <c r="CR264" s="50"/>
      <c r="CS264" s="50"/>
      <c r="CT264" s="50"/>
      <c r="CU264" s="50"/>
      <c r="CV264" s="50"/>
      <c r="CW264" s="50"/>
      <c r="CX264" s="50"/>
      <c r="CY264" s="50"/>
      <c r="CZ264" s="50"/>
      <c r="DA264" s="50"/>
    </row>
    <row r="265" spans="1:105" x14ac:dyDescent="0.2">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c r="AA265" s="50"/>
      <c r="AB265" s="50"/>
      <c r="AC265" s="50"/>
      <c r="AD265" s="50"/>
      <c r="AE265" s="50"/>
      <c r="AF265" s="50"/>
      <c r="AG265" s="50"/>
      <c r="AH265" s="50"/>
      <c r="AI265" s="50"/>
      <c r="AJ265" s="50"/>
      <c r="AK265" s="50"/>
      <c r="AL265" s="50"/>
      <c r="AM265" s="50"/>
      <c r="AN265" s="50"/>
      <c r="AO265" s="50"/>
      <c r="AP265" s="50"/>
      <c r="AQ265" s="50"/>
      <c r="AR265" s="50"/>
      <c r="AS265" s="50"/>
      <c r="AT265" s="50"/>
      <c r="AU265" s="50"/>
      <c r="AV265" s="50"/>
      <c r="AW265" s="50"/>
      <c r="AX265" s="50"/>
      <c r="AY265" s="50"/>
      <c r="AZ265" s="50"/>
      <c r="BA265" s="50"/>
      <c r="BB265" s="50"/>
      <c r="BC265" s="50"/>
      <c r="BD265" s="50"/>
      <c r="BE265" s="50"/>
      <c r="BF265" s="50"/>
      <c r="BG265" s="50"/>
      <c r="BH265" s="50"/>
      <c r="BI265" s="50"/>
      <c r="BJ265" s="50"/>
      <c r="BK265" s="50"/>
      <c r="BL265" s="50"/>
      <c r="BM265" s="50"/>
      <c r="BN265" s="50"/>
      <c r="BO265" s="50"/>
      <c r="BP265" s="50"/>
      <c r="BQ265" s="50"/>
      <c r="BR265" s="50"/>
      <c r="BS265" s="50"/>
      <c r="BT265" s="50"/>
      <c r="BU265" s="50"/>
      <c r="BV265" s="50"/>
      <c r="BW265" s="50"/>
      <c r="BX265" s="50"/>
      <c r="BY265" s="50"/>
      <c r="BZ265" s="50"/>
      <c r="CA265" s="50"/>
      <c r="CB265" s="50"/>
      <c r="CC265" s="50"/>
      <c r="CD265" s="50"/>
      <c r="CE265" s="50"/>
      <c r="CF265" s="50"/>
      <c r="CG265" s="50"/>
      <c r="CH265" s="50"/>
      <c r="CI265" s="50"/>
      <c r="CJ265" s="50"/>
      <c r="CK265" s="50"/>
      <c r="CL265" s="50"/>
      <c r="CM265" s="50"/>
      <c r="CN265" s="50"/>
      <c r="CO265" s="50"/>
      <c r="CP265" s="50"/>
      <c r="CQ265" s="50"/>
      <c r="CR265" s="50"/>
      <c r="CS265" s="50"/>
      <c r="CT265" s="50"/>
      <c r="CU265" s="50"/>
      <c r="CV265" s="50"/>
      <c r="CW265" s="50"/>
      <c r="CX265" s="50"/>
      <c r="CY265" s="50"/>
      <c r="CZ265" s="50"/>
      <c r="DA265" s="50"/>
    </row>
    <row r="266" spans="1:105" x14ac:dyDescent="0.2">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c r="AA266" s="50"/>
      <c r="AB266" s="50"/>
      <c r="AC266" s="50"/>
      <c r="AD266" s="50"/>
      <c r="AE266" s="50"/>
      <c r="AF266" s="50"/>
      <c r="AG266" s="50"/>
      <c r="AH266" s="50"/>
      <c r="AI266" s="50"/>
      <c r="AJ266" s="50"/>
      <c r="AK266" s="50"/>
      <c r="AL266" s="50"/>
      <c r="AM266" s="50"/>
      <c r="AN266" s="50"/>
      <c r="AO266" s="50"/>
      <c r="AP266" s="50"/>
      <c r="AQ266" s="50"/>
      <c r="AR266" s="50"/>
      <c r="AS266" s="50"/>
      <c r="AT266" s="50"/>
      <c r="AU266" s="50"/>
      <c r="AV266" s="50"/>
      <c r="AW266" s="50"/>
      <c r="AX266" s="50"/>
      <c r="AY266" s="50"/>
      <c r="AZ266" s="50"/>
      <c r="BA266" s="50"/>
      <c r="BB266" s="50"/>
      <c r="BC266" s="50"/>
      <c r="BD266" s="50"/>
      <c r="BE266" s="50"/>
      <c r="BF266" s="50"/>
      <c r="BG266" s="50"/>
      <c r="BH266" s="50"/>
      <c r="BI266" s="50"/>
      <c r="BJ266" s="50"/>
      <c r="BK266" s="50"/>
      <c r="BL266" s="50"/>
      <c r="BM266" s="50"/>
      <c r="BN266" s="50"/>
      <c r="BO266" s="50"/>
      <c r="BP266" s="50"/>
      <c r="BQ266" s="50"/>
      <c r="BR266" s="50"/>
      <c r="BS266" s="50"/>
      <c r="BT266" s="50"/>
      <c r="BU266" s="50"/>
      <c r="BV266" s="50"/>
      <c r="BW266" s="50"/>
      <c r="BX266" s="50"/>
      <c r="BY266" s="50"/>
      <c r="BZ266" s="50"/>
      <c r="CA266" s="50"/>
      <c r="CB266" s="50"/>
      <c r="CC266" s="50"/>
      <c r="CD266" s="50"/>
      <c r="CE266" s="50"/>
      <c r="CF266" s="50"/>
      <c r="CG266" s="50"/>
      <c r="CH266" s="50"/>
      <c r="CI266" s="50"/>
      <c r="CJ266" s="50"/>
      <c r="CK266" s="50"/>
      <c r="CL266" s="50"/>
      <c r="CM266" s="50"/>
      <c r="CN266" s="50"/>
      <c r="CO266" s="50"/>
      <c r="CP266" s="50"/>
      <c r="CQ266" s="50"/>
      <c r="CR266" s="50"/>
      <c r="CS266" s="50"/>
      <c r="CT266" s="50"/>
      <c r="CU266" s="50"/>
      <c r="CV266" s="50"/>
      <c r="CW266" s="50"/>
      <c r="CX266" s="50"/>
      <c r="CY266" s="50"/>
      <c r="CZ266" s="50"/>
      <c r="DA266" s="50"/>
    </row>
    <row r="267" spans="1:105" x14ac:dyDescent="0.2">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c r="AA267" s="50"/>
      <c r="AB267" s="50"/>
      <c r="AC267" s="50"/>
      <c r="AD267" s="50"/>
      <c r="AE267" s="50"/>
      <c r="AF267" s="50"/>
      <c r="AG267" s="50"/>
      <c r="AH267" s="50"/>
      <c r="AI267" s="50"/>
      <c r="AJ267" s="50"/>
      <c r="AK267" s="50"/>
      <c r="AL267" s="50"/>
      <c r="AM267" s="50"/>
      <c r="AN267" s="50"/>
      <c r="AO267" s="50"/>
      <c r="AP267" s="50"/>
      <c r="AQ267" s="50"/>
      <c r="AR267" s="50"/>
      <c r="AS267" s="50"/>
      <c r="AT267" s="50"/>
      <c r="AU267" s="50"/>
      <c r="AV267" s="50"/>
      <c r="AW267" s="50"/>
      <c r="AX267" s="50"/>
      <c r="AY267" s="50"/>
      <c r="AZ267" s="50"/>
      <c r="BA267" s="50"/>
      <c r="BB267" s="50"/>
      <c r="BC267" s="50"/>
      <c r="BD267" s="50"/>
      <c r="BE267" s="50"/>
      <c r="BF267" s="50"/>
      <c r="BG267" s="50"/>
      <c r="BH267" s="50"/>
      <c r="BI267" s="50"/>
      <c r="BJ267" s="50"/>
      <c r="BK267" s="50"/>
      <c r="BL267" s="50"/>
      <c r="BM267" s="50"/>
      <c r="BN267" s="50"/>
      <c r="BO267" s="50"/>
      <c r="BP267" s="50"/>
      <c r="BQ267" s="50"/>
      <c r="BR267" s="50"/>
      <c r="BS267" s="50"/>
      <c r="BT267" s="50"/>
      <c r="BU267" s="50"/>
      <c r="BV267" s="50"/>
      <c r="BW267" s="50"/>
      <c r="BX267" s="50"/>
      <c r="BY267" s="50"/>
      <c r="BZ267" s="50"/>
      <c r="CA267" s="50"/>
      <c r="CB267" s="50"/>
      <c r="CC267" s="50"/>
      <c r="CD267" s="50"/>
      <c r="CE267" s="50"/>
      <c r="CF267" s="50"/>
      <c r="CG267" s="50"/>
      <c r="CH267" s="50"/>
      <c r="CI267" s="50"/>
      <c r="CJ267" s="50"/>
      <c r="CK267" s="50"/>
      <c r="CL267" s="50"/>
      <c r="CM267" s="50"/>
      <c r="CN267" s="50"/>
      <c r="CO267" s="50"/>
      <c r="CP267" s="50"/>
      <c r="CQ267" s="50"/>
      <c r="CR267" s="50"/>
      <c r="CS267" s="50"/>
      <c r="CT267" s="50"/>
      <c r="CU267" s="50"/>
      <c r="CV267" s="50"/>
      <c r="CW267" s="50"/>
      <c r="CX267" s="50"/>
      <c r="CY267" s="50"/>
      <c r="CZ267" s="50"/>
      <c r="DA267" s="50"/>
    </row>
    <row r="268" spans="1:105" x14ac:dyDescent="0.2">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c r="AA268" s="50"/>
      <c r="AB268" s="50"/>
      <c r="AC268" s="50"/>
      <c r="AD268" s="50"/>
      <c r="AE268" s="50"/>
      <c r="AF268" s="50"/>
      <c r="AG268" s="50"/>
      <c r="AH268" s="50"/>
      <c r="AI268" s="50"/>
      <c r="AJ268" s="50"/>
      <c r="AK268" s="50"/>
      <c r="AL268" s="50"/>
      <c r="AM268" s="50"/>
      <c r="AN268" s="50"/>
      <c r="AO268" s="50"/>
      <c r="AP268" s="50"/>
      <c r="AQ268" s="50"/>
      <c r="AR268" s="50"/>
      <c r="AS268" s="50"/>
      <c r="AT268" s="50"/>
      <c r="AU268" s="50"/>
      <c r="AV268" s="50"/>
      <c r="AW268" s="50"/>
      <c r="AX268" s="50"/>
      <c r="AY268" s="50"/>
      <c r="AZ268" s="50"/>
      <c r="BA268" s="50"/>
      <c r="BB268" s="50"/>
      <c r="BC268" s="50"/>
      <c r="BD268" s="50"/>
      <c r="BE268" s="50"/>
      <c r="BF268" s="50"/>
      <c r="BG268" s="50"/>
      <c r="BH268" s="50"/>
      <c r="BI268" s="50"/>
      <c r="BJ268" s="50"/>
      <c r="BK268" s="50"/>
      <c r="BL268" s="50"/>
      <c r="BM268" s="50"/>
      <c r="BN268" s="50"/>
      <c r="BO268" s="50"/>
      <c r="BP268" s="50"/>
      <c r="BQ268" s="50"/>
      <c r="BR268" s="50"/>
      <c r="BS268" s="50"/>
      <c r="BT268" s="50"/>
      <c r="BU268" s="50"/>
      <c r="BV268" s="50"/>
      <c r="BW268" s="50"/>
      <c r="BX268" s="50"/>
      <c r="BY268" s="50"/>
      <c r="BZ268" s="50"/>
      <c r="CA268" s="50"/>
      <c r="CB268" s="50"/>
      <c r="CC268" s="50"/>
      <c r="CD268" s="50"/>
      <c r="CE268" s="50"/>
      <c r="CF268" s="50"/>
      <c r="CG268" s="50"/>
      <c r="CH268" s="50"/>
      <c r="CI268" s="50"/>
      <c r="CJ268" s="50"/>
      <c r="CK268" s="50"/>
      <c r="CL268" s="50"/>
      <c r="CM268" s="50"/>
      <c r="CN268" s="50"/>
      <c r="CO268" s="50"/>
      <c r="CP268" s="50"/>
      <c r="CQ268" s="50"/>
      <c r="CR268" s="50"/>
      <c r="CS268" s="50"/>
      <c r="CT268" s="50"/>
      <c r="CU268" s="50"/>
      <c r="CV268" s="50"/>
      <c r="CW268" s="50"/>
      <c r="CX268" s="50"/>
      <c r="CY268" s="50"/>
      <c r="CZ268" s="50"/>
      <c r="DA268" s="50"/>
    </row>
    <row r="269" spans="1:105" x14ac:dyDescent="0.2">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c r="AA269" s="50"/>
      <c r="AB269" s="50"/>
      <c r="AC269" s="50"/>
      <c r="AD269" s="50"/>
      <c r="AE269" s="50"/>
      <c r="AF269" s="50"/>
      <c r="AG269" s="50"/>
      <c r="AH269" s="50"/>
      <c r="AI269" s="50"/>
      <c r="AJ269" s="50"/>
      <c r="AK269" s="50"/>
      <c r="AL269" s="50"/>
      <c r="AM269" s="50"/>
      <c r="AN269" s="50"/>
      <c r="AO269" s="50"/>
      <c r="AP269" s="50"/>
      <c r="AQ269" s="50"/>
      <c r="AR269" s="50"/>
      <c r="AS269" s="50"/>
      <c r="AT269" s="50"/>
      <c r="AU269" s="50"/>
      <c r="AV269" s="50"/>
      <c r="AW269" s="50"/>
      <c r="AX269" s="50"/>
      <c r="AY269" s="50"/>
      <c r="AZ269" s="50"/>
      <c r="BA269" s="50"/>
      <c r="BB269" s="50"/>
      <c r="BC269" s="50"/>
      <c r="BD269" s="50"/>
      <c r="BE269" s="50"/>
      <c r="BF269" s="50"/>
      <c r="BG269" s="50"/>
      <c r="BH269" s="50"/>
      <c r="BI269" s="50"/>
      <c r="BJ269" s="50"/>
      <c r="BK269" s="50"/>
      <c r="BL269" s="50"/>
      <c r="BM269" s="50"/>
      <c r="BN269" s="50"/>
      <c r="BO269" s="50"/>
      <c r="BP269" s="50"/>
      <c r="BQ269" s="50"/>
      <c r="BR269" s="50"/>
      <c r="BS269" s="50"/>
      <c r="BT269" s="50"/>
      <c r="BU269" s="50"/>
      <c r="BV269" s="50"/>
      <c r="BW269" s="50"/>
      <c r="BX269" s="50"/>
      <c r="BY269" s="50"/>
      <c r="BZ269" s="50"/>
      <c r="CA269" s="50"/>
      <c r="CB269" s="50"/>
      <c r="CC269" s="50"/>
      <c r="CD269" s="50"/>
      <c r="CE269" s="50"/>
      <c r="CF269" s="50"/>
      <c r="CG269" s="50"/>
      <c r="CH269" s="50"/>
      <c r="CI269" s="50"/>
      <c r="CJ269" s="50"/>
      <c r="CK269" s="50"/>
      <c r="CL269" s="50"/>
      <c r="CM269" s="50"/>
      <c r="CN269" s="50"/>
      <c r="CO269" s="50"/>
      <c r="CP269" s="50"/>
      <c r="CQ269" s="50"/>
      <c r="CR269" s="50"/>
      <c r="CS269" s="50"/>
      <c r="CT269" s="50"/>
      <c r="CU269" s="50"/>
      <c r="CV269" s="50"/>
      <c r="CW269" s="50"/>
      <c r="CX269" s="50"/>
      <c r="CY269" s="50"/>
      <c r="CZ269" s="50"/>
      <c r="DA269" s="50"/>
    </row>
    <row r="270" spans="1:105" x14ac:dyDescent="0.2">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c r="AA270" s="50"/>
      <c r="AB270" s="50"/>
      <c r="AC270" s="50"/>
      <c r="AD270" s="50"/>
      <c r="AE270" s="50"/>
      <c r="AF270" s="50"/>
      <c r="AG270" s="50"/>
      <c r="AH270" s="50"/>
      <c r="AI270" s="50"/>
      <c r="AJ270" s="50"/>
      <c r="AK270" s="50"/>
      <c r="AL270" s="50"/>
      <c r="AM270" s="50"/>
      <c r="AN270" s="50"/>
      <c r="AO270" s="50"/>
      <c r="AP270" s="50"/>
      <c r="AQ270" s="50"/>
      <c r="AR270" s="50"/>
      <c r="AS270" s="50"/>
      <c r="AT270" s="50"/>
      <c r="AU270" s="50"/>
      <c r="AV270" s="50"/>
      <c r="AW270" s="50"/>
      <c r="AX270" s="50"/>
      <c r="AY270" s="50"/>
      <c r="AZ270" s="50"/>
      <c r="BA270" s="50"/>
      <c r="BB270" s="50"/>
      <c r="BC270" s="50"/>
      <c r="BD270" s="50"/>
      <c r="BE270" s="50"/>
      <c r="BF270" s="50"/>
      <c r="BG270" s="50"/>
      <c r="BH270" s="50"/>
      <c r="BI270" s="50"/>
      <c r="BJ270" s="50"/>
      <c r="BK270" s="50"/>
      <c r="BL270" s="50"/>
      <c r="BM270" s="50"/>
      <c r="BN270" s="50"/>
      <c r="BO270" s="50"/>
      <c r="BP270" s="50"/>
      <c r="BQ270" s="50"/>
      <c r="BR270" s="50"/>
      <c r="BS270" s="50"/>
      <c r="BT270" s="50"/>
      <c r="BU270" s="50"/>
      <c r="BV270" s="50"/>
      <c r="BW270" s="50"/>
      <c r="BX270" s="50"/>
      <c r="BY270" s="50"/>
      <c r="BZ270" s="50"/>
      <c r="CA270" s="50"/>
      <c r="CB270" s="50"/>
      <c r="CC270" s="50"/>
      <c r="CD270" s="50"/>
      <c r="CE270" s="50"/>
      <c r="CF270" s="50"/>
      <c r="CG270" s="50"/>
      <c r="CH270" s="50"/>
      <c r="CI270" s="50"/>
      <c r="CJ270" s="50"/>
      <c r="CK270" s="50"/>
      <c r="CL270" s="50"/>
      <c r="CM270" s="50"/>
      <c r="CN270" s="50"/>
      <c r="CO270" s="50"/>
      <c r="CP270" s="50"/>
      <c r="CQ270" s="50"/>
      <c r="CR270" s="50"/>
      <c r="CS270" s="50"/>
      <c r="CT270" s="50"/>
      <c r="CU270" s="50"/>
      <c r="CV270" s="50"/>
      <c r="CW270" s="50"/>
      <c r="CX270" s="50"/>
      <c r="CY270" s="50"/>
      <c r="CZ270" s="50"/>
      <c r="DA270" s="50"/>
    </row>
    <row r="271" spans="1:105" x14ac:dyDescent="0.2">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c r="AA271" s="50"/>
      <c r="AB271" s="50"/>
      <c r="AC271" s="50"/>
      <c r="AD271" s="50"/>
      <c r="AE271" s="50"/>
      <c r="AF271" s="50"/>
      <c r="AG271" s="50"/>
      <c r="AH271" s="50"/>
      <c r="AI271" s="50"/>
      <c r="AJ271" s="50"/>
      <c r="AK271" s="50"/>
      <c r="AL271" s="50"/>
      <c r="AM271" s="50"/>
      <c r="AN271" s="50"/>
      <c r="AO271" s="50"/>
      <c r="AP271" s="50"/>
      <c r="AQ271" s="50"/>
      <c r="AR271" s="50"/>
      <c r="AS271" s="50"/>
      <c r="AT271" s="50"/>
      <c r="AU271" s="50"/>
      <c r="AV271" s="50"/>
      <c r="AW271" s="50"/>
      <c r="AX271" s="50"/>
      <c r="AY271" s="50"/>
      <c r="AZ271" s="50"/>
      <c r="BA271" s="50"/>
      <c r="BB271" s="50"/>
      <c r="BC271" s="50"/>
      <c r="BD271" s="50"/>
      <c r="BE271" s="50"/>
      <c r="BF271" s="50"/>
      <c r="BG271" s="50"/>
      <c r="BH271" s="50"/>
      <c r="BI271" s="50"/>
      <c r="BJ271" s="50"/>
      <c r="BK271" s="50"/>
      <c r="BL271" s="50"/>
      <c r="BM271" s="50"/>
      <c r="BN271" s="50"/>
      <c r="BO271" s="50"/>
      <c r="BP271" s="50"/>
      <c r="BQ271" s="50"/>
      <c r="BR271" s="50"/>
      <c r="BS271" s="50"/>
      <c r="BT271" s="50"/>
      <c r="BU271" s="50"/>
      <c r="BV271" s="50"/>
      <c r="BW271" s="50"/>
      <c r="BX271" s="50"/>
      <c r="BY271" s="50"/>
      <c r="BZ271" s="50"/>
      <c r="CA271" s="50"/>
      <c r="CB271" s="50"/>
      <c r="CC271" s="50"/>
      <c r="CD271" s="50"/>
      <c r="CE271" s="50"/>
      <c r="CF271" s="50"/>
      <c r="CG271" s="50"/>
      <c r="CH271" s="50"/>
      <c r="CI271" s="50"/>
      <c r="CJ271" s="50"/>
      <c r="CK271" s="50"/>
      <c r="CL271" s="50"/>
      <c r="CM271" s="50"/>
      <c r="CN271" s="50"/>
      <c r="CO271" s="50"/>
      <c r="CP271" s="50"/>
      <c r="CQ271" s="50"/>
      <c r="CR271" s="50"/>
      <c r="CS271" s="50"/>
      <c r="CT271" s="50"/>
      <c r="CU271" s="50"/>
      <c r="CV271" s="50"/>
      <c r="CW271" s="50"/>
      <c r="CX271" s="50"/>
      <c r="CY271" s="50"/>
      <c r="CZ271" s="50"/>
      <c r="DA271" s="50"/>
    </row>
    <row r="272" spans="1:105" x14ac:dyDescent="0.2">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c r="AA272" s="50"/>
      <c r="AB272" s="50"/>
      <c r="AC272" s="50"/>
      <c r="AD272" s="50"/>
      <c r="AE272" s="50"/>
      <c r="AF272" s="50"/>
      <c r="AG272" s="50"/>
      <c r="AH272" s="50"/>
      <c r="AI272" s="50"/>
      <c r="AJ272" s="50"/>
      <c r="AK272" s="50"/>
      <c r="AL272" s="50"/>
      <c r="AM272" s="50"/>
      <c r="AN272" s="50"/>
      <c r="AO272" s="50"/>
      <c r="AP272" s="50"/>
      <c r="AQ272" s="50"/>
      <c r="AR272" s="50"/>
      <c r="AS272" s="50"/>
      <c r="AT272" s="50"/>
      <c r="AU272" s="50"/>
      <c r="AV272" s="50"/>
      <c r="AW272" s="50"/>
      <c r="AX272" s="50"/>
      <c r="AY272" s="50"/>
      <c r="AZ272" s="50"/>
      <c r="BA272" s="50"/>
      <c r="BB272" s="50"/>
      <c r="BC272" s="50"/>
      <c r="BD272" s="50"/>
      <c r="BE272" s="50"/>
      <c r="BF272" s="50"/>
      <c r="BG272" s="50"/>
      <c r="BH272" s="50"/>
      <c r="BI272" s="50"/>
      <c r="BJ272" s="50"/>
      <c r="BK272" s="50"/>
      <c r="BL272" s="50"/>
      <c r="BM272" s="50"/>
      <c r="BN272" s="50"/>
      <c r="BO272" s="50"/>
      <c r="BP272" s="50"/>
      <c r="BQ272" s="50"/>
      <c r="BR272" s="50"/>
      <c r="BS272" s="50"/>
      <c r="BT272" s="50"/>
      <c r="BU272" s="50"/>
      <c r="BV272" s="50"/>
      <c r="BW272" s="50"/>
      <c r="BX272" s="50"/>
      <c r="BY272" s="50"/>
      <c r="BZ272" s="50"/>
      <c r="CA272" s="50"/>
      <c r="CB272" s="50"/>
      <c r="CC272" s="50"/>
      <c r="CD272" s="50"/>
      <c r="CE272" s="50"/>
      <c r="CF272" s="50"/>
      <c r="CG272" s="50"/>
      <c r="CH272" s="50"/>
      <c r="CI272" s="50"/>
      <c r="CJ272" s="50"/>
      <c r="CK272" s="50"/>
      <c r="CL272" s="50"/>
      <c r="CM272" s="50"/>
      <c r="CN272" s="50"/>
      <c r="CO272" s="50"/>
      <c r="CP272" s="50"/>
      <c r="CQ272" s="50"/>
      <c r="CR272" s="50"/>
      <c r="CS272" s="50"/>
      <c r="CT272" s="50"/>
      <c r="CU272" s="50"/>
      <c r="CV272" s="50"/>
      <c r="CW272" s="50"/>
      <c r="CX272" s="50"/>
      <c r="CY272" s="50"/>
      <c r="CZ272" s="50"/>
      <c r="DA272" s="50"/>
    </row>
    <row r="273" spans="1:105" x14ac:dyDescent="0.2">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c r="AA273" s="50"/>
      <c r="AB273" s="50"/>
      <c r="AC273" s="50"/>
      <c r="AD273" s="50"/>
      <c r="AE273" s="50"/>
      <c r="AF273" s="50"/>
      <c r="AG273" s="50"/>
      <c r="AH273" s="50"/>
      <c r="AI273" s="50"/>
      <c r="AJ273" s="50"/>
      <c r="AK273" s="50"/>
      <c r="AL273" s="50"/>
      <c r="AM273" s="50"/>
      <c r="AN273" s="50"/>
      <c r="AO273" s="50"/>
      <c r="AP273" s="50"/>
      <c r="AQ273" s="50"/>
      <c r="AR273" s="50"/>
      <c r="AS273" s="50"/>
      <c r="AT273" s="50"/>
      <c r="AU273" s="50"/>
      <c r="AV273" s="50"/>
      <c r="AW273" s="50"/>
      <c r="AX273" s="50"/>
      <c r="AY273" s="50"/>
      <c r="AZ273" s="50"/>
      <c r="BA273" s="50"/>
      <c r="BB273" s="50"/>
      <c r="BC273" s="50"/>
      <c r="BD273" s="50"/>
      <c r="BE273" s="50"/>
      <c r="BF273" s="50"/>
      <c r="BG273" s="50"/>
      <c r="BH273" s="50"/>
      <c r="BI273" s="50"/>
      <c r="BJ273" s="50"/>
      <c r="BK273" s="50"/>
      <c r="BL273" s="50"/>
      <c r="BM273" s="50"/>
      <c r="BN273" s="50"/>
      <c r="BO273" s="50"/>
      <c r="BP273" s="50"/>
      <c r="BQ273" s="50"/>
      <c r="BR273" s="50"/>
      <c r="BS273" s="50"/>
      <c r="BT273" s="50"/>
      <c r="BU273" s="50"/>
      <c r="BV273" s="50"/>
      <c r="BW273" s="50"/>
      <c r="BX273" s="50"/>
      <c r="BY273" s="50"/>
      <c r="BZ273" s="50"/>
      <c r="CA273" s="50"/>
      <c r="CB273" s="50"/>
      <c r="CC273" s="50"/>
      <c r="CD273" s="50"/>
      <c r="CE273" s="50"/>
      <c r="CF273" s="50"/>
      <c r="CG273" s="50"/>
      <c r="CH273" s="50"/>
      <c r="CI273" s="50"/>
      <c r="CJ273" s="50"/>
      <c r="CK273" s="50"/>
      <c r="CL273" s="50"/>
      <c r="CM273" s="50"/>
      <c r="CN273" s="50"/>
      <c r="CO273" s="50"/>
      <c r="CP273" s="50"/>
      <c r="CQ273" s="50"/>
      <c r="CR273" s="50"/>
      <c r="CS273" s="50"/>
      <c r="CT273" s="50"/>
      <c r="CU273" s="50"/>
      <c r="CV273" s="50"/>
      <c r="CW273" s="50"/>
      <c r="CX273" s="50"/>
      <c r="CY273" s="50"/>
      <c r="CZ273" s="50"/>
      <c r="DA273" s="50"/>
    </row>
    <row r="274" spans="1:105" x14ac:dyDescent="0.2">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c r="AA274" s="50"/>
      <c r="AB274" s="50"/>
      <c r="AC274" s="50"/>
      <c r="AD274" s="50"/>
      <c r="AE274" s="50"/>
      <c r="AF274" s="50"/>
      <c r="AG274" s="50"/>
      <c r="AH274" s="50"/>
      <c r="AI274" s="50"/>
      <c r="AJ274" s="50"/>
      <c r="AK274" s="50"/>
      <c r="AL274" s="50"/>
      <c r="AM274" s="50"/>
      <c r="AN274" s="50"/>
      <c r="AO274" s="50"/>
      <c r="AP274" s="50"/>
      <c r="AQ274" s="50"/>
      <c r="AR274" s="50"/>
      <c r="AS274" s="50"/>
      <c r="AT274" s="50"/>
      <c r="AU274" s="50"/>
      <c r="AV274" s="50"/>
      <c r="AW274" s="50"/>
      <c r="AX274" s="50"/>
      <c r="AY274" s="50"/>
      <c r="AZ274" s="50"/>
      <c r="BA274" s="50"/>
      <c r="BB274" s="50"/>
      <c r="BC274" s="50"/>
      <c r="BD274" s="50"/>
      <c r="BE274" s="50"/>
      <c r="BF274" s="50"/>
      <c r="BG274" s="50"/>
      <c r="BH274" s="50"/>
      <c r="BI274" s="50"/>
      <c r="BJ274" s="50"/>
      <c r="BK274" s="50"/>
      <c r="BL274" s="50"/>
      <c r="BM274" s="50"/>
      <c r="BN274" s="50"/>
      <c r="BO274" s="50"/>
      <c r="BP274" s="50"/>
      <c r="BQ274" s="50"/>
      <c r="BR274" s="50"/>
      <c r="BS274" s="50"/>
      <c r="BT274" s="50"/>
      <c r="BU274" s="50"/>
      <c r="BV274" s="50"/>
      <c r="BW274" s="50"/>
      <c r="BX274" s="50"/>
      <c r="BY274" s="50"/>
      <c r="BZ274" s="50"/>
      <c r="CA274" s="50"/>
      <c r="CB274" s="50"/>
      <c r="CC274" s="50"/>
      <c r="CD274" s="50"/>
      <c r="CE274" s="50"/>
      <c r="CF274" s="50"/>
      <c r="CG274" s="50"/>
      <c r="CH274" s="50"/>
      <c r="CI274" s="50"/>
      <c r="CJ274" s="50"/>
      <c r="CK274" s="50"/>
      <c r="CL274" s="50"/>
      <c r="CM274" s="50"/>
      <c r="CN274" s="50"/>
      <c r="CO274" s="50"/>
      <c r="CP274" s="50"/>
      <c r="CQ274" s="50"/>
      <c r="CR274" s="50"/>
      <c r="CS274" s="50"/>
      <c r="CT274" s="50"/>
      <c r="CU274" s="50"/>
      <c r="CV274" s="50"/>
      <c r="CW274" s="50"/>
      <c r="CX274" s="50"/>
      <c r="CY274" s="50"/>
      <c r="CZ274" s="50"/>
      <c r="DA274" s="50"/>
    </row>
    <row r="275" spans="1:105" x14ac:dyDescent="0.2">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c r="AA275" s="50"/>
      <c r="AB275" s="50"/>
      <c r="AC275" s="50"/>
      <c r="AD275" s="50"/>
      <c r="AE275" s="50"/>
      <c r="AF275" s="50"/>
      <c r="AG275" s="50"/>
      <c r="AH275" s="50"/>
      <c r="AI275" s="50"/>
      <c r="AJ275" s="50"/>
      <c r="AK275" s="50"/>
      <c r="AL275" s="50"/>
      <c r="AM275" s="50"/>
      <c r="AN275" s="50"/>
      <c r="AO275" s="50"/>
      <c r="AP275" s="50"/>
      <c r="AQ275" s="50"/>
      <c r="AR275" s="50"/>
      <c r="AS275" s="50"/>
      <c r="AT275" s="50"/>
      <c r="AU275" s="50"/>
      <c r="AV275" s="50"/>
      <c r="AW275" s="50"/>
      <c r="AX275" s="50"/>
      <c r="AY275" s="50"/>
      <c r="AZ275" s="50"/>
      <c r="BA275" s="50"/>
      <c r="BB275" s="50"/>
      <c r="BC275" s="50"/>
      <c r="BD275" s="50"/>
      <c r="BE275" s="50"/>
      <c r="BF275" s="50"/>
      <c r="BG275" s="50"/>
      <c r="BH275" s="50"/>
      <c r="BI275" s="50"/>
      <c r="BJ275" s="50"/>
      <c r="BK275" s="50"/>
      <c r="BL275" s="50"/>
      <c r="BM275" s="50"/>
      <c r="BN275" s="50"/>
      <c r="BO275" s="50"/>
      <c r="BP275" s="50"/>
      <c r="BQ275" s="50"/>
      <c r="BR275" s="50"/>
      <c r="BS275" s="50"/>
      <c r="BT275" s="50"/>
      <c r="BU275" s="50"/>
      <c r="BV275" s="50"/>
      <c r="BW275" s="50"/>
      <c r="BX275" s="50"/>
      <c r="BY275" s="50"/>
      <c r="BZ275" s="50"/>
      <c r="CA275" s="50"/>
      <c r="CB275" s="50"/>
      <c r="CC275" s="50"/>
      <c r="CD275" s="50"/>
      <c r="CE275" s="50"/>
      <c r="CF275" s="50"/>
      <c r="CG275" s="50"/>
      <c r="CH275" s="50"/>
      <c r="CI275" s="50"/>
      <c r="CJ275" s="50"/>
      <c r="CK275" s="50"/>
      <c r="CL275" s="50"/>
      <c r="CM275" s="50"/>
      <c r="CN275" s="50"/>
      <c r="CO275" s="50"/>
      <c r="CP275" s="50"/>
      <c r="CQ275" s="50"/>
      <c r="CR275" s="50"/>
      <c r="CS275" s="50"/>
      <c r="CT275" s="50"/>
      <c r="CU275" s="50"/>
      <c r="CV275" s="50"/>
      <c r="CW275" s="50"/>
      <c r="CX275" s="50"/>
      <c r="CY275" s="50"/>
      <c r="CZ275" s="50"/>
      <c r="DA275" s="50"/>
    </row>
    <row r="276" spans="1:105" x14ac:dyDescent="0.2">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c r="AA276" s="50"/>
      <c r="AB276" s="50"/>
      <c r="AC276" s="50"/>
      <c r="AD276" s="50"/>
      <c r="AE276" s="50"/>
      <c r="AF276" s="50"/>
      <c r="AG276" s="50"/>
      <c r="AH276" s="50"/>
      <c r="AI276" s="50"/>
      <c r="AJ276" s="50"/>
      <c r="AK276" s="50"/>
      <c r="AL276" s="50"/>
      <c r="AM276" s="50"/>
      <c r="AN276" s="50"/>
      <c r="AO276" s="50"/>
      <c r="AP276" s="50"/>
      <c r="AQ276" s="50"/>
      <c r="AR276" s="50"/>
      <c r="AS276" s="50"/>
      <c r="AT276" s="50"/>
      <c r="AU276" s="50"/>
      <c r="AV276" s="50"/>
      <c r="AW276" s="50"/>
      <c r="AX276" s="50"/>
      <c r="AY276" s="50"/>
      <c r="AZ276" s="50"/>
      <c r="BA276" s="50"/>
      <c r="BB276" s="50"/>
      <c r="BC276" s="50"/>
      <c r="BD276" s="50"/>
      <c r="BE276" s="50"/>
      <c r="BF276" s="50"/>
      <c r="BG276" s="50"/>
      <c r="BH276" s="50"/>
      <c r="BI276" s="50"/>
      <c r="BJ276" s="50"/>
      <c r="BK276" s="50"/>
      <c r="BL276" s="50"/>
      <c r="BM276" s="50"/>
      <c r="BN276" s="50"/>
      <c r="BO276" s="50"/>
      <c r="BP276" s="50"/>
      <c r="BQ276" s="50"/>
      <c r="BR276" s="50"/>
      <c r="BS276" s="50"/>
      <c r="BT276" s="50"/>
      <c r="BU276" s="50"/>
      <c r="BV276" s="50"/>
      <c r="BW276" s="50"/>
      <c r="BX276" s="50"/>
      <c r="BY276" s="50"/>
      <c r="BZ276" s="50"/>
      <c r="CA276" s="50"/>
      <c r="CB276" s="50"/>
      <c r="CC276" s="50"/>
      <c r="CD276" s="50"/>
      <c r="CE276" s="50"/>
      <c r="CF276" s="50"/>
      <c r="CG276" s="50"/>
      <c r="CH276" s="50"/>
      <c r="CI276" s="50"/>
      <c r="CJ276" s="50"/>
      <c r="CK276" s="50"/>
      <c r="CL276" s="50"/>
      <c r="CM276" s="50"/>
      <c r="CN276" s="50"/>
      <c r="CO276" s="50"/>
      <c r="CP276" s="50"/>
      <c r="CQ276" s="50"/>
      <c r="CR276" s="50"/>
      <c r="CS276" s="50"/>
      <c r="CT276" s="50"/>
      <c r="CU276" s="50"/>
      <c r="CV276" s="50"/>
      <c r="CW276" s="50"/>
      <c r="CX276" s="50"/>
      <c r="CY276" s="50"/>
      <c r="CZ276" s="50"/>
      <c r="DA276" s="50"/>
    </row>
    <row r="277" spans="1:105" x14ac:dyDescent="0.2">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c r="AA277" s="50"/>
      <c r="AB277" s="50"/>
      <c r="AC277" s="50"/>
      <c r="AD277" s="50"/>
      <c r="AE277" s="50"/>
      <c r="AF277" s="50"/>
      <c r="AG277" s="50"/>
      <c r="AH277" s="50"/>
      <c r="AI277" s="50"/>
      <c r="AJ277" s="50"/>
      <c r="AK277" s="50"/>
      <c r="AL277" s="50"/>
      <c r="AM277" s="50"/>
      <c r="AN277" s="50"/>
      <c r="AO277" s="50"/>
      <c r="AP277" s="50"/>
      <c r="AQ277" s="50"/>
      <c r="AR277" s="50"/>
      <c r="AS277" s="50"/>
      <c r="AT277" s="50"/>
      <c r="AU277" s="50"/>
      <c r="AV277" s="50"/>
      <c r="AW277" s="50"/>
      <c r="AX277" s="50"/>
      <c r="AY277" s="50"/>
      <c r="AZ277" s="50"/>
      <c r="BA277" s="50"/>
      <c r="BB277" s="50"/>
      <c r="BC277" s="50"/>
      <c r="BD277" s="50"/>
      <c r="BE277" s="50"/>
      <c r="BF277" s="50"/>
      <c r="BG277" s="50"/>
      <c r="BH277" s="50"/>
      <c r="BI277" s="50"/>
      <c r="BJ277" s="50"/>
      <c r="BK277" s="50"/>
      <c r="BL277" s="50"/>
      <c r="BM277" s="50"/>
      <c r="BN277" s="50"/>
      <c r="BO277" s="50"/>
      <c r="BP277" s="50"/>
      <c r="BQ277" s="50"/>
      <c r="BR277" s="50"/>
      <c r="BS277" s="50"/>
      <c r="BT277" s="50"/>
      <c r="BU277" s="50"/>
      <c r="BV277" s="50"/>
      <c r="BW277" s="50"/>
      <c r="BX277" s="50"/>
      <c r="BY277" s="50"/>
      <c r="BZ277" s="50"/>
      <c r="CA277" s="50"/>
      <c r="CB277" s="50"/>
      <c r="CC277" s="50"/>
      <c r="CD277" s="50"/>
      <c r="CE277" s="50"/>
      <c r="CF277" s="50"/>
      <c r="CG277" s="50"/>
      <c r="CH277" s="50"/>
      <c r="CI277" s="50"/>
      <c r="CJ277" s="50"/>
      <c r="CK277" s="50"/>
      <c r="CL277" s="50"/>
      <c r="CM277" s="50"/>
      <c r="CN277" s="50"/>
      <c r="CO277" s="50"/>
      <c r="CP277" s="50"/>
      <c r="CQ277" s="50"/>
      <c r="CR277" s="50"/>
      <c r="CS277" s="50"/>
      <c r="CT277" s="50"/>
      <c r="CU277" s="50"/>
      <c r="CV277" s="50"/>
      <c r="CW277" s="50"/>
      <c r="CX277" s="50"/>
      <c r="CY277" s="50"/>
      <c r="CZ277" s="50"/>
      <c r="DA277" s="50"/>
    </row>
    <row r="278" spans="1:105" x14ac:dyDescent="0.2">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c r="AA278" s="50"/>
      <c r="AB278" s="50"/>
      <c r="AC278" s="50"/>
      <c r="AD278" s="50"/>
      <c r="AE278" s="50"/>
      <c r="AF278" s="50"/>
      <c r="AG278" s="50"/>
      <c r="AH278" s="50"/>
      <c r="AI278" s="50"/>
      <c r="AJ278" s="50"/>
      <c r="AK278" s="50"/>
      <c r="AL278" s="50"/>
      <c r="AM278" s="50"/>
      <c r="AN278" s="50"/>
      <c r="AO278" s="50"/>
      <c r="AP278" s="50"/>
      <c r="AQ278" s="50"/>
      <c r="AR278" s="50"/>
      <c r="AS278" s="50"/>
      <c r="AT278" s="50"/>
      <c r="AU278" s="50"/>
      <c r="AV278" s="50"/>
      <c r="AW278" s="50"/>
      <c r="AX278" s="50"/>
      <c r="AY278" s="50"/>
      <c r="AZ278" s="50"/>
      <c r="BA278" s="50"/>
      <c r="BB278" s="50"/>
      <c r="BC278" s="50"/>
      <c r="BD278" s="50"/>
      <c r="BE278" s="50"/>
      <c r="BF278" s="50"/>
      <c r="BG278" s="50"/>
      <c r="BH278" s="50"/>
      <c r="BI278" s="50"/>
      <c r="BJ278" s="50"/>
      <c r="BK278" s="50"/>
      <c r="BL278" s="50"/>
      <c r="BM278" s="50"/>
      <c r="BN278" s="50"/>
      <c r="BO278" s="50"/>
      <c r="BP278" s="50"/>
      <c r="BQ278" s="50"/>
      <c r="BR278" s="50"/>
      <c r="BS278" s="50"/>
      <c r="BT278" s="50"/>
      <c r="BU278" s="50"/>
      <c r="BV278" s="50"/>
      <c r="BW278" s="50"/>
      <c r="BX278" s="50"/>
      <c r="BY278" s="50"/>
      <c r="BZ278" s="50"/>
      <c r="CA278" s="50"/>
      <c r="CB278" s="50"/>
      <c r="CC278" s="50"/>
      <c r="CD278" s="50"/>
      <c r="CE278" s="50"/>
      <c r="CF278" s="50"/>
      <c r="CG278" s="50"/>
      <c r="CH278" s="50"/>
      <c r="CI278" s="50"/>
      <c r="CJ278" s="50"/>
      <c r="CK278" s="50"/>
      <c r="CL278" s="50"/>
      <c r="CM278" s="50"/>
      <c r="CN278" s="50"/>
      <c r="CO278" s="50"/>
      <c r="CP278" s="50"/>
      <c r="CQ278" s="50"/>
      <c r="CR278" s="50"/>
      <c r="CS278" s="50"/>
      <c r="CT278" s="50"/>
      <c r="CU278" s="50"/>
      <c r="CV278" s="50"/>
      <c r="CW278" s="50"/>
      <c r="CX278" s="50"/>
      <c r="CY278" s="50"/>
      <c r="CZ278" s="50"/>
      <c r="DA278" s="50"/>
    </row>
    <row r="279" spans="1:105" x14ac:dyDescent="0.2">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c r="AA279" s="50"/>
      <c r="AB279" s="50"/>
      <c r="AC279" s="50"/>
      <c r="AD279" s="50"/>
      <c r="AE279" s="50"/>
      <c r="AF279" s="50"/>
      <c r="AG279" s="50"/>
      <c r="AH279" s="50"/>
      <c r="AI279" s="50"/>
      <c r="AJ279" s="50"/>
      <c r="AK279" s="50"/>
      <c r="AL279" s="50"/>
      <c r="AM279" s="50"/>
      <c r="AN279" s="50"/>
      <c r="AO279" s="50"/>
      <c r="AP279" s="50"/>
      <c r="AQ279" s="50"/>
      <c r="AR279" s="50"/>
      <c r="AS279" s="50"/>
      <c r="AT279" s="50"/>
      <c r="AU279" s="50"/>
      <c r="AV279" s="50"/>
      <c r="AW279" s="50"/>
      <c r="AX279" s="50"/>
      <c r="AY279" s="50"/>
      <c r="AZ279" s="50"/>
      <c r="BA279" s="50"/>
      <c r="BB279" s="50"/>
      <c r="BC279" s="50"/>
      <c r="BD279" s="50"/>
      <c r="BE279" s="50"/>
      <c r="BF279" s="50"/>
      <c r="BG279" s="50"/>
      <c r="BH279" s="50"/>
      <c r="BI279" s="50"/>
      <c r="BJ279" s="50"/>
      <c r="BK279" s="50"/>
      <c r="BL279" s="50"/>
      <c r="BM279" s="50"/>
      <c r="BN279" s="50"/>
      <c r="BO279" s="50"/>
      <c r="BP279" s="50"/>
      <c r="BQ279" s="50"/>
      <c r="BR279" s="50"/>
      <c r="BS279" s="50"/>
      <c r="BT279" s="50"/>
      <c r="BU279" s="50"/>
      <c r="BV279" s="50"/>
      <c r="BW279" s="50"/>
      <c r="BX279" s="50"/>
      <c r="BY279" s="50"/>
      <c r="BZ279" s="50"/>
      <c r="CA279" s="50"/>
      <c r="CB279" s="50"/>
      <c r="CC279" s="50"/>
      <c r="CD279" s="50"/>
      <c r="CE279" s="50"/>
      <c r="CF279" s="50"/>
      <c r="CG279" s="50"/>
      <c r="CH279" s="50"/>
      <c r="CI279" s="50"/>
      <c r="CJ279" s="50"/>
      <c r="CK279" s="50"/>
      <c r="CL279" s="50"/>
      <c r="CM279" s="50"/>
      <c r="CN279" s="50"/>
      <c r="CO279" s="50"/>
      <c r="CP279" s="50"/>
      <c r="CQ279" s="50"/>
      <c r="CR279" s="50"/>
      <c r="CS279" s="50"/>
      <c r="CT279" s="50"/>
      <c r="CU279" s="50"/>
      <c r="CV279" s="50"/>
      <c r="CW279" s="50"/>
      <c r="CX279" s="50"/>
      <c r="CY279" s="50"/>
      <c r="CZ279" s="50"/>
      <c r="DA279" s="50"/>
    </row>
    <row r="280" spans="1:105" x14ac:dyDescent="0.2">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c r="AA280" s="50"/>
      <c r="AB280" s="50"/>
      <c r="AC280" s="50"/>
      <c r="AD280" s="50"/>
      <c r="AE280" s="50"/>
      <c r="AF280" s="50"/>
      <c r="AG280" s="50"/>
      <c r="AH280" s="50"/>
      <c r="AI280" s="50"/>
      <c r="AJ280" s="50"/>
      <c r="AK280" s="50"/>
      <c r="AL280" s="50"/>
      <c r="AM280" s="50"/>
      <c r="AN280" s="50"/>
      <c r="AO280" s="50"/>
      <c r="AP280" s="50"/>
      <c r="AQ280" s="50"/>
      <c r="AR280" s="50"/>
      <c r="AS280" s="50"/>
      <c r="AT280" s="50"/>
      <c r="AU280" s="50"/>
      <c r="AV280" s="50"/>
      <c r="AW280" s="50"/>
      <c r="AX280" s="50"/>
      <c r="AY280" s="50"/>
      <c r="AZ280" s="50"/>
      <c r="BA280" s="50"/>
      <c r="BB280" s="50"/>
      <c r="BC280" s="50"/>
      <c r="BD280" s="50"/>
      <c r="BE280" s="50"/>
      <c r="BF280" s="50"/>
      <c r="BG280" s="50"/>
      <c r="BH280" s="50"/>
      <c r="BI280" s="50"/>
      <c r="BJ280" s="50"/>
      <c r="BK280" s="50"/>
      <c r="BL280" s="50"/>
      <c r="BM280" s="50"/>
      <c r="BN280" s="50"/>
      <c r="BO280" s="50"/>
      <c r="BP280" s="50"/>
      <c r="BQ280" s="50"/>
      <c r="BR280" s="50"/>
      <c r="BS280" s="50"/>
      <c r="BT280" s="50"/>
      <c r="BU280" s="50"/>
      <c r="BV280" s="50"/>
      <c r="BW280" s="50"/>
      <c r="BX280" s="50"/>
      <c r="BY280" s="50"/>
      <c r="BZ280" s="50"/>
      <c r="CA280" s="50"/>
      <c r="CB280" s="50"/>
      <c r="CC280" s="50"/>
      <c r="CD280" s="50"/>
      <c r="CE280" s="50"/>
      <c r="CF280" s="50"/>
      <c r="CG280" s="50"/>
      <c r="CH280" s="50"/>
      <c r="CI280" s="50"/>
      <c r="CJ280" s="50"/>
      <c r="CK280" s="50"/>
      <c r="CL280" s="50"/>
      <c r="CM280" s="50"/>
      <c r="CN280" s="50"/>
      <c r="CO280" s="50"/>
      <c r="CP280" s="50"/>
      <c r="CQ280" s="50"/>
      <c r="CR280" s="50"/>
      <c r="CS280" s="50"/>
      <c r="CT280" s="50"/>
      <c r="CU280" s="50"/>
      <c r="CV280" s="50"/>
      <c r="CW280" s="50"/>
      <c r="CX280" s="50"/>
      <c r="CY280" s="50"/>
      <c r="CZ280" s="50"/>
      <c r="DA280" s="50"/>
    </row>
    <row r="281" spans="1:105" x14ac:dyDescent="0.2">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c r="AA281" s="50"/>
      <c r="AB281" s="50"/>
      <c r="AC281" s="50"/>
      <c r="AD281" s="50"/>
      <c r="AE281" s="50"/>
      <c r="AF281" s="50"/>
      <c r="AG281" s="50"/>
      <c r="AH281" s="50"/>
      <c r="AI281" s="50"/>
      <c r="AJ281" s="50"/>
      <c r="AK281" s="50"/>
      <c r="AL281" s="50"/>
      <c r="AM281" s="50"/>
      <c r="AN281" s="50"/>
      <c r="AO281" s="50"/>
      <c r="AP281" s="50"/>
      <c r="AQ281" s="50"/>
      <c r="AR281" s="50"/>
      <c r="AS281" s="50"/>
      <c r="AT281" s="50"/>
      <c r="AU281" s="50"/>
      <c r="AV281" s="50"/>
      <c r="AW281" s="50"/>
      <c r="AX281" s="50"/>
      <c r="AY281" s="50"/>
      <c r="AZ281" s="50"/>
      <c r="BA281" s="50"/>
      <c r="BB281" s="50"/>
      <c r="BC281" s="50"/>
      <c r="BD281" s="50"/>
      <c r="BE281" s="50"/>
      <c r="BF281" s="50"/>
      <c r="BG281" s="50"/>
      <c r="BH281" s="50"/>
      <c r="BI281" s="50"/>
      <c r="BJ281" s="50"/>
      <c r="BK281" s="50"/>
      <c r="BL281" s="50"/>
      <c r="BM281" s="50"/>
      <c r="BN281" s="50"/>
      <c r="BO281" s="50"/>
      <c r="BP281" s="50"/>
      <c r="BQ281" s="50"/>
      <c r="BR281" s="50"/>
      <c r="BS281" s="50"/>
      <c r="BT281" s="50"/>
      <c r="BU281" s="50"/>
      <c r="BV281" s="50"/>
      <c r="BW281" s="50"/>
      <c r="BX281" s="50"/>
      <c r="BY281" s="50"/>
      <c r="BZ281" s="50"/>
      <c r="CA281" s="50"/>
      <c r="CB281" s="50"/>
      <c r="CC281" s="50"/>
      <c r="CD281" s="50"/>
      <c r="CE281" s="50"/>
      <c r="CF281" s="50"/>
      <c r="CG281" s="50"/>
      <c r="CH281" s="50"/>
      <c r="CI281" s="50"/>
      <c r="CJ281" s="50"/>
      <c r="CK281" s="50"/>
      <c r="CL281" s="50"/>
      <c r="CM281" s="50"/>
      <c r="CN281" s="50"/>
      <c r="CO281" s="50"/>
      <c r="CP281" s="50"/>
      <c r="CQ281" s="50"/>
      <c r="CR281" s="50"/>
      <c r="CS281" s="50"/>
      <c r="CT281" s="50"/>
      <c r="CU281" s="50"/>
      <c r="CV281" s="50"/>
      <c r="CW281" s="50"/>
      <c r="CX281" s="50"/>
      <c r="CY281" s="50"/>
      <c r="CZ281" s="50"/>
      <c r="DA281" s="50"/>
    </row>
    <row r="282" spans="1:105" x14ac:dyDescent="0.2">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c r="AA282" s="50"/>
      <c r="AB282" s="50"/>
      <c r="AC282" s="50"/>
      <c r="AD282" s="50"/>
      <c r="AE282" s="50"/>
      <c r="AF282" s="50"/>
      <c r="AG282" s="50"/>
      <c r="AH282" s="50"/>
      <c r="AI282" s="50"/>
      <c r="AJ282" s="50"/>
      <c r="AK282" s="50"/>
      <c r="AL282" s="50"/>
      <c r="AM282" s="50"/>
      <c r="AN282" s="50"/>
      <c r="AO282" s="50"/>
      <c r="AP282" s="50"/>
      <c r="AQ282" s="50"/>
      <c r="AR282" s="50"/>
      <c r="AS282" s="50"/>
      <c r="AT282" s="50"/>
      <c r="AU282" s="50"/>
      <c r="AV282" s="50"/>
      <c r="AW282" s="50"/>
      <c r="AX282" s="50"/>
      <c r="AY282" s="50"/>
      <c r="AZ282" s="50"/>
      <c r="BA282" s="50"/>
      <c r="BB282" s="50"/>
      <c r="BC282" s="50"/>
      <c r="BD282" s="50"/>
      <c r="BE282" s="50"/>
      <c r="BF282" s="50"/>
      <c r="BG282" s="50"/>
      <c r="BH282" s="50"/>
      <c r="BI282" s="50"/>
      <c r="BJ282" s="50"/>
      <c r="BK282" s="50"/>
      <c r="BL282" s="50"/>
      <c r="BM282" s="50"/>
      <c r="BN282" s="50"/>
      <c r="BO282" s="50"/>
      <c r="BP282" s="50"/>
      <c r="BQ282" s="50"/>
      <c r="BR282" s="50"/>
      <c r="BS282" s="50"/>
      <c r="BT282" s="50"/>
      <c r="BU282" s="50"/>
      <c r="BV282" s="50"/>
      <c r="BW282" s="50"/>
      <c r="BX282" s="50"/>
      <c r="BY282" s="50"/>
      <c r="BZ282" s="50"/>
      <c r="CA282" s="50"/>
      <c r="CB282" s="50"/>
      <c r="CC282" s="50"/>
      <c r="CD282" s="50"/>
      <c r="CE282" s="50"/>
      <c r="CF282" s="50"/>
      <c r="CG282" s="50"/>
      <c r="CH282" s="50"/>
      <c r="CI282" s="50"/>
      <c r="CJ282" s="50"/>
      <c r="CK282" s="50"/>
      <c r="CL282" s="50"/>
      <c r="CM282" s="50"/>
      <c r="CN282" s="50"/>
      <c r="CO282" s="50"/>
      <c r="CP282" s="50"/>
      <c r="CQ282" s="50"/>
      <c r="CR282" s="50"/>
      <c r="CS282" s="50"/>
      <c r="CT282" s="50"/>
      <c r="CU282" s="50"/>
      <c r="CV282" s="50"/>
      <c r="CW282" s="50"/>
      <c r="CX282" s="50"/>
      <c r="CY282" s="50"/>
      <c r="CZ282" s="50"/>
      <c r="DA282" s="50"/>
    </row>
    <row r="283" spans="1:105" x14ac:dyDescent="0.2">
      <c r="A283" s="50"/>
      <c r="B283" s="50"/>
      <c r="C283" s="50"/>
      <c r="D283" s="50"/>
      <c r="E283" s="50"/>
      <c r="F283" s="50"/>
      <c r="G283" s="50"/>
      <c r="H283" s="50"/>
      <c r="I283" s="50"/>
      <c r="J283" s="50"/>
      <c r="K283" s="50"/>
      <c r="L283" s="50"/>
      <c r="M283" s="50"/>
      <c r="N283" s="50"/>
      <c r="O283" s="50"/>
      <c r="P283" s="50"/>
      <c r="Q283" s="50"/>
      <c r="R283" s="50"/>
      <c r="S283" s="50"/>
      <c r="T283" s="50"/>
      <c r="U283" s="50"/>
      <c r="W283" s="50"/>
      <c r="X283" s="50"/>
      <c r="Y283" s="50"/>
      <c r="Z283" s="50"/>
      <c r="AA283" s="50"/>
      <c r="AB283" s="50"/>
      <c r="AC283" s="50"/>
      <c r="AD283" s="50"/>
      <c r="AE283" s="50"/>
      <c r="AF283" s="50"/>
      <c r="AG283" s="50"/>
      <c r="AH283" s="50"/>
      <c r="AI283" s="50"/>
      <c r="AJ283" s="50"/>
      <c r="AK283" s="50"/>
      <c r="AL283" s="50"/>
      <c r="AM283" s="50"/>
      <c r="AN283" s="50"/>
      <c r="AO283" s="50"/>
      <c r="AP283" s="50"/>
      <c r="AQ283" s="50"/>
      <c r="AR283" s="50"/>
      <c r="AS283" s="50"/>
      <c r="AT283" s="50"/>
      <c r="AU283" s="50"/>
      <c r="AV283" s="50"/>
      <c r="AW283" s="50"/>
      <c r="AX283" s="50"/>
      <c r="AY283" s="50"/>
      <c r="AZ283" s="50"/>
      <c r="BA283" s="50"/>
      <c r="BB283" s="50"/>
      <c r="BC283" s="50"/>
      <c r="BD283" s="50"/>
      <c r="BE283" s="50"/>
      <c r="BF283" s="50"/>
      <c r="BG283" s="50"/>
      <c r="BH283" s="50"/>
      <c r="BI283" s="50"/>
      <c r="BJ283" s="50"/>
      <c r="BK283" s="50"/>
      <c r="BL283" s="50"/>
      <c r="BM283" s="50"/>
      <c r="BN283" s="50"/>
      <c r="BO283" s="50"/>
      <c r="BP283" s="50"/>
      <c r="BQ283" s="50"/>
      <c r="BR283" s="50"/>
      <c r="BS283" s="50"/>
      <c r="BT283" s="50"/>
      <c r="BU283" s="50"/>
      <c r="BV283" s="50"/>
      <c r="BW283" s="50"/>
      <c r="BX283" s="50"/>
      <c r="BY283" s="50"/>
      <c r="BZ283" s="50"/>
      <c r="CA283" s="50"/>
      <c r="CB283" s="50"/>
      <c r="CC283" s="50"/>
      <c r="CD283" s="50"/>
      <c r="CE283" s="50"/>
      <c r="CF283" s="50"/>
      <c r="CG283" s="50"/>
      <c r="CH283" s="50"/>
      <c r="CI283" s="50"/>
      <c r="CJ283" s="50"/>
      <c r="CK283" s="50"/>
      <c r="CL283" s="50"/>
      <c r="CM283" s="50"/>
      <c r="CN283" s="50"/>
      <c r="CO283" s="50"/>
      <c r="CP283" s="50"/>
      <c r="CQ283" s="50"/>
      <c r="CR283" s="50"/>
      <c r="CS283" s="50"/>
      <c r="CT283" s="50"/>
      <c r="CU283" s="50"/>
      <c r="CV283" s="50"/>
      <c r="CW283" s="50"/>
      <c r="CX283" s="50"/>
      <c r="CY283" s="50"/>
      <c r="CZ283" s="50"/>
      <c r="DA283" s="50"/>
    </row>
    <row r="284" spans="1:105" x14ac:dyDescent="0.2">
      <c r="D284" s="50"/>
      <c r="E284" s="50"/>
      <c r="F284" s="50"/>
      <c r="G284" s="50"/>
      <c r="H284" s="50"/>
      <c r="I284" s="50"/>
      <c r="J284" s="50"/>
      <c r="K284" s="50"/>
      <c r="L284" s="50"/>
      <c r="M284" s="50"/>
      <c r="N284" s="50"/>
      <c r="O284" s="50"/>
      <c r="P284" s="50"/>
      <c r="Q284" s="50"/>
      <c r="R284" s="50"/>
      <c r="S284" s="50"/>
      <c r="T284" s="50"/>
      <c r="U284" s="50"/>
    </row>
  </sheetData>
  <sheetProtection algorithmName="SHA-512" hashValue="Oc3lXKBV5bm2gSKFFed0wodr4ddgGHpfcoHq1uN8GNBu1aCLuupFMTfcrhL65cKa7s9MU5eQOQ9lOBNP9toieg==" saltValue="iAnK1R6ZwFXu3keyE+WduQ==" spinCount="100000" sheet="1" objects="1" scenarios="1"/>
  <mergeCells count="32">
    <mergeCell ref="D30:U30"/>
    <mergeCell ref="D2:N2"/>
    <mergeCell ref="D3:T3"/>
    <mergeCell ref="D4:S4"/>
    <mergeCell ref="D6:T6"/>
    <mergeCell ref="D16:S16"/>
    <mergeCell ref="D8:U8"/>
    <mergeCell ref="D7:U7"/>
    <mergeCell ref="D9:U9"/>
    <mergeCell ref="D10:U10"/>
    <mergeCell ref="D11:U11"/>
    <mergeCell ref="D12:U12"/>
    <mergeCell ref="D13:U13"/>
    <mergeCell ref="D14:U14"/>
    <mergeCell ref="D15:U15"/>
    <mergeCell ref="D5:U5"/>
    <mergeCell ref="C33:U33"/>
    <mergeCell ref="D28:U28"/>
    <mergeCell ref="D29:U29"/>
    <mergeCell ref="D31:U31"/>
    <mergeCell ref="D17:T17"/>
    <mergeCell ref="D32:U32"/>
    <mergeCell ref="D18:U18"/>
    <mergeCell ref="D22:U22"/>
    <mergeCell ref="D23:U23"/>
    <mergeCell ref="D21:U21"/>
    <mergeCell ref="D20:U20"/>
    <mergeCell ref="D19:U19"/>
    <mergeCell ref="D26:U26"/>
    <mergeCell ref="D25:U25"/>
    <mergeCell ref="D24:U24"/>
    <mergeCell ref="D27:U27"/>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97AD1-8415-4585-970E-BBA85612B061}">
  <dimension ref="A1:K160"/>
  <sheetViews>
    <sheetView workbookViewId="0">
      <selection activeCell="C2" sqref="C2"/>
    </sheetView>
  </sheetViews>
  <sheetFormatPr defaultColWidth="32" defaultRowHeight="15" x14ac:dyDescent="0.25"/>
  <cols>
    <col min="2" max="2" width="32" bestFit="1" customWidth="1"/>
    <col min="4" max="4" width="34.28515625" bestFit="1" customWidth="1"/>
  </cols>
  <sheetData>
    <row r="1" spans="1:11" ht="15.75" thickBot="1" x14ac:dyDescent="0.3">
      <c r="A1" s="148"/>
      <c r="B1" s="148"/>
      <c r="C1" s="148"/>
      <c r="D1" s="148"/>
      <c r="E1" s="148"/>
      <c r="F1" s="148"/>
      <c r="G1" s="148"/>
      <c r="H1" s="148"/>
      <c r="I1" s="148"/>
      <c r="J1" s="148"/>
      <c r="K1" s="148"/>
    </row>
    <row r="2" spans="1:11" ht="29.25" thickBot="1" x14ac:dyDescent="0.5">
      <c r="A2" s="102" t="s">
        <v>0</v>
      </c>
      <c r="B2" s="103"/>
      <c r="C2" s="101">
        <v>1000000</v>
      </c>
      <c r="D2" s="148"/>
      <c r="E2" s="148"/>
      <c r="F2" s="148"/>
      <c r="G2" s="148"/>
      <c r="H2" s="148"/>
      <c r="I2" s="148"/>
      <c r="J2" s="148"/>
      <c r="K2" s="148"/>
    </row>
    <row r="3" spans="1:11" ht="15.75" thickBot="1" x14ac:dyDescent="0.3">
      <c r="A3" s="148"/>
      <c r="B3" s="148"/>
      <c r="C3" s="148"/>
      <c r="D3" s="148"/>
      <c r="E3" s="148"/>
      <c r="F3" s="148"/>
      <c r="G3" s="148"/>
      <c r="H3" s="148"/>
      <c r="I3" s="148"/>
      <c r="J3" s="148"/>
      <c r="K3" s="148"/>
    </row>
    <row r="4" spans="1:11" x14ac:dyDescent="0.25">
      <c r="A4" s="104" t="s">
        <v>40</v>
      </c>
      <c r="B4" s="105" t="s">
        <v>41</v>
      </c>
      <c r="C4" s="105" t="s">
        <v>42</v>
      </c>
      <c r="D4" s="105" t="s">
        <v>43</v>
      </c>
      <c r="E4" s="105" t="s">
        <v>44</v>
      </c>
      <c r="F4" s="105" t="s">
        <v>45</v>
      </c>
      <c r="G4" s="105" t="s">
        <v>46</v>
      </c>
      <c r="H4" s="105" t="s">
        <v>47</v>
      </c>
      <c r="I4" s="105" t="s">
        <v>48</v>
      </c>
      <c r="J4" s="105" t="s">
        <v>49</v>
      </c>
      <c r="K4" s="106" t="s">
        <v>50</v>
      </c>
    </row>
    <row r="5" spans="1:11" x14ac:dyDescent="0.25">
      <c r="A5" s="118" t="s">
        <v>51</v>
      </c>
      <c r="B5" s="39">
        <v>150</v>
      </c>
      <c r="C5" s="39">
        <v>250</v>
      </c>
      <c r="D5" s="39">
        <v>250</v>
      </c>
      <c r="E5" s="39"/>
      <c r="F5" s="39"/>
      <c r="G5" s="39"/>
      <c r="H5" s="39"/>
      <c r="I5" s="39"/>
      <c r="J5" s="39"/>
      <c r="K5" s="40"/>
    </row>
    <row r="7" spans="1:11" ht="30" x14ac:dyDescent="0.25">
      <c r="A7" s="107" t="s">
        <v>52</v>
      </c>
      <c r="B7" s="108" t="s">
        <v>53</v>
      </c>
      <c r="C7" s="108" t="s">
        <v>54</v>
      </c>
      <c r="D7" s="109" t="s">
        <v>55</v>
      </c>
      <c r="E7" s="108" t="s">
        <v>56</v>
      </c>
      <c r="F7" s="108" t="s">
        <v>57</v>
      </c>
      <c r="G7" s="108" t="s">
        <v>58</v>
      </c>
      <c r="H7" s="148"/>
      <c r="I7" s="148"/>
      <c r="J7" s="148"/>
      <c r="K7" s="148"/>
    </row>
    <row r="8" spans="1:11" x14ac:dyDescent="0.25">
      <c r="A8" s="14" t="s">
        <v>41</v>
      </c>
      <c r="B8" s="14" t="s">
        <v>59</v>
      </c>
      <c r="C8" s="14">
        <v>30</v>
      </c>
      <c r="D8" s="14">
        <v>50</v>
      </c>
      <c r="E8" s="28" t="s">
        <v>60</v>
      </c>
      <c r="F8" s="14">
        <v>15</v>
      </c>
      <c r="G8" s="14">
        <v>1</v>
      </c>
      <c r="H8" s="148"/>
      <c r="I8" s="148"/>
      <c r="J8" s="148"/>
      <c r="K8" s="148"/>
    </row>
    <row r="9" spans="1:11" x14ac:dyDescent="0.25">
      <c r="A9" s="14" t="s">
        <v>41</v>
      </c>
      <c r="B9" s="14" t="s">
        <v>61</v>
      </c>
      <c r="C9" s="14">
        <v>30</v>
      </c>
      <c r="D9" s="14">
        <v>70</v>
      </c>
      <c r="E9" s="28" t="s">
        <v>62</v>
      </c>
      <c r="F9" s="14">
        <v>25</v>
      </c>
      <c r="G9" s="14">
        <v>1</v>
      </c>
      <c r="H9" s="148"/>
      <c r="I9" s="148"/>
      <c r="J9" s="148"/>
      <c r="K9" s="148"/>
    </row>
    <row r="10" spans="1:11" x14ac:dyDescent="0.25">
      <c r="A10" s="14" t="s">
        <v>41</v>
      </c>
      <c r="B10" s="14" t="s">
        <v>63</v>
      </c>
      <c r="C10" s="14">
        <v>104</v>
      </c>
      <c r="D10" s="14">
        <v>66</v>
      </c>
      <c r="E10" s="28" t="s">
        <v>64</v>
      </c>
      <c r="F10" s="14">
        <v>11</v>
      </c>
      <c r="G10" s="14">
        <v>1</v>
      </c>
      <c r="H10" s="148"/>
      <c r="I10" s="148"/>
      <c r="J10" s="148"/>
      <c r="K10" s="148"/>
    </row>
    <row r="11" spans="1:11" x14ac:dyDescent="0.25">
      <c r="A11" s="14" t="s">
        <v>41</v>
      </c>
      <c r="B11" s="14" t="s">
        <v>65</v>
      </c>
      <c r="C11" s="28">
        <v>50</v>
      </c>
      <c r="D11" s="28">
        <v>0</v>
      </c>
      <c r="E11" s="28" t="s">
        <v>66</v>
      </c>
      <c r="F11" s="28">
        <v>20</v>
      </c>
      <c r="G11" s="28">
        <v>6</v>
      </c>
      <c r="H11" s="148"/>
      <c r="I11" s="148"/>
      <c r="J11" s="148"/>
      <c r="K11" s="148"/>
    </row>
    <row r="12" spans="1:11" x14ac:dyDescent="0.25">
      <c r="A12" s="14" t="s">
        <v>41</v>
      </c>
      <c r="B12" s="14" t="s">
        <v>67</v>
      </c>
      <c r="C12" s="163">
        <v>70</v>
      </c>
      <c r="D12" s="28">
        <v>120</v>
      </c>
      <c r="E12" s="28" t="s">
        <v>68</v>
      </c>
      <c r="F12" s="28">
        <v>22</v>
      </c>
      <c r="G12" s="28">
        <v>1</v>
      </c>
      <c r="H12" s="148"/>
      <c r="I12" s="148"/>
      <c r="J12" s="148"/>
      <c r="K12" s="148"/>
    </row>
    <row r="13" spans="1:11" x14ac:dyDescent="0.25">
      <c r="A13" s="14" t="s">
        <v>42</v>
      </c>
      <c r="B13" s="14" t="s">
        <v>59</v>
      </c>
      <c r="C13" s="14">
        <v>30</v>
      </c>
      <c r="D13" s="14">
        <v>50</v>
      </c>
      <c r="E13" s="28" t="s">
        <v>60</v>
      </c>
      <c r="F13" s="14">
        <v>15</v>
      </c>
      <c r="G13" s="14">
        <v>1</v>
      </c>
      <c r="H13" s="148"/>
      <c r="I13" s="148"/>
      <c r="J13" s="148"/>
      <c r="K13" s="148"/>
    </row>
    <row r="14" spans="1:11" x14ac:dyDescent="0.25">
      <c r="A14" s="14" t="s">
        <v>42</v>
      </c>
      <c r="B14" s="14" t="s">
        <v>69</v>
      </c>
      <c r="C14" s="14">
        <v>30</v>
      </c>
      <c r="D14" s="14">
        <v>70</v>
      </c>
      <c r="E14" s="28" t="s">
        <v>62</v>
      </c>
      <c r="F14" s="14">
        <v>25</v>
      </c>
      <c r="G14" s="14">
        <v>1</v>
      </c>
      <c r="H14" s="148"/>
      <c r="I14" s="148"/>
      <c r="J14" s="148"/>
      <c r="K14" s="148"/>
    </row>
    <row r="15" spans="1:11" x14ac:dyDescent="0.25">
      <c r="A15" s="14" t="s">
        <v>42</v>
      </c>
      <c r="B15" s="14" t="s">
        <v>63</v>
      </c>
      <c r="C15" s="14">
        <v>104</v>
      </c>
      <c r="D15" s="14">
        <v>66</v>
      </c>
      <c r="E15" s="28" t="s">
        <v>64</v>
      </c>
      <c r="F15" s="14">
        <v>11</v>
      </c>
      <c r="G15" s="14">
        <v>2</v>
      </c>
      <c r="H15" s="148"/>
      <c r="I15" s="148"/>
      <c r="J15" s="148"/>
      <c r="K15" s="148"/>
    </row>
    <row r="16" spans="1:11" x14ac:dyDescent="0.25">
      <c r="A16" s="14" t="s">
        <v>42</v>
      </c>
      <c r="B16" s="14" t="s">
        <v>65</v>
      </c>
      <c r="C16" s="28">
        <v>50</v>
      </c>
      <c r="D16" s="28">
        <v>0</v>
      </c>
      <c r="E16" s="28" t="s">
        <v>66</v>
      </c>
      <c r="F16" s="28">
        <v>20</v>
      </c>
      <c r="G16" s="28">
        <v>5</v>
      </c>
      <c r="H16" s="148"/>
      <c r="I16" s="148"/>
      <c r="J16" s="148"/>
      <c r="K16" s="148"/>
    </row>
    <row r="17" spans="1:11" x14ac:dyDescent="0.25">
      <c r="A17" s="14" t="s">
        <v>42</v>
      </c>
      <c r="B17" s="14" t="s">
        <v>70</v>
      </c>
      <c r="C17" s="163">
        <v>70</v>
      </c>
      <c r="D17" s="28">
        <v>120</v>
      </c>
      <c r="E17" s="28" t="s">
        <v>68</v>
      </c>
      <c r="F17" s="28">
        <v>22</v>
      </c>
      <c r="G17" s="28">
        <v>1</v>
      </c>
      <c r="H17" s="148"/>
      <c r="I17" s="148"/>
      <c r="J17" s="148"/>
      <c r="K17" s="148"/>
    </row>
    <row r="18" spans="1:11" x14ac:dyDescent="0.25">
      <c r="A18" s="14" t="s">
        <v>43</v>
      </c>
      <c r="B18" s="14" t="s">
        <v>59</v>
      </c>
      <c r="C18" s="14">
        <v>30</v>
      </c>
      <c r="D18" s="14">
        <v>50</v>
      </c>
      <c r="E18" s="28" t="s">
        <v>60</v>
      </c>
      <c r="F18" s="14">
        <v>15</v>
      </c>
      <c r="G18" s="14">
        <v>1</v>
      </c>
      <c r="H18" s="148"/>
      <c r="I18" s="148"/>
      <c r="J18" s="148"/>
      <c r="K18" s="148"/>
    </row>
    <row r="19" spans="1:11" x14ac:dyDescent="0.25">
      <c r="A19" s="14" t="s">
        <v>43</v>
      </c>
      <c r="B19" s="14" t="s">
        <v>69</v>
      </c>
      <c r="C19" s="14">
        <v>30</v>
      </c>
      <c r="D19" s="14">
        <v>70</v>
      </c>
      <c r="E19" s="28" t="s">
        <v>62</v>
      </c>
      <c r="F19" s="14">
        <v>25</v>
      </c>
      <c r="G19" s="14">
        <v>1</v>
      </c>
      <c r="H19" s="148"/>
      <c r="I19" s="148"/>
      <c r="J19" s="148"/>
      <c r="K19" s="148"/>
    </row>
    <row r="20" spans="1:11" x14ac:dyDescent="0.25">
      <c r="A20" s="14" t="s">
        <v>43</v>
      </c>
      <c r="B20" s="14" t="s">
        <v>63</v>
      </c>
      <c r="C20" s="14">
        <v>104</v>
      </c>
      <c r="D20" s="14">
        <v>66</v>
      </c>
      <c r="E20" s="28" t="s">
        <v>64</v>
      </c>
      <c r="F20" s="14">
        <v>11</v>
      </c>
      <c r="G20" s="14">
        <v>2</v>
      </c>
      <c r="H20" s="148"/>
      <c r="I20" s="148"/>
      <c r="J20" s="148"/>
      <c r="K20" s="148"/>
    </row>
    <row r="21" spans="1:11" x14ac:dyDescent="0.25">
      <c r="A21" s="14" t="s">
        <v>43</v>
      </c>
      <c r="B21" s="14" t="s">
        <v>65</v>
      </c>
      <c r="C21" s="28">
        <v>50</v>
      </c>
      <c r="D21" s="28">
        <v>0</v>
      </c>
      <c r="E21" s="28" t="s">
        <v>66</v>
      </c>
      <c r="F21" s="28">
        <v>20</v>
      </c>
      <c r="G21" s="28">
        <v>5</v>
      </c>
      <c r="H21" s="148"/>
      <c r="I21" s="148"/>
      <c r="J21" s="148"/>
      <c r="K21" s="148"/>
    </row>
    <row r="22" spans="1:11" x14ac:dyDescent="0.25">
      <c r="A22" s="14" t="s">
        <v>43</v>
      </c>
      <c r="B22" s="14" t="s">
        <v>71</v>
      </c>
      <c r="C22" s="189">
        <v>-2300</v>
      </c>
      <c r="D22" s="28">
        <v>340</v>
      </c>
      <c r="E22" s="28" t="s">
        <v>64</v>
      </c>
      <c r="F22" s="28">
        <v>15</v>
      </c>
      <c r="G22" s="28">
        <v>2</v>
      </c>
      <c r="H22" s="148"/>
      <c r="I22" s="148"/>
      <c r="J22" s="148"/>
      <c r="K22" s="148"/>
    </row>
    <row r="23" spans="1:11" x14ac:dyDescent="0.25">
      <c r="A23" s="14"/>
      <c r="B23" s="14"/>
      <c r="C23" s="14"/>
      <c r="D23" s="14"/>
      <c r="E23" s="28"/>
      <c r="F23" s="14"/>
      <c r="G23" s="14"/>
      <c r="H23" s="148"/>
      <c r="I23" s="148"/>
      <c r="J23" s="148"/>
      <c r="K23" s="148"/>
    </row>
    <row r="24" spans="1:11" x14ac:dyDescent="0.25">
      <c r="A24" s="14"/>
      <c r="B24" s="14"/>
      <c r="C24" s="28"/>
      <c r="D24" s="28"/>
      <c r="E24" s="28"/>
      <c r="F24" s="28"/>
      <c r="G24" s="28"/>
      <c r="H24" s="148"/>
      <c r="I24" s="148"/>
      <c r="J24" s="148"/>
      <c r="K24" s="148"/>
    </row>
    <row r="25" spans="1:11" x14ac:dyDescent="0.25">
      <c r="A25" s="14"/>
      <c r="B25" s="14"/>
      <c r="C25" s="14"/>
      <c r="D25" s="14"/>
      <c r="E25" s="28"/>
      <c r="F25" s="14"/>
      <c r="G25" s="14"/>
      <c r="H25" s="148"/>
      <c r="I25" s="148"/>
      <c r="J25" s="148"/>
      <c r="K25" s="148"/>
    </row>
    <row r="26" spans="1:11" x14ac:dyDescent="0.25">
      <c r="A26" s="14"/>
      <c r="B26" s="11"/>
      <c r="C26" s="9"/>
      <c r="D26" s="9"/>
      <c r="E26" s="10"/>
      <c r="F26" s="9"/>
      <c r="G26" s="10"/>
      <c r="H26" s="148"/>
      <c r="I26" s="148"/>
      <c r="J26" s="148"/>
      <c r="K26" s="148"/>
    </row>
    <row r="27" spans="1:11" x14ac:dyDescent="0.25">
      <c r="A27" s="14"/>
      <c r="B27" s="11"/>
      <c r="C27" s="9"/>
      <c r="D27" s="9"/>
      <c r="E27" s="10"/>
      <c r="F27" s="9"/>
      <c r="G27" s="10"/>
      <c r="H27" s="148"/>
      <c r="I27" s="148"/>
      <c r="J27" s="148"/>
      <c r="K27" s="148"/>
    </row>
    <row r="28" spans="1:11" x14ac:dyDescent="0.25">
      <c r="A28" s="14"/>
      <c r="B28" s="12"/>
      <c r="C28" s="13"/>
      <c r="D28" s="13"/>
      <c r="E28" s="13"/>
      <c r="F28" s="13"/>
      <c r="G28" s="13"/>
      <c r="H28" s="148"/>
      <c r="I28" s="148"/>
      <c r="J28" s="148"/>
      <c r="K28" s="148"/>
    </row>
    <row r="29" spans="1:11" x14ac:dyDescent="0.25">
      <c r="A29" s="14"/>
      <c r="B29" s="12"/>
      <c r="C29" s="13"/>
      <c r="D29" s="13"/>
      <c r="E29" s="13"/>
      <c r="F29" s="13"/>
      <c r="G29" s="13"/>
      <c r="H29" s="148"/>
      <c r="I29" s="148"/>
      <c r="J29" s="148"/>
      <c r="K29" s="148"/>
    </row>
    <row r="30" spans="1:11" x14ac:dyDescent="0.25">
      <c r="A30" s="14"/>
      <c r="B30" s="12"/>
      <c r="C30" s="13"/>
      <c r="D30" s="13"/>
      <c r="E30" s="13"/>
      <c r="F30" s="13"/>
      <c r="G30" s="13"/>
      <c r="H30" s="148"/>
      <c r="I30" s="148"/>
      <c r="J30" s="148"/>
      <c r="K30" s="148"/>
    </row>
    <row r="31" spans="1:11" x14ac:dyDescent="0.25">
      <c r="A31" s="14"/>
      <c r="B31" s="12"/>
      <c r="C31" s="13"/>
      <c r="D31" s="13"/>
      <c r="E31" s="13"/>
      <c r="F31" s="13"/>
      <c r="G31" s="13"/>
      <c r="H31" s="148"/>
      <c r="I31" s="148"/>
      <c r="J31" s="148"/>
      <c r="K31" s="148"/>
    </row>
    <row r="32" spans="1:11" x14ac:dyDescent="0.25">
      <c r="A32" s="14"/>
      <c r="B32" s="12"/>
      <c r="C32" s="13"/>
      <c r="D32" s="13"/>
      <c r="E32" s="13"/>
      <c r="F32" s="13"/>
      <c r="G32" s="13"/>
      <c r="H32" s="148"/>
      <c r="I32" s="148"/>
      <c r="J32" s="148"/>
      <c r="K32" s="148"/>
    </row>
    <row r="33" spans="1:11" x14ac:dyDescent="0.25">
      <c r="A33" s="14"/>
      <c r="B33" s="12"/>
      <c r="C33" s="13"/>
      <c r="D33" s="13"/>
      <c r="E33" s="13"/>
      <c r="F33" s="13"/>
      <c r="G33" s="13"/>
      <c r="H33" s="148"/>
      <c r="I33" s="148"/>
      <c r="J33" s="148"/>
      <c r="K33" s="148"/>
    </row>
    <row r="34" spans="1:11" x14ac:dyDescent="0.25">
      <c r="A34" s="14"/>
      <c r="B34" s="12"/>
      <c r="C34" s="13"/>
      <c r="D34" s="13"/>
      <c r="E34" s="13"/>
      <c r="F34" s="13"/>
      <c r="G34" s="13"/>
      <c r="H34" s="148"/>
      <c r="I34" s="148"/>
      <c r="J34" s="148"/>
      <c r="K34" s="148"/>
    </row>
    <row r="35" spans="1:11" x14ac:dyDescent="0.25">
      <c r="A35" s="14"/>
      <c r="B35" s="12"/>
      <c r="C35" s="13"/>
      <c r="D35" s="13"/>
      <c r="E35" s="13"/>
      <c r="F35" s="13"/>
      <c r="G35" s="13"/>
      <c r="H35" s="148"/>
      <c r="I35" s="148"/>
      <c r="J35" s="148"/>
      <c r="K35" s="148"/>
    </row>
    <row r="36" spans="1:11" x14ac:dyDescent="0.25">
      <c r="A36" s="14"/>
      <c r="B36" s="12"/>
      <c r="C36" s="13"/>
      <c r="D36" s="13"/>
      <c r="E36" s="13"/>
      <c r="F36" s="13"/>
      <c r="G36" s="13"/>
      <c r="H36" s="148"/>
      <c r="I36" s="148"/>
      <c r="J36" s="148"/>
      <c r="K36" s="148"/>
    </row>
    <row r="37" spans="1:11" x14ac:dyDescent="0.25">
      <c r="A37" s="14"/>
      <c r="B37" s="12"/>
      <c r="C37" s="13"/>
      <c r="D37" s="13"/>
      <c r="E37" s="13"/>
      <c r="F37" s="13"/>
      <c r="G37" s="13"/>
      <c r="H37" s="148"/>
      <c r="I37" s="148"/>
      <c r="J37" s="148"/>
      <c r="K37" s="148"/>
    </row>
    <row r="38" spans="1:11" x14ac:dyDescent="0.25">
      <c r="A38" s="14"/>
      <c r="B38" s="12"/>
      <c r="C38" s="13"/>
      <c r="D38" s="13"/>
      <c r="E38" s="13"/>
      <c r="F38" s="13"/>
      <c r="G38" s="13"/>
      <c r="H38" s="148"/>
      <c r="I38" s="148"/>
      <c r="J38" s="148"/>
      <c r="K38" s="148"/>
    </row>
    <row r="39" spans="1:11" x14ac:dyDescent="0.25">
      <c r="A39" s="14"/>
      <c r="B39" s="12"/>
      <c r="C39" s="13"/>
      <c r="D39" s="13"/>
      <c r="E39" s="13"/>
      <c r="F39" s="13"/>
      <c r="G39" s="13"/>
      <c r="H39" s="148"/>
      <c r="I39" s="148"/>
      <c r="J39" s="148"/>
      <c r="K39" s="148"/>
    </row>
    <row r="40" spans="1:11" x14ac:dyDescent="0.25">
      <c r="A40" s="14"/>
      <c r="B40" s="12"/>
      <c r="C40" s="13"/>
      <c r="D40" s="13"/>
      <c r="E40" s="13"/>
      <c r="F40" s="13"/>
      <c r="G40" s="13"/>
      <c r="H40" s="148"/>
      <c r="I40" s="148"/>
      <c r="J40" s="148"/>
      <c r="K40" s="148"/>
    </row>
    <row r="41" spans="1:11" x14ac:dyDescent="0.25">
      <c r="A41" s="14"/>
      <c r="B41" s="12"/>
      <c r="C41" s="13"/>
      <c r="D41" s="13"/>
      <c r="E41" s="13"/>
      <c r="F41" s="13"/>
      <c r="G41" s="13"/>
      <c r="H41" s="148"/>
      <c r="I41" s="148"/>
      <c r="J41" s="148"/>
      <c r="K41" s="148"/>
    </row>
    <row r="42" spans="1:11" x14ac:dyDescent="0.25">
      <c r="A42" s="14"/>
      <c r="B42" s="12"/>
      <c r="C42" s="13"/>
      <c r="D42" s="13"/>
      <c r="E42" s="13"/>
      <c r="F42" s="13"/>
      <c r="G42" s="13"/>
      <c r="H42" s="148"/>
      <c r="I42" s="148"/>
      <c r="J42" s="148"/>
      <c r="K42" s="148"/>
    </row>
    <row r="43" spans="1:11" x14ac:dyDescent="0.25">
      <c r="A43" s="14"/>
      <c r="B43" s="12"/>
      <c r="C43" s="13"/>
      <c r="D43" s="13"/>
      <c r="E43" s="13"/>
      <c r="F43" s="13"/>
      <c r="G43" s="13"/>
      <c r="H43" s="148"/>
      <c r="I43" s="148"/>
      <c r="J43" s="148"/>
      <c r="K43" s="148"/>
    </row>
    <row r="44" spans="1:11" x14ac:dyDescent="0.25">
      <c r="A44" s="14"/>
      <c r="B44" s="12"/>
      <c r="C44" s="13"/>
      <c r="D44" s="13"/>
      <c r="E44" s="13"/>
      <c r="F44" s="13"/>
      <c r="G44" s="13"/>
      <c r="H44" s="148"/>
      <c r="I44" s="148"/>
      <c r="J44" s="148"/>
      <c r="K44" s="148"/>
    </row>
    <row r="45" spans="1:11" x14ac:dyDescent="0.25">
      <c r="A45" s="14"/>
      <c r="B45" s="12"/>
      <c r="C45" s="13"/>
      <c r="D45" s="13"/>
      <c r="E45" s="13"/>
      <c r="F45" s="13"/>
      <c r="G45" s="13"/>
      <c r="H45" s="148"/>
      <c r="I45" s="148"/>
      <c r="J45" s="148"/>
      <c r="K45" s="148"/>
    </row>
    <row r="46" spans="1:11" x14ac:dyDescent="0.25">
      <c r="A46" s="14"/>
      <c r="B46" s="12"/>
      <c r="C46" s="13"/>
      <c r="D46" s="13"/>
      <c r="E46" s="13"/>
      <c r="F46" s="13"/>
      <c r="G46" s="13"/>
      <c r="H46" s="148"/>
      <c r="I46" s="148"/>
      <c r="J46" s="148"/>
      <c r="K46" s="148"/>
    </row>
    <row r="47" spans="1:11" x14ac:dyDescent="0.25">
      <c r="A47" s="14"/>
      <c r="B47" s="12"/>
      <c r="C47" s="13"/>
      <c r="D47" s="13"/>
      <c r="E47" s="13"/>
      <c r="F47" s="13"/>
      <c r="G47" s="13"/>
      <c r="H47" s="148"/>
      <c r="I47" s="148"/>
      <c r="J47" s="148"/>
      <c r="K47" s="148"/>
    </row>
    <row r="48" spans="1:11" x14ac:dyDescent="0.25">
      <c r="A48" s="14"/>
      <c r="B48" s="12"/>
      <c r="C48" s="13"/>
      <c r="D48" s="13"/>
      <c r="E48" s="13"/>
      <c r="F48" s="13"/>
      <c r="G48" s="13"/>
      <c r="H48" s="148"/>
      <c r="I48" s="148"/>
      <c r="J48" s="148"/>
      <c r="K48" s="148"/>
    </row>
    <row r="49" spans="1:11" x14ac:dyDescent="0.25">
      <c r="A49" s="14"/>
      <c r="B49" s="12"/>
      <c r="C49" s="13"/>
      <c r="D49" s="13"/>
      <c r="E49" s="13"/>
      <c r="F49" s="13"/>
      <c r="G49" s="13"/>
      <c r="H49" s="148"/>
      <c r="I49" s="148"/>
      <c r="J49" s="148"/>
      <c r="K49" s="148"/>
    </row>
    <row r="50" spans="1:11" x14ac:dyDescent="0.25">
      <c r="A50" s="14"/>
      <c r="B50" s="12"/>
      <c r="C50" s="13"/>
      <c r="D50" s="13"/>
      <c r="E50" s="13"/>
      <c r="F50" s="13"/>
      <c r="G50" s="13"/>
      <c r="H50" s="148"/>
      <c r="I50" s="148"/>
      <c r="J50" s="148"/>
      <c r="K50" s="148"/>
    </row>
    <row r="51" spans="1:11" x14ac:dyDescent="0.25">
      <c r="A51" s="14"/>
      <c r="B51" s="12"/>
      <c r="C51" s="13"/>
      <c r="D51" s="13"/>
      <c r="E51" s="13"/>
      <c r="F51" s="13"/>
      <c r="G51" s="13"/>
      <c r="H51" s="148"/>
      <c r="I51" s="148"/>
      <c r="J51" s="148"/>
      <c r="K51" s="148"/>
    </row>
    <row r="52" spans="1:11" x14ac:dyDescent="0.25">
      <c r="A52" s="14"/>
      <c r="B52" s="12"/>
      <c r="C52" s="13"/>
      <c r="D52" s="13"/>
      <c r="E52" s="13"/>
      <c r="F52" s="13"/>
      <c r="G52" s="13"/>
      <c r="H52" s="148"/>
      <c r="I52" s="148"/>
      <c r="J52" s="148"/>
      <c r="K52" s="148"/>
    </row>
    <row r="53" spans="1:11" x14ac:dyDescent="0.25">
      <c r="A53" s="14"/>
      <c r="B53" s="12"/>
      <c r="C53" s="13"/>
      <c r="D53" s="13"/>
      <c r="E53" s="13"/>
      <c r="F53" s="13"/>
      <c r="G53" s="13"/>
      <c r="H53" s="148"/>
      <c r="I53" s="148"/>
      <c r="J53" s="148"/>
      <c r="K53" s="148"/>
    </row>
    <row r="54" spans="1:11" x14ac:dyDescent="0.25">
      <c r="A54" s="14"/>
      <c r="B54" s="12"/>
      <c r="C54" s="13"/>
      <c r="D54" s="13"/>
      <c r="E54" s="13"/>
      <c r="F54" s="13"/>
      <c r="G54" s="13"/>
      <c r="H54" s="148"/>
      <c r="I54" s="148"/>
      <c r="J54" s="148"/>
      <c r="K54" s="148"/>
    </row>
    <row r="55" spans="1:11" x14ac:dyDescent="0.25">
      <c r="A55" s="14"/>
      <c r="B55" s="12"/>
      <c r="C55" s="13"/>
      <c r="D55" s="13"/>
      <c r="E55" s="13"/>
      <c r="F55" s="13"/>
      <c r="G55" s="13"/>
      <c r="H55" s="148"/>
      <c r="I55" s="148"/>
      <c r="J55" s="148"/>
      <c r="K55" s="148"/>
    </row>
    <row r="56" spans="1:11" x14ac:dyDescent="0.25">
      <c r="A56" s="14"/>
      <c r="B56" s="12"/>
      <c r="C56" s="13"/>
      <c r="D56" s="13"/>
      <c r="E56" s="13"/>
      <c r="F56" s="13"/>
      <c r="G56" s="13"/>
      <c r="H56" s="148"/>
      <c r="I56" s="148"/>
      <c r="J56" s="148"/>
      <c r="K56" s="148"/>
    </row>
    <row r="57" spans="1:11" x14ac:dyDescent="0.25">
      <c r="A57" s="14"/>
      <c r="B57" s="12"/>
      <c r="C57" s="13"/>
      <c r="D57" s="13"/>
      <c r="E57" s="13"/>
      <c r="F57" s="13"/>
      <c r="G57" s="13"/>
      <c r="H57" s="148"/>
      <c r="I57" s="148"/>
      <c r="J57" s="148"/>
      <c r="K57" s="148"/>
    </row>
    <row r="58" spans="1:11" x14ac:dyDescent="0.25">
      <c r="A58" s="14"/>
      <c r="B58" s="12"/>
      <c r="C58" s="13"/>
      <c r="D58" s="13"/>
      <c r="E58" s="13"/>
      <c r="F58" s="13"/>
      <c r="G58" s="13"/>
      <c r="H58" s="148"/>
      <c r="I58" s="148"/>
      <c r="J58" s="148"/>
      <c r="K58" s="148"/>
    </row>
    <row r="59" spans="1:11" x14ac:dyDescent="0.25">
      <c r="A59" s="14"/>
      <c r="B59" s="12"/>
      <c r="C59" s="13"/>
      <c r="D59" s="13"/>
      <c r="E59" s="13"/>
      <c r="F59" s="13"/>
      <c r="G59" s="13"/>
      <c r="H59" s="148"/>
      <c r="I59" s="148"/>
      <c r="J59" s="148"/>
      <c r="K59" s="148"/>
    </row>
    <row r="60" spans="1:11" x14ac:dyDescent="0.25">
      <c r="A60" s="14"/>
      <c r="B60" s="12"/>
      <c r="C60" s="13"/>
      <c r="D60" s="13"/>
      <c r="E60" s="13"/>
      <c r="F60" s="13"/>
      <c r="G60" s="13"/>
      <c r="H60" s="148"/>
      <c r="I60" s="148"/>
      <c r="J60" s="148"/>
      <c r="K60" s="148"/>
    </row>
    <row r="61" spans="1:11" x14ac:dyDescent="0.25">
      <c r="A61" s="14"/>
      <c r="B61" s="12"/>
      <c r="C61" s="13"/>
      <c r="D61" s="13"/>
      <c r="E61" s="13"/>
      <c r="F61" s="13"/>
      <c r="G61" s="13"/>
      <c r="H61" s="148"/>
      <c r="I61" s="148"/>
      <c r="J61" s="148"/>
      <c r="K61" s="148"/>
    </row>
    <row r="62" spans="1:11" x14ac:dyDescent="0.25">
      <c r="A62" s="14"/>
      <c r="B62" s="12"/>
      <c r="C62" s="13"/>
      <c r="D62" s="13"/>
      <c r="E62" s="13"/>
      <c r="F62" s="13"/>
      <c r="G62" s="13"/>
      <c r="H62" s="148"/>
      <c r="I62" s="148"/>
      <c r="J62" s="148"/>
      <c r="K62" s="148"/>
    </row>
    <row r="63" spans="1:11" x14ac:dyDescent="0.25">
      <c r="A63" s="14"/>
      <c r="B63" s="12"/>
      <c r="C63" s="13"/>
      <c r="D63" s="13"/>
      <c r="E63" s="13"/>
      <c r="F63" s="13"/>
      <c r="G63" s="13"/>
      <c r="H63" s="148"/>
      <c r="I63" s="148"/>
      <c r="J63" s="148"/>
      <c r="K63" s="148"/>
    </row>
    <row r="64" spans="1:11" x14ac:dyDescent="0.25">
      <c r="A64" s="14"/>
      <c r="B64" s="12"/>
      <c r="C64" s="13"/>
      <c r="D64" s="13"/>
      <c r="E64" s="13"/>
      <c r="F64" s="13"/>
      <c r="G64" s="13"/>
      <c r="H64" s="148"/>
      <c r="I64" s="148"/>
      <c r="J64" s="148"/>
      <c r="K64" s="148"/>
    </row>
    <row r="65" spans="1:11" x14ac:dyDescent="0.25">
      <c r="A65" s="14"/>
      <c r="B65" s="12"/>
      <c r="C65" s="13"/>
      <c r="D65" s="13"/>
      <c r="E65" s="13"/>
      <c r="F65" s="13"/>
      <c r="G65" s="13"/>
      <c r="H65" s="148"/>
      <c r="I65" s="148"/>
      <c r="J65" s="148"/>
      <c r="K65" s="148"/>
    </row>
    <row r="66" spans="1:11" x14ac:dyDescent="0.25">
      <c r="A66" s="14"/>
      <c r="B66" s="12"/>
      <c r="C66" s="13"/>
      <c r="D66" s="13"/>
      <c r="E66" s="13"/>
      <c r="F66" s="13"/>
      <c r="G66" s="13"/>
      <c r="H66" s="148"/>
      <c r="I66" s="148"/>
      <c r="J66" s="148"/>
      <c r="K66" s="148"/>
    </row>
    <row r="67" spans="1:11" x14ac:dyDescent="0.25">
      <c r="A67" s="14"/>
      <c r="B67" s="12"/>
      <c r="C67" s="13"/>
      <c r="D67" s="13"/>
      <c r="E67" s="13"/>
      <c r="F67" s="13"/>
      <c r="G67" s="13"/>
      <c r="H67" s="148"/>
      <c r="I67" s="148"/>
      <c r="J67" s="148"/>
      <c r="K67" s="148"/>
    </row>
    <row r="68" spans="1:11" x14ac:dyDescent="0.25">
      <c r="A68" s="14"/>
      <c r="B68" s="12"/>
      <c r="C68" s="13"/>
      <c r="D68" s="13"/>
      <c r="E68" s="13"/>
      <c r="F68" s="13"/>
      <c r="G68" s="13"/>
      <c r="H68" s="148"/>
      <c r="I68" s="148"/>
      <c r="J68" s="148"/>
      <c r="K68" s="148"/>
    </row>
    <row r="69" spans="1:11" x14ac:dyDescent="0.25">
      <c r="A69" s="14"/>
      <c r="B69" s="12"/>
      <c r="C69" s="13"/>
      <c r="D69" s="13"/>
      <c r="E69" s="13"/>
      <c r="F69" s="13"/>
      <c r="G69" s="13"/>
      <c r="H69" s="148"/>
      <c r="I69" s="148"/>
      <c r="J69" s="148"/>
      <c r="K69" s="148"/>
    </row>
    <row r="70" spans="1:11" x14ac:dyDescent="0.25">
      <c r="A70" s="14"/>
      <c r="B70" s="12"/>
      <c r="C70" s="13"/>
      <c r="D70" s="13"/>
      <c r="E70" s="13"/>
      <c r="F70" s="13"/>
      <c r="G70" s="13"/>
      <c r="H70" s="148"/>
      <c r="I70" s="148"/>
      <c r="J70" s="148"/>
      <c r="K70" s="148"/>
    </row>
    <row r="71" spans="1:11" x14ac:dyDescent="0.25">
      <c r="A71" s="14"/>
      <c r="B71" s="12"/>
      <c r="C71" s="13"/>
      <c r="D71" s="13"/>
      <c r="E71" s="13"/>
      <c r="F71" s="13"/>
      <c r="G71" s="13"/>
      <c r="H71" s="148"/>
      <c r="I71" s="148"/>
      <c r="J71" s="148"/>
      <c r="K71" s="148"/>
    </row>
    <row r="72" spans="1:11" x14ac:dyDescent="0.25">
      <c r="A72" s="14"/>
      <c r="B72" s="12"/>
      <c r="C72" s="13"/>
      <c r="D72" s="13"/>
      <c r="E72" s="13"/>
      <c r="F72" s="13"/>
      <c r="G72" s="13"/>
      <c r="H72" s="148"/>
      <c r="I72" s="148"/>
      <c r="J72" s="148"/>
      <c r="K72" s="148"/>
    </row>
    <row r="73" spans="1:11" x14ac:dyDescent="0.25">
      <c r="A73" s="14"/>
      <c r="B73" s="12"/>
      <c r="C73" s="13"/>
      <c r="D73" s="13"/>
      <c r="E73" s="13"/>
      <c r="F73" s="13"/>
      <c r="G73" s="13"/>
      <c r="H73" s="148"/>
      <c r="I73" s="148"/>
      <c r="J73" s="148"/>
      <c r="K73" s="148"/>
    </row>
    <row r="74" spans="1:11" x14ac:dyDescent="0.25">
      <c r="A74" s="14"/>
      <c r="B74" s="12"/>
      <c r="C74" s="13"/>
      <c r="D74" s="13"/>
      <c r="E74" s="13"/>
      <c r="F74" s="13"/>
      <c r="G74" s="13"/>
      <c r="H74" s="148"/>
      <c r="I74" s="148"/>
      <c r="J74" s="148"/>
      <c r="K74" s="148"/>
    </row>
    <row r="75" spans="1:11" x14ac:dyDescent="0.25">
      <c r="A75" s="14"/>
      <c r="B75" s="12"/>
      <c r="C75" s="13"/>
      <c r="D75" s="13"/>
      <c r="E75" s="13"/>
      <c r="F75" s="13"/>
      <c r="G75" s="13"/>
      <c r="H75" s="148"/>
      <c r="I75" s="148"/>
      <c r="J75" s="148"/>
      <c r="K75" s="148"/>
    </row>
    <row r="76" spans="1:11" x14ac:dyDescent="0.25">
      <c r="A76" s="14"/>
      <c r="B76" s="12"/>
      <c r="C76" s="13"/>
      <c r="D76" s="13"/>
      <c r="E76" s="13"/>
      <c r="F76" s="13"/>
      <c r="G76" s="13"/>
      <c r="H76" s="148"/>
      <c r="I76" s="148"/>
      <c r="J76" s="148"/>
      <c r="K76" s="148"/>
    </row>
    <row r="77" spans="1:11" x14ac:dyDescent="0.25">
      <c r="A77" s="14"/>
      <c r="B77" s="12"/>
      <c r="C77" s="13"/>
      <c r="D77" s="13"/>
      <c r="E77" s="13"/>
      <c r="F77" s="13"/>
      <c r="G77" s="13"/>
      <c r="H77" s="148"/>
      <c r="I77" s="148"/>
      <c r="J77" s="148"/>
      <c r="K77" s="148"/>
    </row>
    <row r="78" spans="1:11" x14ac:dyDescent="0.25">
      <c r="A78" s="14"/>
      <c r="B78" s="12"/>
      <c r="C78" s="13"/>
      <c r="D78" s="13"/>
      <c r="E78" s="13"/>
      <c r="F78" s="13"/>
      <c r="G78" s="13"/>
      <c r="H78" s="148"/>
      <c r="I78" s="148"/>
      <c r="J78" s="148"/>
      <c r="K78" s="148"/>
    </row>
    <row r="79" spans="1:11" x14ac:dyDescent="0.25">
      <c r="A79" s="14"/>
      <c r="B79" s="12"/>
      <c r="C79" s="13"/>
      <c r="D79" s="13"/>
      <c r="E79" s="13"/>
      <c r="F79" s="13"/>
      <c r="G79" s="13"/>
      <c r="H79" s="148"/>
      <c r="I79" s="148"/>
      <c r="J79" s="148"/>
      <c r="K79" s="148"/>
    </row>
    <row r="80" spans="1:11" x14ac:dyDescent="0.25">
      <c r="A80" s="14"/>
      <c r="B80" s="12"/>
      <c r="C80" s="13"/>
      <c r="D80" s="13"/>
      <c r="E80" s="13"/>
      <c r="F80" s="13"/>
      <c r="G80" s="13"/>
      <c r="H80" s="148"/>
      <c r="I80" s="148"/>
      <c r="J80" s="148"/>
      <c r="K80" s="148"/>
    </row>
    <row r="81" spans="1:11" x14ac:dyDescent="0.25">
      <c r="A81" s="14"/>
      <c r="B81" s="12"/>
      <c r="C81" s="13"/>
      <c r="D81" s="13"/>
      <c r="E81" s="13"/>
      <c r="F81" s="13"/>
      <c r="G81" s="13"/>
      <c r="H81" s="148"/>
      <c r="I81" s="148"/>
      <c r="J81" s="148"/>
      <c r="K81" s="148"/>
    </row>
    <row r="82" spans="1:11" x14ac:dyDescent="0.25">
      <c r="A82" s="14"/>
      <c r="B82" s="12"/>
      <c r="C82" s="13"/>
      <c r="D82" s="13"/>
      <c r="E82" s="13"/>
      <c r="F82" s="13"/>
      <c r="G82" s="13"/>
      <c r="H82" s="148"/>
      <c r="I82" s="148"/>
      <c r="J82" s="148"/>
      <c r="K82" s="148"/>
    </row>
    <row r="83" spans="1:11" x14ac:dyDescent="0.25">
      <c r="A83" s="14"/>
      <c r="B83" s="12"/>
      <c r="C83" s="13"/>
      <c r="D83" s="13"/>
      <c r="E83" s="13"/>
      <c r="F83" s="13"/>
      <c r="G83" s="13"/>
      <c r="H83" s="148"/>
      <c r="I83" s="148"/>
      <c r="J83" s="148"/>
      <c r="K83" s="148"/>
    </row>
    <row r="84" spans="1:11" x14ac:dyDescent="0.25">
      <c r="A84" s="14"/>
      <c r="B84" s="12"/>
      <c r="C84" s="13"/>
      <c r="D84" s="13"/>
      <c r="E84" s="13"/>
      <c r="F84" s="13"/>
      <c r="G84" s="13"/>
      <c r="H84" s="148"/>
      <c r="I84" s="148"/>
      <c r="J84" s="148"/>
      <c r="K84" s="148"/>
    </row>
    <row r="85" spans="1:11" x14ac:dyDescent="0.25">
      <c r="A85" s="14"/>
      <c r="B85" s="12"/>
      <c r="C85" s="13"/>
      <c r="D85" s="13"/>
      <c r="E85" s="13"/>
      <c r="F85" s="13"/>
      <c r="G85" s="13"/>
      <c r="H85" s="148"/>
      <c r="I85" s="148"/>
      <c r="J85" s="148"/>
      <c r="K85" s="148"/>
    </row>
    <row r="86" spans="1:11" x14ac:dyDescent="0.25">
      <c r="A86" s="14"/>
      <c r="B86" s="12"/>
      <c r="C86" s="13"/>
      <c r="D86" s="13"/>
      <c r="E86" s="13"/>
      <c r="F86" s="13"/>
      <c r="G86" s="13"/>
      <c r="H86" s="148"/>
      <c r="I86" s="148"/>
      <c r="J86" s="148"/>
      <c r="K86" s="148"/>
    </row>
    <row r="87" spans="1:11" x14ac:dyDescent="0.25">
      <c r="A87" s="14"/>
      <c r="B87" s="12"/>
      <c r="C87" s="13"/>
      <c r="D87" s="13"/>
      <c r="E87" s="13"/>
      <c r="F87" s="13"/>
      <c r="G87" s="13"/>
      <c r="H87" s="148"/>
      <c r="I87" s="148"/>
      <c r="J87" s="148"/>
      <c r="K87" s="148"/>
    </row>
    <row r="88" spans="1:11" x14ac:dyDescent="0.25">
      <c r="A88" s="14"/>
      <c r="B88" s="12"/>
      <c r="C88" s="13"/>
      <c r="D88" s="13"/>
      <c r="E88" s="13"/>
      <c r="F88" s="13"/>
      <c r="G88" s="13"/>
      <c r="H88" s="148"/>
      <c r="I88" s="148"/>
      <c r="J88" s="148"/>
      <c r="K88" s="148"/>
    </row>
    <row r="89" spans="1:11" x14ac:dyDescent="0.25">
      <c r="A89" s="14"/>
      <c r="B89" s="12"/>
      <c r="C89" s="13"/>
      <c r="D89" s="13"/>
      <c r="E89" s="13"/>
      <c r="F89" s="13"/>
      <c r="G89" s="13"/>
      <c r="H89" s="148"/>
      <c r="I89" s="148"/>
      <c r="J89" s="148"/>
      <c r="K89" s="148"/>
    </row>
    <row r="90" spans="1:11" x14ac:dyDescent="0.25">
      <c r="A90" s="14"/>
      <c r="B90" s="12"/>
      <c r="C90" s="13"/>
      <c r="D90" s="13"/>
      <c r="E90" s="13"/>
      <c r="F90" s="13"/>
      <c r="G90" s="13"/>
      <c r="H90" s="148"/>
      <c r="I90" s="148"/>
      <c r="J90" s="148"/>
      <c r="K90" s="148"/>
    </row>
    <row r="91" spans="1:11" x14ac:dyDescent="0.25">
      <c r="A91" s="14"/>
      <c r="B91" s="12"/>
      <c r="C91" s="13"/>
      <c r="D91" s="13"/>
      <c r="E91" s="13"/>
      <c r="F91" s="13"/>
      <c r="G91" s="13"/>
      <c r="H91" s="148"/>
      <c r="I91" s="148"/>
      <c r="J91" s="148"/>
      <c r="K91" s="148"/>
    </row>
    <row r="92" spans="1:11" x14ac:dyDescent="0.25">
      <c r="A92" s="14"/>
      <c r="B92" s="12"/>
      <c r="C92" s="13"/>
      <c r="D92" s="13"/>
      <c r="E92" s="13"/>
      <c r="F92" s="13"/>
      <c r="G92" s="13"/>
      <c r="H92" s="148"/>
      <c r="I92" s="148"/>
      <c r="J92" s="148"/>
      <c r="K92" s="148"/>
    </row>
    <row r="93" spans="1:11" x14ac:dyDescent="0.25">
      <c r="A93" s="14"/>
      <c r="B93" s="12"/>
      <c r="C93" s="13"/>
      <c r="D93" s="13"/>
      <c r="E93" s="13"/>
      <c r="F93" s="13"/>
      <c r="G93" s="13"/>
      <c r="H93" s="148"/>
      <c r="I93" s="148"/>
      <c r="J93" s="148"/>
      <c r="K93" s="148"/>
    </row>
    <row r="94" spans="1:11" x14ac:dyDescent="0.25">
      <c r="A94" s="14"/>
      <c r="B94" s="12"/>
      <c r="C94" s="13"/>
      <c r="D94" s="13"/>
      <c r="E94" s="13"/>
      <c r="F94" s="13"/>
      <c r="G94" s="13"/>
      <c r="H94" s="148"/>
      <c r="I94" s="148"/>
      <c r="J94" s="148"/>
      <c r="K94" s="148"/>
    </row>
    <row r="95" spans="1:11" x14ac:dyDescent="0.25">
      <c r="A95" s="14"/>
      <c r="B95" s="12"/>
      <c r="C95" s="13"/>
      <c r="D95" s="13"/>
      <c r="E95" s="13"/>
      <c r="F95" s="13"/>
      <c r="G95" s="13"/>
      <c r="H95" s="148"/>
      <c r="I95" s="148"/>
      <c r="J95" s="148"/>
      <c r="K95" s="148"/>
    </row>
    <row r="96" spans="1:11" x14ac:dyDescent="0.25">
      <c r="A96" s="14"/>
      <c r="B96" s="12"/>
      <c r="C96" s="13"/>
      <c r="D96" s="13"/>
      <c r="E96" s="13"/>
      <c r="F96" s="13"/>
      <c r="G96" s="13"/>
      <c r="H96" s="148"/>
      <c r="I96" s="148"/>
      <c r="J96" s="148"/>
      <c r="K96" s="148"/>
    </row>
    <row r="97" spans="1:11" x14ac:dyDescent="0.25">
      <c r="A97" s="14"/>
      <c r="B97" s="12"/>
      <c r="C97" s="13"/>
      <c r="D97" s="13"/>
      <c r="E97" s="13"/>
      <c r="F97" s="13"/>
      <c r="G97" s="13"/>
      <c r="H97" s="148"/>
      <c r="I97" s="148"/>
      <c r="J97" s="148"/>
      <c r="K97" s="148"/>
    </row>
    <row r="98" spans="1:11" x14ac:dyDescent="0.25">
      <c r="A98" s="14"/>
      <c r="B98" s="12"/>
      <c r="C98" s="13"/>
      <c r="D98" s="13"/>
      <c r="E98" s="13"/>
      <c r="F98" s="13"/>
      <c r="G98" s="13"/>
      <c r="H98" s="148"/>
      <c r="I98" s="148"/>
      <c r="J98" s="148"/>
      <c r="K98" s="148"/>
    </row>
    <row r="99" spans="1:11" x14ac:dyDescent="0.25">
      <c r="A99" s="14"/>
      <c r="B99" s="12"/>
      <c r="C99" s="13"/>
      <c r="D99" s="13"/>
      <c r="E99" s="13"/>
      <c r="F99" s="13"/>
      <c r="G99" s="13"/>
      <c r="H99" s="148"/>
      <c r="I99" s="148"/>
      <c r="J99" s="148"/>
      <c r="K99" s="148"/>
    </row>
    <row r="100" spans="1:11" x14ac:dyDescent="0.25">
      <c r="A100" s="14"/>
      <c r="B100" s="12"/>
      <c r="C100" s="13"/>
      <c r="D100" s="13"/>
      <c r="E100" s="13"/>
      <c r="F100" s="13"/>
      <c r="G100" s="13"/>
      <c r="H100" s="148"/>
      <c r="I100" s="148"/>
      <c r="J100" s="148"/>
      <c r="K100" s="148"/>
    </row>
    <row r="101" spans="1:11" x14ac:dyDescent="0.25">
      <c r="A101" s="14"/>
      <c r="B101" s="12"/>
      <c r="C101" s="13"/>
      <c r="D101" s="13"/>
      <c r="E101" s="13"/>
      <c r="F101" s="13"/>
      <c r="G101" s="13"/>
      <c r="H101" s="148"/>
      <c r="I101" s="148"/>
      <c r="J101" s="148"/>
      <c r="K101" s="148"/>
    </row>
    <row r="102" spans="1:11" x14ac:dyDescent="0.25">
      <c r="A102" s="14"/>
      <c r="B102" s="12"/>
      <c r="C102" s="13"/>
      <c r="D102" s="13"/>
      <c r="E102" s="13"/>
      <c r="F102" s="13"/>
      <c r="G102" s="13"/>
      <c r="H102" s="148"/>
      <c r="I102" s="148"/>
      <c r="J102" s="148"/>
      <c r="K102" s="148"/>
    </row>
    <row r="103" spans="1:11" x14ac:dyDescent="0.25">
      <c r="A103" s="14"/>
      <c r="B103" s="12"/>
      <c r="C103" s="13"/>
      <c r="D103" s="13"/>
      <c r="E103" s="13"/>
      <c r="F103" s="13"/>
      <c r="G103" s="13"/>
      <c r="H103" s="148"/>
      <c r="I103" s="148"/>
      <c r="J103" s="148"/>
      <c r="K103" s="148"/>
    </row>
    <row r="104" spans="1:11" x14ac:dyDescent="0.25">
      <c r="A104" s="14"/>
      <c r="B104" s="12"/>
      <c r="C104" s="13"/>
      <c r="D104" s="13"/>
      <c r="E104" s="13"/>
      <c r="F104" s="13"/>
      <c r="G104" s="13"/>
      <c r="H104" s="148"/>
      <c r="I104" s="148"/>
      <c r="J104" s="148"/>
      <c r="K104" s="148"/>
    </row>
    <row r="105" spans="1:11" x14ac:dyDescent="0.25">
      <c r="A105" s="14"/>
      <c r="B105" s="12"/>
      <c r="C105" s="13"/>
      <c r="D105" s="13"/>
      <c r="E105" s="13"/>
      <c r="F105" s="13"/>
      <c r="G105" s="13"/>
      <c r="H105" s="148"/>
      <c r="I105" s="148"/>
      <c r="J105" s="148"/>
      <c r="K105" s="148"/>
    </row>
    <row r="106" spans="1:11" x14ac:dyDescent="0.25">
      <c r="A106" s="14"/>
      <c r="B106" s="12"/>
      <c r="C106" s="13"/>
      <c r="D106" s="13"/>
      <c r="E106" s="13"/>
      <c r="F106" s="13"/>
      <c r="G106" s="13"/>
      <c r="H106" s="148"/>
      <c r="I106" s="148"/>
      <c r="J106" s="148"/>
      <c r="K106" s="148"/>
    </row>
    <row r="107" spans="1:11" x14ac:dyDescent="0.25">
      <c r="A107" s="14"/>
      <c r="B107" s="12"/>
      <c r="C107" s="13"/>
      <c r="D107" s="13"/>
      <c r="E107" s="13"/>
      <c r="F107" s="13"/>
      <c r="G107" s="13"/>
      <c r="H107" s="148"/>
      <c r="I107" s="148"/>
      <c r="J107" s="148"/>
      <c r="K107" s="148"/>
    </row>
    <row r="108" spans="1:11" x14ac:dyDescent="0.25">
      <c r="A108" s="14"/>
      <c r="B108" s="12"/>
      <c r="C108" s="13"/>
      <c r="D108" s="13"/>
      <c r="E108" s="13"/>
      <c r="F108" s="13"/>
      <c r="G108" s="13"/>
      <c r="H108" s="148"/>
      <c r="I108" s="148"/>
      <c r="J108" s="148"/>
      <c r="K108" s="148"/>
    </row>
    <row r="109" spans="1:11" x14ac:dyDescent="0.25">
      <c r="A109" s="14"/>
      <c r="B109" s="12"/>
      <c r="C109" s="13"/>
      <c r="D109" s="13"/>
      <c r="E109" s="13"/>
      <c r="F109" s="13"/>
      <c r="G109" s="13"/>
      <c r="H109" s="148"/>
      <c r="I109" s="148"/>
      <c r="J109" s="148"/>
      <c r="K109" s="148"/>
    </row>
    <row r="110" spans="1:11" x14ac:dyDescent="0.25">
      <c r="A110" s="14"/>
      <c r="B110" s="12"/>
      <c r="C110" s="13"/>
      <c r="D110" s="13"/>
      <c r="E110" s="13"/>
      <c r="F110" s="13"/>
      <c r="G110" s="13"/>
      <c r="H110" s="148"/>
      <c r="I110" s="148"/>
      <c r="J110" s="148"/>
      <c r="K110" s="148"/>
    </row>
    <row r="111" spans="1:11" x14ac:dyDescent="0.25">
      <c r="A111" s="14"/>
      <c r="B111" s="12"/>
      <c r="C111" s="13"/>
      <c r="D111" s="13"/>
      <c r="E111" s="13"/>
      <c r="F111" s="13"/>
      <c r="G111" s="13"/>
      <c r="H111" s="148"/>
      <c r="I111" s="148"/>
      <c r="J111" s="148"/>
      <c r="K111" s="148"/>
    </row>
    <row r="112" spans="1:11" x14ac:dyDescent="0.25">
      <c r="A112" s="14"/>
      <c r="B112" s="12"/>
      <c r="C112" s="13"/>
      <c r="D112" s="13"/>
      <c r="E112" s="13"/>
      <c r="F112" s="13"/>
      <c r="G112" s="13"/>
      <c r="H112" s="148"/>
      <c r="I112" s="148"/>
      <c r="J112" s="148"/>
      <c r="K112" s="148"/>
    </row>
    <row r="113" spans="1:11" x14ac:dyDescent="0.25">
      <c r="A113" s="14"/>
      <c r="B113" s="12"/>
      <c r="C113" s="13"/>
      <c r="D113" s="13"/>
      <c r="E113" s="13"/>
      <c r="F113" s="13"/>
      <c r="G113" s="13"/>
      <c r="H113" s="148"/>
      <c r="I113" s="148"/>
      <c r="J113" s="148"/>
      <c r="K113" s="148"/>
    </row>
    <row r="114" spans="1:11" x14ac:dyDescent="0.25">
      <c r="A114" s="14"/>
      <c r="B114" s="12"/>
      <c r="C114" s="13"/>
      <c r="D114" s="13"/>
      <c r="E114" s="13"/>
      <c r="F114" s="13"/>
      <c r="G114" s="13"/>
      <c r="H114" s="148"/>
      <c r="I114" s="148"/>
      <c r="J114" s="148"/>
      <c r="K114" s="148"/>
    </row>
    <row r="115" spans="1:11" x14ac:dyDescent="0.25">
      <c r="A115" s="14"/>
      <c r="B115" s="12"/>
      <c r="C115" s="13"/>
      <c r="D115" s="13"/>
      <c r="E115" s="13"/>
      <c r="F115" s="13"/>
      <c r="G115" s="13"/>
      <c r="H115" s="148"/>
      <c r="I115" s="148"/>
      <c r="J115" s="148"/>
      <c r="K115" s="148"/>
    </row>
    <row r="116" spans="1:11" x14ac:dyDescent="0.25">
      <c r="A116" s="14"/>
      <c r="B116" s="12"/>
      <c r="C116" s="13"/>
      <c r="D116" s="13"/>
      <c r="E116" s="13"/>
      <c r="F116" s="13"/>
      <c r="G116" s="13"/>
      <c r="H116" s="148"/>
      <c r="I116" s="148"/>
      <c r="J116" s="148"/>
      <c r="K116" s="148"/>
    </row>
    <row r="117" spans="1:11" x14ac:dyDescent="0.25">
      <c r="A117" s="14"/>
      <c r="B117" s="12"/>
      <c r="C117" s="13"/>
      <c r="D117" s="13"/>
      <c r="E117" s="13"/>
      <c r="F117" s="13"/>
      <c r="G117" s="13"/>
      <c r="H117" s="148"/>
      <c r="I117" s="148"/>
      <c r="J117" s="148"/>
      <c r="K117" s="148"/>
    </row>
    <row r="118" spans="1:11" x14ac:dyDescent="0.25">
      <c r="A118" s="14"/>
      <c r="B118" s="12"/>
      <c r="C118" s="13"/>
      <c r="D118" s="13"/>
      <c r="E118" s="13"/>
      <c r="F118" s="13"/>
      <c r="G118" s="13"/>
      <c r="H118" s="148"/>
      <c r="I118" s="148"/>
      <c r="J118" s="148"/>
      <c r="K118" s="148"/>
    </row>
    <row r="119" spans="1:11" x14ac:dyDescent="0.25">
      <c r="A119" s="14"/>
      <c r="B119" s="12"/>
      <c r="C119" s="13"/>
      <c r="D119" s="13"/>
      <c r="E119" s="13"/>
      <c r="F119" s="13"/>
      <c r="G119" s="13"/>
      <c r="H119" s="148"/>
      <c r="I119" s="148"/>
      <c r="J119" s="148"/>
      <c r="K119" s="148"/>
    </row>
    <row r="120" spans="1:11" x14ac:dyDescent="0.25">
      <c r="A120" s="14"/>
      <c r="B120" s="12"/>
      <c r="C120" s="13"/>
      <c r="D120" s="13"/>
      <c r="E120" s="13"/>
      <c r="F120" s="13"/>
      <c r="G120" s="13"/>
      <c r="H120" s="148"/>
      <c r="I120" s="148"/>
      <c r="J120" s="148"/>
      <c r="K120" s="148"/>
    </row>
    <row r="121" spans="1:11" x14ac:dyDescent="0.25">
      <c r="A121" s="14"/>
      <c r="B121" s="12"/>
      <c r="C121" s="13"/>
      <c r="D121" s="13"/>
      <c r="E121" s="13"/>
      <c r="F121" s="13"/>
      <c r="G121" s="13"/>
      <c r="H121" s="148"/>
      <c r="I121" s="148"/>
      <c r="J121" s="148"/>
      <c r="K121" s="148"/>
    </row>
    <row r="122" spans="1:11" x14ac:dyDescent="0.25">
      <c r="A122" s="14"/>
      <c r="B122" s="12"/>
      <c r="C122" s="13"/>
      <c r="D122" s="13"/>
      <c r="E122" s="13"/>
      <c r="F122" s="13"/>
      <c r="G122" s="13"/>
      <c r="H122" s="148"/>
      <c r="I122" s="148"/>
      <c r="J122" s="148"/>
      <c r="K122" s="148"/>
    </row>
    <row r="123" spans="1:11" x14ac:dyDescent="0.25">
      <c r="A123" s="14"/>
      <c r="B123" s="12"/>
      <c r="C123" s="13"/>
      <c r="D123" s="13"/>
      <c r="E123" s="13"/>
      <c r="F123" s="13"/>
      <c r="G123" s="13"/>
      <c r="H123" s="148"/>
      <c r="I123" s="148"/>
      <c r="J123" s="148"/>
      <c r="K123" s="148"/>
    </row>
    <row r="124" spans="1:11" x14ac:dyDescent="0.25">
      <c r="A124" s="14"/>
      <c r="B124" s="12"/>
      <c r="C124" s="13"/>
      <c r="D124" s="13"/>
      <c r="E124" s="13"/>
      <c r="F124" s="13"/>
      <c r="G124" s="13"/>
      <c r="H124" s="148"/>
      <c r="I124" s="148"/>
      <c r="J124" s="148"/>
      <c r="K124" s="148"/>
    </row>
    <row r="125" spans="1:11" x14ac:dyDescent="0.25">
      <c r="A125" s="14"/>
      <c r="B125" s="12"/>
      <c r="C125" s="13"/>
      <c r="D125" s="13"/>
      <c r="E125" s="13"/>
      <c r="F125" s="13"/>
      <c r="G125" s="13"/>
      <c r="H125" s="148"/>
      <c r="I125" s="148"/>
      <c r="J125" s="148"/>
      <c r="K125" s="148"/>
    </row>
    <row r="126" spans="1:11" x14ac:dyDescent="0.25">
      <c r="A126" s="14"/>
      <c r="B126" s="12"/>
      <c r="C126" s="13"/>
      <c r="D126" s="13"/>
      <c r="E126" s="13"/>
      <c r="F126" s="13"/>
      <c r="G126" s="13"/>
      <c r="H126" s="148"/>
      <c r="I126" s="148"/>
      <c r="J126" s="148"/>
      <c r="K126" s="148"/>
    </row>
    <row r="127" spans="1:11" x14ac:dyDescent="0.25">
      <c r="A127" s="14"/>
      <c r="B127" s="12"/>
      <c r="C127" s="13"/>
      <c r="D127" s="13"/>
      <c r="E127" s="13"/>
      <c r="F127" s="13"/>
      <c r="G127" s="13"/>
      <c r="H127" s="148"/>
      <c r="I127" s="148"/>
      <c r="J127" s="148"/>
      <c r="K127" s="148"/>
    </row>
    <row r="128" spans="1:11" x14ac:dyDescent="0.25">
      <c r="A128" s="14"/>
      <c r="B128" s="12"/>
      <c r="C128" s="13"/>
      <c r="D128" s="13"/>
      <c r="E128" s="13"/>
      <c r="F128" s="13"/>
      <c r="G128" s="13"/>
      <c r="H128" s="148"/>
      <c r="I128" s="148"/>
      <c r="J128" s="148"/>
      <c r="K128" s="148"/>
    </row>
    <row r="129" spans="1:11" x14ac:dyDescent="0.25">
      <c r="A129" s="14"/>
      <c r="B129" s="12"/>
      <c r="C129" s="13"/>
      <c r="D129" s="13"/>
      <c r="E129" s="13"/>
      <c r="F129" s="13"/>
      <c r="G129" s="13"/>
      <c r="H129" s="148"/>
      <c r="I129" s="148"/>
      <c r="J129" s="148"/>
      <c r="K129" s="148"/>
    </row>
    <row r="130" spans="1:11" x14ac:dyDescent="0.25">
      <c r="A130" s="14"/>
      <c r="B130" s="12"/>
      <c r="C130" s="13"/>
      <c r="D130" s="13"/>
      <c r="E130" s="13"/>
      <c r="F130" s="13"/>
      <c r="G130" s="13"/>
      <c r="H130" s="148"/>
      <c r="I130" s="148"/>
      <c r="J130" s="148"/>
      <c r="K130" s="148"/>
    </row>
    <row r="131" spans="1:11" x14ac:dyDescent="0.25">
      <c r="A131" s="14"/>
      <c r="B131" s="12"/>
      <c r="C131" s="13"/>
      <c r="D131" s="13"/>
      <c r="E131" s="13"/>
      <c r="F131" s="13"/>
      <c r="G131" s="13"/>
      <c r="H131" s="148"/>
      <c r="I131" s="148"/>
      <c r="J131" s="148"/>
      <c r="K131" s="148"/>
    </row>
    <row r="132" spans="1:11" x14ac:dyDescent="0.25">
      <c r="A132" s="14"/>
      <c r="B132" s="12"/>
      <c r="C132" s="13"/>
      <c r="D132" s="13"/>
      <c r="E132" s="13"/>
      <c r="F132" s="13"/>
      <c r="G132" s="13"/>
      <c r="H132" s="148"/>
      <c r="I132" s="148"/>
      <c r="J132" s="148"/>
      <c r="K132" s="148"/>
    </row>
    <row r="133" spans="1:11" x14ac:dyDescent="0.25">
      <c r="A133" s="14"/>
      <c r="B133" s="12"/>
      <c r="C133" s="13"/>
      <c r="D133" s="13"/>
      <c r="E133" s="13"/>
      <c r="F133" s="13"/>
      <c r="G133" s="13"/>
      <c r="H133" s="148"/>
      <c r="I133" s="148"/>
      <c r="J133" s="148"/>
      <c r="K133" s="148"/>
    </row>
    <row r="134" spans="1:11" x14ac:dyDescent="0.25">
      <c r="A134" s="14"/>
      <c r="B134" s="12"/>
      <c r="C134" s="13"/>
      <c r="D134" s="13"/>
      <c r="E134" s="13"/>
      <c r="F134" s="13"/>
      <c r="G134" s="13"/>
      <c r="H134" s="148"/>
      <c r="I134" s="148"/>
      <c r="J134" s="148"/>
      <c r="K134" s="148"/>
    </row>
    <row r="135" spans="1:11" x14ac:dyDescent="0.25">
      <c r="A135" s="14"/>
      <c r="B135" s="12"/>
      <c r="C135" s="13"/>
      <c r="D135" s="13"/>
      <c r="E135" s="13"/>
      <c r="F135" s="13"/>
      <c r="G135" s="13"/>
      <c r="H135" s="148"/>
      <c r="I135" s="148"/>
      <c r="J135" s="148"/>
      <c r="K135" s="148"/>
    </row>
    <row r="136" spans="1:11" x14ac:dyDescent="0.25">
      <c r="A136" s="14"/>
      <c r="B136" s="12"/>
      <c r="C136" s="13"/>
      <c r="D136" s="13"/>
      <c r="E136" s="13"/>
      <c r="F136" s="13"/>
      <c r="G136" s="13"/>
      <c r="H136" s="148"/>
      <c r="I136" s="148"/>
      <c r="J136" s="148"/>
      <c r="K136" s="148"/>
    </row>
    <row r="137" spans="1:11" x14ac:dyDescent="0.25">
      <c r="A137" s="14"/>
      <c r="B137" s="12"/>
      <c r="C137" s="13"/>
      <c r="D137" s="13"/>
      <c r="E137" s="13"/>
      <c r="F137" s="13"/>
      <c r="G137" s="13"/>
      <c r="H137" s="148"/>
      <c r="I137" s="148"/>
      <c r="J137" s="148"/>
      <c r="K137" s="148"/>
    </row>
    <row r="138" spans="1:11" x14ac:dyDescent="0.25">
      <c r="A138" s="14"/>
      <c r="B138" s="12"/>
      <c r="C138" s="13"/>
      <c r="D138" s="13"/>
      <c r="E138" s="13"/>
      <c r="F138" s="13"/>
      <c r="G138" s="13"/>
      <c r="H138" s="148"/>
      <c r="I138" s="148"/>
      <c r="J138" s="148"/>
      <c r="K138" s="148"/>
    </row>
    <row r="139" spans="1:11" x14ac:dyDescent="0.25">
      <c r="A139" s="14"/>
      <c r="B139" s="12"/>
      <c r="C139" s="13"/>
      <c r="D139" s="13"/>
      <c r="E139" s="13"/>
      <c r="F139" s="13"/>
      <c r="G139" s="13"/>
      <c r="H139" s="148"/>
      <c r="I139" s="148"/>
      <c r="J139" s="148"/>
      <c r="K139" s="148"/>
    </row>
    <row r="140" spans="1:11" x14ac:dyDescent="0.25">
      <c r="A140" s="14"/>
      <c r="B140" s="12"/>
      <c r="C140" s="13"/>
      <c r="D140" s="13"/>
      <c r="E140" s="13"/>
      <c r="F140" s="13"/>
      <c r="G140" s="13"/>
      <c r="H140" s="148"/>
      <c r="I140" s="148"/>
      <c r="J140" s="148"/>
      <c r="K140" s="148"/>
    </row>
    <row r="141" spans="1:11" x14ac:dyDescent="0.25">
      <c r="A141" s="14"/>
      <c r="B141" s="12"/>
      <c r="C141" s="13"/>
      <c r="D141" s="13"/>
      <c r="E141" s="13"/>
      <c r="F141" s="13"/>
      <c r="G141" s="13"/>
      <c r="H141" s="148"/>
      <c r="I141" s="148"/>
      <c r="J141" s="148"/>
      <c r="K141" s="148"/>
    </row>
    <row r="142" spans="1:11" x14ac:dyDescent="0.25">
      <c r="A142" s="14"/>
      <c r="B142" s="12"/>
      <c r="C142" s="13"/>
      <c r="D142" s="13"/>
      <c r="E142" s="13"/>
      <c r="F142" s="13"/>
      <c r="G142" s="13"/>
      <c r="H142" s="148"/>
      <c r="I142" s="148"/>
      <c r="J142" s="148"/>
      <c r="K142" s="148"/>
    </row>
    <row r="143" spans="1:11" x14ac:dyDescent="0.25">
      <c r="A143" s="14"/>
      <c r="B143" s="12"/>
      <c r="C143" s="13"/>
      <c r="D143" s="13"/>
      <c r="E143" s="13"/>
      <c r="F143" s="13"/>
      <c r="G143" s="13"/>
      <c r="H143" s="148"/>
      <c r="I143" s="148"/>
      <c r="J143" s="148"/>
      <c r="K143" s="148"/>
    </row>
    <row r="144" spans="1:11" x14ac:dyDescent="0.25">
      <c r="A144" s="14"/>
      <c r="B144" s="12"/>
      <c r="C144" s="13"/>
      <c r="D144" s="13"/>
      <c r="E144" s="13"/>
      <c r="F144" s="13"/>
      <c r="G144" s="13"/>
      <c r="H144" s="148"/>
      <c r="I144" s="148"/>
      <c r="J144" s="148"/>
      <c r="K144" s="148"/>
    </row>
    <row r="145" spans="1:11" x14ac:dyDescent="0.25">
      <c r="A145" s="14"/>
      <c r="B145" s="12"/>
      <c r="C145" s="13"/>
      <c r="D145" s="13"/>
      <c r="E145" s="13"/>
      <c r="F145" s="13"/>
      <c r="G145" s="13"/>
      <c r="H145" s="148"/>
      <c r="I145" s="148"/>
      <c r="J145" s="148"/>
      <c r="K145" s="148"/>
    </row>
    <row r="146" spans="1:11" x14ac:dyDescent="0.25">
      <c r="A146" s="14"/>
      <c r="B146" s="12"/>
      <c r="C146" s="13"/>
      <c r="D146" s="13"/>
      <c r="E146" s="13"/>
      <c r="F146" s="13"/>
      <c r="G146" s="13"/>
      <c r="H146" s="148"/>
      <c r="I146" s="148"/>
      <c r="J146" s="148"/>
      <c r="K146" s="148"/>
    </row>
    <row r="147" spans="1:11" x14ac:dyDescent="0.25">
      <c r="A147" s="14"/>
      <c r="B147" s="12"/>
      <c r="C147" s="13"/>
      <c r="D147" s="13"/>
      <c r="E147" s="13"/>
      <c r="F147" s="13"/>
      <c r="G147" s="13"/>
      <c r="H147" s="148"/>
      <c r="I147" s="148"/>
      <c r="J147" s="148"/>
      <c r="K147" s="148"/>
    </row>
    <row r="148" spans="1:11" x14ac:dyDescent="0.25">
      <c r="A148" s="14"/>
      <c r="B148" s="12"/>
      <c r="C148" s="13"/>
      <c r="D148" s="13"/>
      <c r="E148" s="13"/>
      <c r="F148" s="13"/>
      <c r="G148" s="13"/>
      <c r="H148" s="148"/>
      <c r="I148" s="148"/>
      <c r="J148" s="148"/>
      <c r="K148" s="148"/>
    </row>
    <row r="149" spans="1:11" x14ac:dyDescent="0.25">
      <c r="A149" s="14"/>
      <c r="B149" s="12"/>
      <c r="C149" s="13"/>
      <c r="D149" s="13"/>
      <c r="E149" s="13"/>
      <c r="F149" s="13"/>
      <c r="G149" s="13"/>
      <c r="H149" s="148"/>
      <c r="I149" s="148"/>
      <c r="J149" s="148"/>
      <c r="K149" s="148"/>
    </row>
    <row r="150" spans="1:11" x14ac:dyDescent="0.25">
      <c r="A150" s="14"/>
      <c r="B150" s="12"/>
      <c r="C150" s="13"/>
      <c r="D150" s="13"/>
      <c r="E150" s="13"/>
      <c r="F150" s="13"/>
      <c r="G150" s="13"/>
      <c r="H150" s="148"/>
      <c r="I150" s="148"/>
      <c r="J150" s="148"/>
      <c r="K150" s="148"/>
    </row>
    <row r="151" spans="1:11" x14ac:dyDescent="0.25">
      <c r="A151" s="14"/>
      <c r="B151" s="12"/>
      <c r="C151" s="13"/>
      <c r="D151" s="13"/>
      <c r="E151" s="13"/>
      <c r="F151" s="13"/>
      <c r="G151" s="13"/>
      <c r="H151" s="148"/>
      <c r="I151" s="148"/>
      <c r="J151" s="148"/>
      <c r="K151" s="148"/>
    </row>
    <row r="152" spans="1:11" x14ac:dyDescent="0.25">
      <c r="A152" s="14"/>
      <c r="B152" s="12"/>
      <c r="C152" s="13"/>
      <c r="D152" s="13"/>
      <c r="E152" s="13"/>
      <c r="F152" s="13"/>
      <c r="G152" s="13"/>
      <c r="H152" s="148"/>
      <c r="I152" s="148"/>
      <c r="J152" s="148"/>
      <c r="K152" s="148"/>
    </row>
    <row r="153" spans="1:11" x14ac:dyDescent="0.25">
      <c r="A153" s="14"/>
      <c r="B153" s="12"/>
      <c r="C153" s="13"/>
      <c r="D153" s="13"/>
      <c r="E153" s="13"/>
      <c r="F153" s="13"/>
      <c r="G153" s="13"/>
      <c r="H153" s="148"/>
      <c r="I153" s="148"/>
      <c r="J153" s="148"/>
      <c r="K153" s="148"/>
    </row>
    <row r="154" spans="1:11" x14ac:dyDescent="0.25">
      <c r="A154" s="14"/>
      <c r="B154" s="12"/>
      <c r="C154" s="13"/>
      <c r="D154" s="13"/>
      <c r="E154" s="13"/>
      <c r="F154" s="13"/>
      <c r="G154" s="13"/>
      <c r="H154" s="148"/>
      <c r="I154" s="148"/>
      <c r="J154" s="148"/>
      <c r="K154" s="148"/>
    </row>
    <row r="155" spans="1:11" x14ac:dyDescent="0.25">
      <c r="A155" s="14"/>
      <c r="B155" s="12"/>
      <c r="C155" s="13"/>
      <c r="D155" s="13"/>
      <c r="E155" s="13"/>
      <c r="F155" s="13"/>
      <c r="G155" s="13"/>
      <c r="H155" s="148"/>
      <c r="I155" s="148"/>
      <c r="J155" s="148"/>
      <c r="K155" s="148"/>
    </row>
    <row r="156" spans="1:11" x14ac:dyDescent="0.25">
      <c r="A156" s="14"/>
      <c r="B156" s="12"/>
      <c r="C156" s="13"/>
      <c r="D156" s="13"/>
      <c r="E156" s="13"/>
      <c r="F156" s="13"/>
      <c r="G156" s="13"/>
      <c r="H156" s="148"/>
      <c r="I156" s="148"/>
      <c r="J156" s="148"/>
      <c r="K156" s="148"/>
    </row>
    <row r="157" spans="1:11" x14ac:dyDescent="0.25">
      <c r="A157" s="14"/>
      <c r="B157" s="12"/>
      <c r="C157" s="13"/>
      <c r="D157" s="13"/>
      <c r="E157" s="13"/>
      <c r="F157" s="13"/>
      <c r="G157" s="13"/>
      <c r="H157" s="148"/>
      <c r="I157" s="148"/>
      <c r="J157" s="148"/>
      <c r="K157" s="148"/>
    </row>
    <row r="158" spans="1:11" x14ac:dyDescent="0.25">
      <c r="A158" s="14"/>
      <c r="B158" s="12"/>
      <c r="C158" s="13"/>
      <c r="D158" s="13"/>
      <c r="E158" s="13"/>
      <c r="F158" s="13"/>
      <c r="G158" s="13"/>
      <c r="H158" s="148"/>
      <c r="I158" s="148"/>
      <c r="J158" s="148"/>
      <c r="K158" s="148"/>
    </row>
    <row r="159" spans="1:11" x14ac:dyDescent="0.25">
      <c r="A159" s="148"/>
      <c r="B159" s="148"/>
      <c r="C159" s="148"/>
      <c r="D159" s="148"/>
      <c r="E159" s="148"/>
      <c r="F159" s="148"/>
      <c r="G159" s="148"/>
      <c r="H159" s="148"/>
      <c r="I159" s="148"/>
      <c r="J159" s="148"/>
      <c r="K159" s="148"/>
    </row>
    <row r="160" spans="1:11" x14ac:dyDescent="0.25">
      <c r="A160" s="148"/>
      <c r="B160" s="148"/>
      <c r="C160" s="148"/>
      <c r="D160" s="148"/>
      <c r="E160" s="148"/>
      <c r="F160" s="148"/>
      <c r="G160" s="148"/>
      <c r="H160" s="148"/>
      <c r="I160" s="148"/>
      <c r="J160" s="148"/>
      <c r="K160" s="148"/>
    </row>
  </sheetData>
  <conditionalFormatting sqref="C2">
    <cfRule type="cellIs" dxfId="1" priority="1" operator="greaterThan">
      <formula>6000000</formula>
    </cfRule>
  </conditionalFormatting>
  <dataValidations count="1">
    <dataValidation type="list" allowBlank="1" showInputMessage="1" showErrorMessage="1" sqref="A8:A158" xr:uid="{15551948-0959-496A-B500-ACA1705A34A9}">
      <formula1>$B$4:$K$4</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6FF6C-438C-4779-BFCD-C262295518BB}">
  <sheetPr>
    <tabColor theme="7" tint="0.59999389629810485"/>
  </sheetPr>
  <dimension ref="A1:N154"/>
  <sheetViews>
    <sheetView topLeftCell="A3" workbookViewId="0">
      <selection activeCell="C4" sqref="C4"/>
    </sheetView>
  </sheetViews>
  <sheetFormatPr defaultColWidth="27.140625" defaultRowHeight="15" x14ac:dyDescent="0.25"/>
  <cols>
    <col min="1" max="1" width="19" customWidth="1"/>
    <col min="2" max="2" width="27" customWidth="1"/>
    <col min="3" max="3" width="19.140625" customWidth="1"/>
    <col min="4" max="4" width="19.42578125" customWidth="1"/>
    <col min="5" max="5" width="20.42578125" style="119" bestFit="1" customWidth="1"/>
    <col min="6" max="6" width="18.5703125" style="119" customWidth="1"/>
    <col min="7" max="7" width="27.140625" style="119"/>
    <col min="8" max="8" width="19.7109375" bestFit="1" customWidth="1"/>
    <col min="9" max="9" width="17.28515625" style="119" customWidth="1"/>
    <col min="10" max="10" width="19.42578125" style="119" customWidth="1"/>
    <col min="11" max="11" width="27.140625" style="119"/>
    <col min="12" max="12" width="17.42578125" style="32" hidden="1" customWidth="1"/>
    <col min="13" max="13" width="18.140625" style="126" hidden="1" customWidth="1"/>
  </cols>
  <sheetData>
    <row r="1" spans="1:14" hidden="1" x14ac:dyDescent="0.25">
      <c r="A1" s="148"/>
      <c r="B1" s="148"/>
      <c r="C1" s="148"/>
      <c r="D1" s="148"/>
      <c r="H1" s="148"/>
      <c r="N1" s="148"/>
    </row>
    <row r="2" spans="1:14" hidden="1" x14ac:dyDescent="0.25">
      <c r="A2" s="148"/>
      <c r="B2" s="148"/>
      <c r="C2" s="148"/>
      <c r="D2" s="148"/>
      <c r="H2" s="148"/>
      <c r="N2" s="148"/>
    </row>
    <row r="3" spans="1:14" ht="45" x14ac:dyDescent="0.25">
      <c r="A3" s="16" t="s">
        <v>52</v>
      </c>
      <c r="B3" s="15" t="s">
        <v>53</v>
      </c>
      <c r="C3" s="15" t="s">
        <v>72</v>
      </c>
      <c r="D3" s="15" t="s">
        <v>73</v>
      </c>
      <c r="E3" s="127" t="s">
        <v>74</v>
      </c>
      <c r="F3" s="127" t="s">
        <v>75</v>
      </c>
      <c r="G3" s="127" t="s">
        <v>76</v>
      </c>
      <c r="H3" s="17" t="s">
        <v>77</v>
      </c>
      <c r="I3" s="127" t="s">
        <v>78</v>
      </c>
      <c r="J3" s="127" t="s">
        <v>79</v>
      </c>
      <c r="K3" s="127" t="s">
        <v>80</v>
      </c>
      <c r="L3" s="140" t="s">
        <v>81</v>
      </c>
      <c r="M3" s="141" t="s">
        <v>82</v>
      </c>
      <c r="N3" s="148"/>
    </row>
    <row r="4" spans="1:14" x14ac:dyDescent="0.25">
      <c r="A4" s="148" t="str">
        <f>'Portfolio Composition'!A8</f>
        <v>Sub-Portfolio 1</v>
      </c>
      <c r="B4" s="148" t="str">
        <f>'Portfolio Composition'!B8</f>
        <v xml:space="preserve">Air Leakage Sealing </v>
      </c>
      <c r="C4" s="148">
        <f>IFERROR(VLOOKUP('Portfolio Composition'!$A$5, 'Portfolio Composition'!$A$4:$K$5, MATCH(A4,'Portfolio Composition'!$A$4:$K$4,0),0), 0)</f>
        <v>150</v>
      </c>
      <c r="D4" s="148">
        <f>'Portfolio Composition'!G8</f>
        <v>1</v>
      </c>
      <c r="E4" s="119">
        <f>'Portfolio Composition'!C8*'Portfolio Composition'!G8</f>
        <v>30</v>
      </c>
      <c r="F4" s="119">
        <f>'Portfolio Composition'!D8*'Portfolio Composition'!G8</f>
        <v>50</v>
      </c>
      <c r="G4" s="128">
        <f>((E4*'Drop Down Select'!$G$18)+(F4*'Drop Down Select'!$I$18))</f>
        <v>5.10236</v>
      </c>
      <c r="H4" s="148">
        <f>(IFERROR(VLOOKUP('Portfolio Composition'!$A$5,'Portfolio Composition'!$A$5:$K$5,(MATCH(A4,'Portfolio Composition'!$A$4:$K$4,0)),0),1))*'Portfolio Composition'!G8</f>
        <v>150</v>
      </c>
      <c r="I4" s="119">
        <f>'Portfolio Composition'!C8*H4</f>
        <v>4500</v>
      </c>
      <c r="J4" s="119">
        <f>'Portfolio Composition'!D8*H4</f>
        <v>7500</v>
      </c>
      <c r="K4" s="119">
        <f>((I4*'Drop Down Select'!$G$18)+(J4*'Drop Down Select'!$I$18))</f>
        <v>765.35400000000004</v>
      </c>
      <c r="L4" s="32">
        <f>IFERROR(K4/VLOOKUP('Sub-Portfolio Summary'!$A$13,'Sub-Portfolio Summary'!$A$4:$K$20,MATCH(A4,'Sub-Portfolio Summary'!$A$3:$K$3,0),0), 0)</f>
        <v>0.15737334960869789</v>
      </c>
      <c r="M4" s="126">
        <f>'Portfolio Composition'!F8*'Measure Summary'!L4</f>
        <v>2.3606002441304685</v>
      </c>
      <c r="N4" s="119"/>
    </row>
    <row r="5" spans="1:14" x14ac:dyDescent="0.25">
      <c r="A5" s="148" t="str">
        <f>'Portfolio Composition'!A9</f>
        <v>Sub-Portfolio 1</v>
      </c>
      <c r="B5" s="148" t="str">
        <f>'Portfolio Composition'!B9</f>
        <v>Insulation-Opaque Shell</v>
      </c>
      <c r="C5" s="148">
        <f>IFERROR(VLOOKUP('Portfolio Composition'!$A$5, 'Portfolio Composition'!$A$4:$K$5, MATCH(A5,'Portfolio Composition'!$A$4:$K$4,0),0), 0)</f>
        <v>150</v>
      </c>
      <c r="D5" s="148">
        <f>'Portfolio Composition'!G9</f>
        <v>1</v>
      </c>
      <c r="E5" s="119">
        <f>'Portfolio Composition'!C9*'Portfolio Composition'!G9</f>
        <v>30</v>
      </c>
      <c r="F5" s="119">
        <f>'Portfolio Composition'!D9*'Portfolio Composition'!G9</f>
        <v>70</v>
      </c>
      <c r="G5" s="128">
        <f>((E5*'Drop Down Select'!$G$18)+(F5*'Drop Down Select'!$I$18))</f>
        <v>7.10236</v>
      </c>
      <c r="H5" s="148">
        <f>(IFERROR(VLOOKUP('Portfolio Composition'!$A$5,'Portfolio Composition'!$A$5:$K$5,(MATCH(A5,'Portfolio Composition'!$A$4:$K$4,0)),0),1))*'Portfolio Composition'!G9</f>
        <v>150</v>
      </c>
      <c r="I5" s="119">
        <f>'Portfolio Composition'!C9*H5</f>
        <v>4500</v>
      </c>
      <c r="J5" s="119">
        <f>'Portfolio Composition'!D9*H5</f>
        <v>10500</v>
      </c>
      <c r="K5" s="119">
        <f>((I5*'Drop Down Select'!$G$18)+(J5*'Drop Down Select'!$I$18))</f>
        <v>1065.354</v>
      </c>
      <c r="L5" s="32">
        <f>IFERROR(K5/VLOOKUP('Sub-Portfolio Summary'!$A$13,'Sub-Portfolio Summary'!$A$4:$K$20,MATCH(A5,'Sub-Portfolio Summary'!$A$3:$K$3,0),0), 0)</f>
        <v>0.21905984354824662</v>
      </c>
      <c r="M5" s="126">
        <f>'Portfolio Composition'!F9*'Measure Summary'!L5</f>
        <v>5.4764960887061651</v>
      </c>
      <c r="N5" s="119"/>
    </row>
    <row r="6" spans="1:14" x14ac:dyDescent="0.25">
      <c r="A6" s="148" t="str">
        <f>'Portfolio Composition'!A10</f>
        <v>Sub-Portfolio 1</v>
      </c>
      <c r="B6" s="148" t="str">
        <f>'Portfolio Composition'!B10</f>
        <v>Thermostat- Programmable Setback</v>
      </c>
      <c r="C6" s="148">
        <f>IFERROR(VLOOKUP('Portfolio Composition'!$A$5, 'Portfolio Composition'!$A$4:$K$5, MATCH(A6,'Portfolio Composition'!$A$4:$K$4,0),0), 0)</f>
        <v>150</v>
      </c>
      <c r="D6" s="148">
        <f>'Portfolio Composition'!G10</f>
        <v>1</v>
      </c>
      <c r="E6" s="119">
        <f>'Portfolio Composition'!C10*'Portfolio Composition'!G10</f>
        <v>104</v>
      </c>
      <c r="F6" s="119">
        <f>'Portfolio Composition'!D10*'Portfolio Composition'!G10</f>
        <v>66</v>
      </c>
      <c r="G6" s="142">
        <f>((E6*'Drop Down Select'!$G$18)+(F6*'Drop Down Select'!$I$18))</f>
        <v>6.9548480000000001</v>
      </c>
      <c r="H6" s="143">
        <f>(IFERROR(VLOOKUP('Portfolio Composition'!$A$5,'Portfolio Composition'!$A$5:$K$5,(MATCH(A6,'Portfolio Composition'!$A$4:$K$4,0)),0),1))*'Portfolio Composition'!G10</f>
        <v>150</v>
      </c>
      <c r="I6" s="144">
        <f>'Portfolio Composition'!C10*H6</f>
        <v>15600</v>
      </c>
      <c r="J6" s="144">
        <f>'Portfolio Composition'!D10*H6</f>
        <v>9900</v>
      </c>
      <c r="K6" s="144">
        <f>((I6*'Drop Down Select'!$G$18)+(J6*'Drop Down Select'!$I$18))</f>
        <v>1043.2272</v>
      </c>
      <c r="L6" s="145">
        <f>IFERROR(K6/VLOOKUP('Sub-Portfolio Summary'!$A$13,'Sub-Portfolio Summary'!$A$4:$K$20,MATCH(A6,'Sub-Portfolio Summary'!$A$3:$K$3,0),0), 0)</f>
        <v>0.21451009450124126</v>
      </c>
      <c r="M6" s="146">
        <f>'Portfolio Composition'!F10*'Measure Summary'!L6</f>
        <v>2.3596110395136538</v>
      </c>
      <c r="N6" s="148"/>
    </row>
    <row r="7" spans="1:14" x14ac:dyDescent="0.25">
      <c r="A7" s="148" t="str">
        <f>'Portfolio Composition'!A11</f>
        <v>Sub-Portfolio 1</v>
      </c>
      <c r="B7" s="148" t="str">
        <f>'Portfolio Composition'!B11</f>
        <v>LED Lamp (Directional)</v>
      </c>
      <c r="C7" s="148">
        <f>IFERROR(VLOOKUP('Portfolio Composition'!$A$5, 'Portfolio Composition'!$A$4:$K$5, MATCH(A7,'Portfolio Composition'!$A$4:$K$4,0),0), 0)</f>
        <v>150</v>
      </c>
      <c r="D7" s="148">
        <f>'Portfolio Composition'!G11</f>
        <v>6</v>
      </c>
      <c r="E7" s="119">
        <f>'Portfolio Composition'!C11*'Portfolio Composition'!G11</f>
        <v>300</v>
      </c>
      <c r="F7" s="119">
        <f>'Portfolio Composition'!D11*'Portfolio Composition'!G11</f>
        <v>0</v>
      </c>
      <c r="G7" s="128">
        <f>((E7*'Drop Down Select'!$G$18)+(F7*'Drop Down Select'!$I$18))</f>
        <v>1.0236000000000001</v>
      </c>
      <c r="H7" s="148">
        <f>(IFERROR(VLOOKUP('Portfolio Composition'!$A$5,'Portfolio Composition'!$A$5:$K$5,(MATCH(A7,'Portfolio Composition'!$A$4:$K$4,0)),0),1))*'Portfolio Composition'!G11</f>
        <v>900</v>
      </c>
      <c r="I7" s="119">
        <f>'Portfolio Composition'!C11*H7</f>
        <v>45000</v>
      </c>
      <c r="J7" s="119">
        <f>'Portfolio Composition'!D11*H7</f>
        <v>0</v>
      </c>
      <c r="K7" s="119">
        <f>((I7*'Drop Down Select'!$G$18)+(J7*'Drop Down Select'!$I$18))</f>
        <v>153.54</v>
      </c>
      <c r="L7" s="32">
        <f>IFERROR(K7/VLOOKUP('Sub-Portfolio Summary'!$A$13,'Sub-Portfolio Summary'!$A$4:$K$20,MATCH(A7,'Sub-Portfolio Summary'!$A$3:$K$3,0),0), 0)</f>
        <v>3.1571147598261032E-2</v>
      </c>
      <c r="M7" s="126">
        <f>'Portfolio Composition'!F11*'Measure Summary'!L7</f>
        <v>0.63142295196522058</v>
      </c>
      <c r="N7" s="148"/>
    </row>
    <row r="8" spans="1:14" x14ac:dyDescent="0.25">
      <c r="A8" s="148" t="str">
        <f>'Portfolio Composition'!A12</f>
        <v>Sub-Portfolio 1</v>
      </c>
      <c r="B8" s="148" t="str">
        <f>'Portfolio Composition'!B12</f>
        <v>Furnace, Gas Fired</v>
      </c>
      <c r="C8" s="148">
        <f>IFERROR(VLOOKUP('Portfolio Composition'!$A$5, 'Portfolio Composition'!$A$4:$K$5, MATCH(A8,'Portfolio Composition'!$A$4:$K$4,0),0), 0)</f>
        <v>150</v>
      </c>
      <c r="D8" s="148">
        <f>'Portfolio Composition'!G12</f>
        <v>1</v>
      </c>
      <c r="E8" s="119">
        <f>'Portfolio Composition'!C12*'Portfolio Composition'!G12</f>
        <v>70</v>
      </c>
      <c r="F8" s="119">
        <f>'Portfolio Composition'!D12*'Portfolio Composition'!G12</f>
        <v>120</v>
      </c>
      <c r="G8" s="128">
        <f>((E8*'Drop Down Select'!$G$18)+(F8*'Drop Down Select'!$I$18))</f>
        <v>12.23884</v>
      </c>
      <c r="H8" s="148">
        <f>(IFERROR(VLOOKUP('Portfolio Composition'!$A$5,'Portfolio Composition'!$A$5:$K$5,(MATCH(A8,'Portfolio Composition'!$A$4:$K$4,0)),0),1))*'Portfolio Composition'!G12</f>
        <v>150</v>
      </c>
      <c r="I8" s="119">
        <f>'Portfolio Composition'!C12*H8</f>
        <v>10500</v>
      </c>
      <c r="J8" s="119">
        <f>'Portfolio Composition'!D12*H8</f>
        <v>18000</v>
      </c>
      <c r="K8" s="119">
        <f>((I8*'Drop Down Select'!$G$18)+(J8*'Drop Down Select'!$I$18))</f>
        <v>1835.826</v>
      </c>
      <c r="L8" s="32">
        <f>IFERROR(K8/VLOOKUP('Sub-Portfolio Summary'!$A$13,'Sub-Portfolio Summary'!$A$4:$K$20,MATCH(A8,'Sub-Portfolio Summary'!$A$3:$K$3,0),0), 0)</f>
        <v>0.37748556474355321</v>
      </c>
      <c r="M8" s="126">
        <f>'Portfolio Composition'!F12*'Measure Summary'!L8</f>
        <v>8.3046824243581714</v>
      </c>
      <c r="N8" s="148"/>
    </row>
    <row r="9" spans="1:14" x14ac:dyDescent="0.25">
      <c r="A9" s="148" t="str">
        <f>'Portfolio Composition'!A13</f>
        <v>Sub-Portfolio 2</v>
      </c>
      <c r="B9" s="148" t="str">
        <f>'Portfolio Composition'!B13</f>
        <v xml:space="preserve">Air Leakage Sealing </v>
      </c>
      <c r="C9" s="148">
        <f>IFERROR(VLOOKUP('Portfolio Composition'!$A$5, 'Portfolio Composition'!$A$4:$K$5, MATCH(A9,'Portfolio Composition'!$A$4:$K$4,0),0), 0)</f>
        <v>250</v>
      </c>
      <c r="D9" s="148">
        <f>'Portfolio Composition'!G13</f>
        <v>1</v>
      </c>
      <c r="E9" s="119">
        <f>'Portfolio Composition'!C13*'Portfolio Composition'!G13</f>
        <v>30</v>
      </c>
      <c r="F9" s="119">
        <f>'Portfolio Composition'!D13*'Portfolio Composition'!G13</f>
        <v>50</v>
      </c>
      <c r="G9" s="128">
        <f>((E9*'Drop Down Select'!$G$18)+(F9*'Drop Down Select'!$I$18))</f>
        <v>5.10236</v>
      </c>
      <c r="H9" s="148">
        <f>(IFERROR(VLOOKUP('Portfolio Composition'!$A$5,'Portfolio Composition'!$A$5:$K$5,(MATCH(A9,'Portfolio Composition'!$A$4:$K$4,0)),0),1))*'Portfolio Composition'!G13</f>
        <v>250</v>
      </c>
      <c r="I9" s="119">
        <f>'Portfolio Composition'!C13*H9</f>
        <v>7500</v>
      </c>
      <c r="J9" s="119">
        <f>'Portfolio Composition'!D13*H9</f>
        <v>12500</v>
      </c>
      <c r="K9" s="119">
        <f>((I9*'Drop Down Select'!$G$18)+(J9*'Drop Down Select'!$I$18))</f>
        <v>1275.5899999999999</v>
      </c>
      <c r="L9" s="32">
        <f>IFERROR(K9/VLOOKUP('Sub-Portfolio Summary'!$A$13,'Sub-Portfolio Summary'!$A$4:$K$20,MATCH(A9,'Sub-Portfolio Summary'!$A$3:$K$3,0),0), 0)</f>
        <v>0.13014147538086779</v>
      </c>
      <c r="M9" s="126">
        <f>'Portfolio Composition'!F13*'Measure Summary'!L9</f>
        <v>1.9521221307130168</v>
      </c>
      <c r="N9" s="148"/>
    </row>
    <row r="10" spans="1:14" x14ac:dyDescent="0.25">
      <c r="A10" s="148" t="str">
        <f>'Portfolio Composition'!A14</f>
        <v>Sub-Portfolio 2</v>
      </c>
      <c r="B10" s="148" t="str">
        <f>'Portfolio Composition'!B14</f>
        <v>Insulation- Opaque Shell</v>
      </c>
      <c r="C10" s="148">
        <f>IFERROR(VLOOKUP('Portfolio Composition'!$A$5, 'Portfolio Composition'!$A$4:$K$5, MATCH(A10,'Portfolio Composition'!$A$4:$K$4,0),0), 0)</f>
        <v>250</v>
      </c>
      <c r="D10" s="148">
        <f>'Portfolio Composition'!G14</f>
        <v>1</v>
      </c>
      <c r="E10" s="119">
        <f>'Portfolio Composition'!C14*'Portfolio Composition'!G14</f>
        <v>30</v>
      </c>
      <c r="F10" s="119">
        <f>'Portfolio Composition'!D14*'Portfolio Composition'!G14</f>
        <v>70</v>
      </c>
      <c r="G10" s="128">
        <f>((E10*'Drop Down Select'!$G$18)+(F10*'Drop Down Select'!$I$18))</f>
        <v>7.10236</v>
      </c>
      <c r="H10" s="148">
        <f>(IFERROR(VLOOKUP('Portfolio Composition'!$A$5,'Portfolio Composition'!$A$5:$K$5,(MATCH(A10,'Portfolio Composition'!$A$4:$K$4,0)),0),1))*'Portfolio Composition'!G14</f>
        <v>250</v>
      </c>
      <c r="I10" s="119">
        <f>'Portfolio Composition'!C14*H10</f>
        <v>7500</v>
      </c>
      <c r="J10" s="119">
        <f>'Portfolio Composition'!D14*H10</f>
        <v>17500</v>
      </c>
      <c r="K10" s="119">
        <f>((I10*'Drop Down Select'!$G$18)+(J10*'Drop Down Select'!$I$18))</f>
        <v>1775.59</v>
      </c>
      <c r="L10" s="32">
        <f>IFERROR(K10/VLOOKUP('Sub-Portfolio Summary'!$A$13,'Sub-Portfolio Summary'!$A$4:$K$20,MATCH(A10,'Sub-Portfolio Summary'!$A$3:$K$3,0),0), 0)</f>
        <v>0.1811537424027431</v>
      </c>
      <c r="M10" s="126">
        <f>'Portfolio Composition'!F14*'Measure Summary'!L10</f>
        <v>4.5288435600685775</v>
      </c>
      <c r="N10" s="148"/>
    </row>
    <row r="11" spans="1:14" x14ac:dyDescent="0.25">
      <c r="A11" s="148" t="str">
        <f>'Portfolio Composition'!A15</f>
        <v>Sub-Portfolio 2</v>
      </c>
      <c r="B11" s="148" t="str">
        <f>'Portfolio Composition'!B15</f>
        <v>Thermostat- Programmable Setback</v>
      </c>
      <c r="C11" s="148">
        <f>IFERROR(VLOOKUP('Portfolio Composition'!$A$5, 'Portfolio Composition'!$A$4:$K$5, MATCH(A11,'Portfolio Composition'!$A$4:$K$4,0),0), 0)</f>
        <v>250</v>
      </c>
      <c r="D11" s="148">
        <f>'Portfolio Composition'!G15</f>
        <v>2</v>
      </c>
      <c r="E11" s="119">
        <f>'Portfolio Composition'!C15*'Portfolio Composition'!G15</f>
        <v>208</v>
      </c>
      <c r="F11" s="119">
        <f>'Portfolio Composition'!D15*'Portfolio Composition'!G15</f>
        <v>132</v>
      </c>
      <c r="G11" s="128">
        <f>((E11*'Drop Down Select'!$G$18)+(F11*'Drop Down Select'!$I$18))</f>
        <v>13.909696</v>
      </c>
      <c r="H11" s="148">
        <f>(IFERROR(VLOOKUP('Portfolio Composition'!$A$5,'Portfolio Composition'!$A$5:$K$5,(MATCH(A11,'Portfolio Composition'!$A$4:$K$4,0)),0),1))*'Portfolio Composition'!G15</f>
        <v>500</v>
      </c>
      <c r="I11" s="119">
        <f>'Portfolio Composition'!C15*H11</f>
        <v>52000</v>
      </c>
      <c r="J11" s="119">
        <f>'Portfolio Composition'!D15*H11</f>
        <v>33000</v>
      </c>
      <c r="K11" s="119">
        <f>((I11*'Drop Down Select'!$G$18)+(J11*'Drop Down Select'!$I$18))</f>
        <v>3477.424</v>
      </c>
      <c r="L11" s="32">
        <f>IFERROR(K11/VLOOKUP('Sub-Portfolio Summary'!$A$13,'Sub-Portfolio Summary'!$A$4:$K$20,MATCH(A11,'Sub-Portfolio Summary'!$A$3:$K$3,0),0), 0)</f>
        <v>0.35478256327255531</v>
      </c>
      <c r="M11" s="126">
        <f>'Portfolio Composition'!F15*'Measure Summary'!L11</f>
        <v>3.9026081959981083</v>
      </c>
      <c r="N11" s="148"/>
    </row>
    <row r="12" spans="1:14" x14ac:dyDescent="0.25">
      <c r="A12" s="148" t="str">
        <f>'Portfolio Composition'!A16</f>
        <v>Sub-Portfolio 2</v>
      </c>
      <c r="B12" s="148" t="str">
        <f>'Portfolio Composition'!B16</f>
        <v>LED Lamp (Directional)</v>
      </c>
      <c r="C12" s="148">
        <f>IFERROR(VLOOKUP('Portfolio Composition'!$A$5, 'Portfolio Composition'!$A$4:$K$5, MATCH(A12,'Portfolio Composition'!$A$4:$K$4,0),0), 0)</f>
        <v>250</v>
      </c>
      <c r="D12" s="148">
        <f>'Portfolio Composition'!G16</f>
        <v>5</v>
      </c>
      <c r="E12" s="119">
        <f>'Portfolio Composition'!C16*'Portfolio Composition'!G16</f>
        <v>250</v>
      </c>
      <c r="F12" s="119">
        <f>'Portfolio Composition'!D16*'Portfolio Composition'!G16</f>
        <v>0</v>
      </c>
      <c r="G12" s="128">
        <f>((E12*'Drop Down Select'!$G$18)+(F12*'Drop Down Select'!$I$18))</f>
        <v>0.85299999999999998</v>
      </c>
      <c r="H12" s="148">
        <f>(IFERROR(VLOOKUP('Portfolio Composition'!$A$5,'Portfolio Composition'!$A$5:$K$5,(MATCH(A12,'Portfolio Composition'!$A$4:$K$4,0)),0),1))*'Portfolio Composition'!G16</f>
        <v>1250</v>
      </c>
      <c r="I12" s="119">
        <f>'Portfolio Composition'!C16*H12</f>
        <v>62500</v>
      </c>
      <c r="J12" s="119">
        <f>'Portfolio Composition'!D16*H12</f>
        <v>0</v>
      </c>
      <c r="K12" s="119">
        <f>((I12*'Drop Down Select'!$G$18)+(J12*'Drop Down Select'!$I$18))</f>
        <v>213.25</v>
      </c>
      <c r="L12" s="32">
        <f>IFERROR(K12/VLOOKUP('Sub-Portfolio Summary'!$A$13,'Sub-Portfolio Summary'!$A$4:$K$20,MATCH(A12,'Sub-Portfolio Summary'!$A$3:$K$3,0),0), 0)</f>
        <v>2.1756731884829811E-2</v>
      </c>
      <c r="M12" s="126">
        <f>'Portfolio Composition'!F16*'Measure Summary'!L12</f>
        <v>0.43513463769659622</v>
      </c>
      <c r="N12" s="148"/>
    </row>
    <row r="13" spans="1:14" x14ac:dyDescent="0.25">
      <c r="A13" s="148" t="str">
        <f>'Portfolio Composition'!A17</f>
        <v>Sub-Portfolio 2</v>
      </c>
      <c r="B13" s="148" t="str">
        <f>'Portfolio Composition'!B17</f>
        <v>Furnace, Gas FIred</v>
      </c>
      <c r="C13" s="148">
        <f>IFERROR(VLOOKUP('Portfolio Composition'!$A$5, 'Portfolio Composition'!$A$4:$K$5, MATCH(A13,'Portfolio Composition'!$A$4:$K$4,0),0), 0)</f>
        <v>250</v>
      </c>
      <c r="D13" s="148">
        <f>'Portfolio Composition'!G17</f>
        <v>1</v>
      </c>
      <c r="E13" s="119">
        <f>'Portfolio Composition'!C17*'Portfolio Composition'!G17</f>
        <v>70</v>
      </c>
      <c r="F13" s="119">
        <f>'Portfolio Composition'!D17*'Portfolio Composition'!G17</f>
        <v>120</v>
      </c>
      <c r="G13" s="128">
        <f>((E13*'Drop Down Select'!$G$18)+(F13*'Drop Down Select'!$I$18))</f>
        <v>12.23884</v>
      </c>
      <c r="H13" s="148">
        <f>(IFERROR(VLOOKUP('Portfolio Composition'!$A$5,'Portfolio Composition'!$A$5:$K$5,(MATCH(A13,'Portfolio Composition'!$A$4:$K$4,0)),0),1))*'Portfolio Composition'!G17</f>
        <v>250</v>
      </c>
      <c r="I13" s="119">
        <f>'Portfolio Composition'!C17*H13</f>
        <v>17500</v>
      </c>
      <c r="J13" s="119">
        <f>'Portfolio Composition'!D17*H13</f>
        <v>30000</v>
      </c>
      <c r="K13" s="119">
        <f>((I13*'Drop Down Select'!$G$18)+(J13*'Drop Down Select'!$I$18))</f>
        <v>3059.71</v>
      </c>
      <c r="L13" s="32">
        <f>IFERROR(K13/VLOOKUP('Sub-Portfolio Summary'!$A$13,'Sub-Portfolio Summary'!$A$4:$K$20,MATCH(A13,'Sub-Portfolio Summary'!$A$3:$K$3,0),0), 0)</f>
        <v>0.3121654870590041</v>
      </c>
      <c r="M13" s="126">
        <f>'Portfolio Composition'!F17*'Measure Summary'!L13</f>
        <v>6.8676407152980898</v>
      </c>
      <c r="N13" s="148"/>
    </row>
    <row r="14" spans="1:14" x14ac:dyDescent="0.25">
      <c r="A14" s="148" t="str">
        <f>'Portfolio Composition'!A18</f>
        <v>Sub-Portfolio 3</v>
      </c>
      <c r="B14" s="148" t="str">
        <f>'Portfolio Composition'!B18</f>
        <v xml:space="preserve">Air Leakage Sealing </v>
      </c>
      <c r="C14" s="148">
        <f>IFERROR(VLOOKUP('Portfolio Composition'!$A$5, 'Portfolio Composition'!$A$4:$K$5, MATCH(A14,'Portfolio Composition'!$A$4:$K$4,0),0), 0)</f>
        <v>250</v>
      </c>
      <c r="D14" s="148">
        <f>'Portfolio Composition'!G18</f>
        <v>1</v>
      </c>
      <c r="E14" s="119">
        <f>'Portfolio Composition'!C18*'Portfolio Composition'!G18</f>
        <v>30</v>
      </c>
      <c r="F14" s="119">
        <f>'Portfolio Composition'!D18*'Portfolio Composition'!G18</f>
        <v>50</v>
      </c>
      <c r="G14" s="128">
        <f>((E14*'Drop Down Select'!$G$18)+(F14*'Drop Down Select'!$I$18))</f>
        <v>5.10236</v>
      </c>
      <c r="H14" s="148">
        <f>(IFERROR(VLOOKUP('Portfolio Composition'!$A$5,'Portfolio Composition'!$A$5:$K$5,(MATCH(A14,'Portfolio Composition'!$A$4:$K$4,0)),0),1))*'Portfolio Composition'!G18</f>
        <v>250</v>
      </c>
      <c r="I14" s="119">
        <f>'Portfolio Composition'!C18*H14</f>
        <v>7500</v>
      </c>
      <c r="J14" s="119">
        <f>'Portfolio Composition'!D18*H14</f>
        <v>12500</v>
      </c>
      <c r="K14" s="119">
        <f>((I14*'Drop Down Select'!$G$18)+(J14*'Drop Down Select'!$I$18))</f>
        <v>1275.5899999999999</v>
      </c>
      <c r="L14" s="32">
        <f>IFERROR(K14/VLOOKUP('Sub-Portfolio Summary'!$A$13,'Sub-Portfolio Summary'!$A$4:$K$20,MATCH(A14,'Sub-Portfolio Summary'!$A$3:$K$3,0),0), 0)</f>
        <v>6.4365048152558266E-2</v>
      </c>
      <c r="M14" s="126">
        <f>'Portfolio Composition'!F18*'Measure Summary'!L14</f>
        <v>0.96547572228837397</v>
      </c>
      <c r="N14" s="148"/>
    </row>
    <row r="15" spans="1:14" x14ac:dyDescent="0.25">
      <c r="A15" s="148" t="str">
        <f>'Portfolio Composition'!A19</f>
        <v>Sub-Portfolio 3</v>
      </c>
      <c r="B15" s="148" t="str">
        <f>'Portfolio Composition'!B19</f>
        <v>Insulation- Opaque Shell</v>
      </c>
      <c r="C15" s="148">
        <f>IFERROR(VLOOKUP('Portfolio Composition'!$A$5, 'Portfolio Composition'!$A$4:$K$5, MATCH(A15,'Portfolio Composition'!$A$4:$K$4,0),0), 0)</f>
        <v>250</v>
      </c>
      <c r="D15" s="148">
        <f>'Portfolio Composition'!G19</f>
        <v>1</v>
      </c>
      <c r="E15" s="119">
        <f>'Portfolio Composition'!C19*'Portfolio Composition'!G19</f>
        <v>30</v>
      </c>
      <c r="F15" s="119">
        <f>'Portfolio Composition'!D19*'Portfolio Composition'!G19</f>
        <v>70</v>
      </c>
      <c r="G15" s="128">
        <f>((E15*'Drop Down Select'!$G$18)+(F15*'Drop Down Select'!$I$18))</f>
        <v>7.10236</v>
      </c>
      <c r="H15" s="148">
        <f>(IFERROR(VLOOKUP('Portfolio Composition'!$A$5,'Portfolio Composition'!$A$5:$K$5,(MATCH(A15,'Portfolio Composition'!$A$4:$K$4,0)),0),1))*'Portfolio Composition'!G19</f>
        <v>250</v>
      </c>
      <c r="I15" s="119">
        <f>'Portfolio Composition'!C19*H15</f>
        <v>7500</v>
      </c>
      <c r="J15" s="119">
        <f>'Portfolio Composition'!D19*H15</f>
        <v>17500</v>
      </c>
      <c r="K15" s="119">
        <f>((I15*'Drop Down Select'!$G$18)+(J15*'Drop Down Select'!$I$18))</f>
        <v>1775.59</v>
      </c>
      <c r="L15" s="32">
        <f>IFERROR(K15/VLOOKUP('Sub-Portfolio Summary'!$A$13,'Sub-Portfolio Summary'!$A$4:$K$20,MATCH(A15,'Sub-Portfolio Summary'!$A$3:$K$3,0),0), 0)</f>
        <v>8.9594568669557562E-2</v>
      </c>
      <c r="M15" s="126">
        <f>'Portfolio Composition'!F19*'Measure Summary'!L15</f>
        <v>2.2398642167389391</v>
      </c>
      <c r="N15" s="148"/>
    </row>
    <row r="16" spans="1:14" x14ac:dyDescent="0.25">
      <c r="A16" s="148" t="str">
        <f>'Portfolio Composition'!A20</f>
        <v>Sub-Portfolio 3</v>
      </c>
      <c r="B16" s="148" t="str">
        <f>'Portfolio Composition'!B20</f>
        <v>Thermostat- Programmable Setback</v>
      </c>
      <c r="C16" s="148">
        <f>IFERROR(VLOOKUP('Portfolio Composition'!$A$5, 'Portfolio Composition'!$A$4:$K$5, MATCH(A16,'Portfolio Composition'!$A$4:$K$4,0),0), 0)</f>
        <v>250</v>
      </c>
      <c r="D16" s="148">
        <f>'Portfolio Composition'!G20</f>
        <v>2</v>
      </c>
      <c r="E16" s="119">
        <f>'Portfolio Composition'!C20*'Portfolio Composition'!G20</f>
        <v>208</v>
      </c>
      <c r="F16" s="119">
        <f>'Portfolio Composition'!D20*'Portfolio Composition'!G20</f>
        <v>132</v>
      </c>
      <c r="G16" s="128">
        <f>((E16*'Drop Down Select'!$G$18)+(F16*'Drop Down Select'!$I$18))</f>
        <v>13.909696</v>
      </c>
      <c r="H16" s="148">
        <f>(IFERROR(VLOOKUP('Portfolio Composition'!$A$5,'Portfolio Composition'!$A$5:$K$5,(MATCH(A16,'Portfolio Composition'!$A$4:$K$4,0)),0),1))*'Portfolio Composition'!G20</f>
        <v>500</v>
      </c>
      <c r="I16" s="119">
        <f>'Portfolio Composition'!C20*H16</f>
        <v>52000</v>
      </c>
      <c r="J16" s="119">
        <f>'Portfolio Composition'!D20*H16</f>
        <v>33000</v>
      </c>
      <c r="K16" s="119">
        <f>((I16*'Drop Down Select'!$G$18)+(J16*'Drop Down Select'!$I$18))</f>
        <v>3477.424</v>
      </c>
      <c r="L16" s="32">
        <f>IFERROR(K16/VLOOKUP('Sub-Portfolio Summary'!$A$13,'Sub-Portfolio Summary'!$A$4:$K$20,MATCH(A16,'Sub-Portfolio Summary'!$A$3:$K$3,0),0), 0)</f>
        <v>0.17546748030861153</v>
      </c>
      <c r="M16" s="126">
        <f>'Portfolio Composition'!F20*'Measure Summary'!L16</f>
        <v>1.9301422833947268</v>
      </c>
      <c r="N16" s="148"/>
    </row>
    <row r="17" spans="1:13" x14ac:dyDescent="0.25">
      <c r="A17" s="148" t="str">
        <f>'Portfolio Composition'!A21</f>
        <v>Sub-Portfolio 3</v>
      </c>
      <c r="B17" s="148" t="str">
        <f>'Portfolio Composition'!B21</f>
        <v>LED Lamp (Directional)</v>
      </c>
      <c r="C17" s="148">
        <f>IFERROR(VLOOKUP('Portfolio Composition'!$A$5, 'Portfolio Composition'!$A$4:$K$5, MATCH(A17,'Portfolio Composition'!$A$4:$K$4,0),0), 0)</f>
        <v>250</v>
      </c>
      <c r="D17" s="148">
        <f>'Portfolio Composition'!G21</f>
        <v>5</v>
      </c>
      <c r="E17" s="119">
        <f>'Portfolio Composition'!C21*'Portfolio Composition'!G21</f>
        <v>250</v>
      </c>
      <c r="F17" s="119">
        <f>'Portfolio Composition'!D21*'Portfolio Composition'!G21</f>
        <v>0</v>
      </c>
      <c r="G17" s="128">
        <f>((E17*'Drop Down Select'!$G$18)+(F17*'Drop Down Select'!$I$18))</f>
        <v>0.85299999999999998</v>
      </c>
      <c r="H17" s="148">
        <f>(IFERROR(VLOOKUP('Portfolio Composition'!$A$5,'Portfolio Composition'!$A$5:$K$5,(MATCH(A17,'Portfolio Composition'!$A$4:$K$4,0)),0),1))*'Portfolio Composition'!G21</f>
        <v>1250</v>
      </c>
      <c r="I17" s="119">
        <f>'Portfolio Composition'!C21*H17</f>
        <v>62500</v>
      </c>
      <c r="J17" s="119">
        <f>'Portfolio Composition'!D21*H17</f>
        <v>0</v>
      </c>
      <c r="K17" s="119">
        <f>((I17*'Drop Down Select'!$G$18)+(J17*'Drop Down Select'!$I$18))</f>
        <v>213.25</v>
      </c>
      <c r="L17" s="32">
        <f>IFERROR(K17/VLOOKUP('Sub-Portfolio Summary'!$A$13,'Sub-Portfolio Summary'!$A$4:$K$20,MATCH(A17,'Sub-Portfolio Summary'!$A$3:$K$3,0),0), 0)</f>
        <v>1.07603905005002E-2</v>
      </c>
      <c r="M17" s="126">
        <f>'Portfolio Composition'!F21*'Measure Summary'!L17</f>
        <v>0.215207810010004</v>
      </c>
    </row>
    <row r="18" spans="1:13" x14ac:dyDescent="0.25">
      <c r="A18" s="148" t="str">
        <f>'Portfolio Composition'!A22</f>
        <v>Sub-Portfolio 3</v>
      </c>
      <c r="B18" s="148" t="str">
        <f>'Portfolio Composition'!B22</f>
        <v>Heat Pump- Air Source</v>
      </c>
      <c r="C18" s="148">
        <f>IFERROR(VLOOKUP('Portfolio Composition'!$A$5, 'Portfolio Composition'!$A$4:$K$5, MATCH(A18,'Portfolio Composition'!$A$4:$K$4,0),0), 0)</f>
        <v>250</v>
      </c>
      <c r="D18" s="148">
        <f>'Portfolio Composition'!G22</f>
        <v>2</v>
      </c>
      <c r="E18" s="119">
        <f>'Portfolio Composition'!C22*'Portfolio Composition'!G22</f>
        <v>-4600</v>
      </c>
      <c r="F18" s="119">
        <f>'Portfolio Composition'!D22*'Portfolio Composition'!G22</f>
        <v>680</v>
      </c>
      <c r="G18" s="142">
        <f>((E18*'Drop Down Select'!$G$18)+(F18*'Drop Down Select'!$I$18))</f>
        <v>52.3048</v>
      </c>
      <c r="H18" s="143">
        <f>(IFERROR(VLOOKUP('Portfolio Composition'!$A$5,'Portfolio Composition'!$A$5:$K$5,(MATCH(A18,'Portfolio Composition'!$A$4:$K$4,0)),0),1))*'Portfolio Composition'!G22</f>
        <v>500</v>
      </c>
      <c r="I18" s="144">
        <f>'Portfolio Composition'!C22*H18</f>
        <v>-1150000</v>
      </c>
      <c r="J18" s="144">
        <f>'Portfolio Composition'!D22*H18</f>
        <v>170000</v>
      </c>
      <c r="K18" s="144">
        <f>((I18*'Drop Down Select'!$G$18)+(J18*'Drop Down Select'!$I$18))</f>
        <v>13076.2</v>
      </c>
      <c r="L18" s="145">
        <f>IFERROR(K18/VLOOKUP('Sub-Portfolio Summary'!$A$13,'Sub-Portfolio Summary'!$A$4:$K$20,MATCH(A18,'Sub-Portfolio Summary'!$A$3:$K$3,0),0), 0)</f>
        <v>0.65981251236877247</v>
      </c>
      <c r="M18" s="146">
        <f>'Portfolio Composition'!F22*'Measure Summary'!L18</f>
        <v>9.8971876855315877</v>
      </c>
    </row>
    <row r="19" spans="1:13" x14ac:dyDescent="0.25">
      <c r="A19" s="148">
        <f>'Portfolio Composition'!A23</f>
        <v>0</v>
      </c>
      <c r="B19" s="148">
        <f>'Portfolio Composition'!B23</f>
        <v>0</v>
      </c>
      <c r="C19" s="148">
        <f>IFERROR(VLOOKUP('Portfolio Composition'!$A$5, 'Portfolio Composition'!$A$4:$K$5, MATCH(A19,'Portfolio Composition'!$A$4:$K$4,0),0), 0)</f>
        <v>0</v>
      </c>
      <c r="D19" s="148">
        <f>'Portfolio Composition'!G23</f>
        <v>0</v>
      </c>
      <c r="E19" s="119">
        <f>'Portfolio Composition'!C23*'Portfolio Composition'!G23</f>
        <v>0</v>
      </c>
      <c r="F19" s="119">
        <f>'Portfolio Composition'!D23*'Portfolio Composition'!G23</f>
        <v>0</v>
      </c>
      <c r="G19" s="128">
        <f>((E19*'Drop Down Select'!$G$18)+(F19*'Drop Down Select'!$I$18))</f>
        <v>0</v>
      </c>
      <c r="H19" s="148">
        <f>(IFERROR(VLOOKUP('Portfolio Composition'!$A$5,'Portfolio Composition'!$A$5:$K$5,(MATCH(A19,'Portfolio Composition'!$A$4:$K$4,0)),0),1))*'Portfolio Composition'!G23</f>
        <v>0</v>
      </c>
      <c r="I19" s="119">
        <f>'Portfolio Composition'!C23*H19</f>
        <v>0</v>
      </c>
      <c r="J19" s="119">
        <f>'Portfolio Composition'!D23*H19</f>
        <v>0</v>
      </c>
      <c r="K19" s="119">
        <f>((I19*'Drop Down Select'!$G$18)+(J19*'Drop Down Select'!$I$18))</f>
        <v>0</v>
      </c>
      <c r="L19" s="32">
        <f>IFERROR(K19/VLOOKUP('Sub-Portfolio Summary'!$A$13,'Sub-Portfolio Summary'!$A$4:$K$20,MATCH(A19,'Sub-Portfolio Summary'!$A$3:$K$3,0),0), 0)</f>
        <v>0</v>
      </c>
      <c r="M19" s="126">
        <f>'Portfolio Composition'!F23*'Measure Summary'!L19</f>
        <v>0</v>
      </c>
    </row>
    <row r="20" spans="1:13" x14ac:dyDescent="0.25">
      <c r="A20" s="148">
        <f>'Portfolio Composition'!A24</f>
        <v>0</v>
      </c>
      <c r="B20" s="148">
        <f>'Portfolio Composition'!B24</f>
        <v>0</v>
      </c>
      <c r="C20" s="148">
        <f>IFERROR(VLOOKUP('Portfolio Composition'!$A$5, 'Portfolio Composition'!$A$4:$K$5, MATCH(A20,'Portfolio Composition'!$A$4:$K$4,0),0), 0)</f>
        <v>0</v>
      </c>
      <c r="D20" s="148">
        <f>'Portfolio Composition'!G24</f>
        <v>0</v>
      </c>
      <c r="E20" s="119">
        <f>'Portfolio Composition'!C24*'Portfolio Composition'!G24</f>
        <v>0</v>
      </c>
      <c r="F20" s="119">
        <f>'Portfolio Composition'!D24*'Portfolio Composition'!G24</f>
        <v>0</v>
      </c>
      <c r="G20" s="119">
        <f>((E20*'Drop Down Select'!$G$18)+(F20*'Drop Down Select'!$I$18))</f>
        <v>0</v>
      </c>
      <c r="H20" s="148">
        <f>(IFERROR(VLOOKUP('Portfolio Composition'!$A$5,'Portfolio Composition'!$A$5:$K$5,(MATCH(A20,'Portfolio Composition'!$A$4:$K$4,0)),0),1))*'Portfolio Composition'!G24</f>
        <v>0</v>
      </c>
      <c r="I20" s="119">
        <f>'Portfolio Composition'!C24*H20</f>
        <v>0</v>
      </c>
      <c r="J20" s="119">
        <f>'Portfolio Composition'!D24*H20</f>
        <v>0</v>
      </c>
      <c r="K20" s="119">
        <f>((I20*'Drop Down Select'!$G$18)+(J20*'Drop Down Select'!$I$18))</f>
        <v>0</v>
      </c>
      <c r="L20" s="32">
        <f>IFERROR(K20/VLOOKUP('Sub-Portfolio Summary'!$A$13,'Sub-Portfolio Summary'!$A$4:$K$20,MATCH(A20,'Sub-Portfolio Summary'!$A$3:$K$3,0),0), 0)</f>
        <v>0</v>
      </c>
      <c r="M20" s="126">
        <f>'Portfolio Composition'!F24*'Measure Summary'!L20</f>
        <v>0</v>
      </c>
    </row>
    <row r="21" spans="1:13" x14ac:dyDescent="0.25">
      <c r="A21" s="148">
        <f>'Portfolio Composition'!A25</f>
        <v>0</v>
      </c>
      <c r="B21" s="148">
        <f>'Portfolio Composition'!B25</f>
        <v>0</v>
      </c>
      <c r="C21" s="148">
        <f>IFERROR(VLOOKUP('Portfolio Composition'!$A$5, 'Portfolio Composition'!$A$4:$K$5, MATCH(A21,'Portfolio Composition'!$A$4:$K$4,0),0), 0)</f>
        <v>0</v>
      </c>
      <c r="D21" s="148">
        <f>'Portfolio Composition'!G25</f>
        <v>0</v>
      </c>
      <c r="E21" s="119">
        <f>'Portfolio Composition'!C25*'Portfolio Composition'!G25</f>
        <v>0</v>
      </c>
      <c r="F21" s="119">
        <f>'Portfolio Composition'!D25*'Portfolio Composition'!G25</f>
        <v>0</v>
      </c>
      <c r="G21" s="119">
        <f>((E21*'Drop Down Select'!$G$18)+(F21*'Drop Down Select'!$I$18))</f>
        <v>0</v>
      </c>
      <c r="H21" s="148">
        <f>(IFERROR(VLOOKUP('Portfolio Composition'!$A$5,'Portfolio Composition'!$A$5:$K$5,(MATCH(A21,'Portfolio Composition'!$A$4:$K$4,0)),0),1))*'Portfolio Composition'!G25</f>
        <v>0</v>
      </c>
      <c r="I21" s="119">
        <f>'Portfolio Composition'!C25*H21</f>
        <v>0</v>
      </c>
      <c r="J21" s="119">
        <f>'Portfolio Composition'!D25*H21</f>
        <v>0</v>
      </c>
      <c r="K21" s="119">
        <f>((I21*'Drop Down Select'!$G$18)+(J21*'Drop Down Select'!$I$18))</f>
        <v>0</v>
      </c>
      <c r="L21" s="32">
        <f>IFERROR(K21/VLOOKUP('Sub-Portfolio Summary'!$A$13,'Sub-Portfolio Summary'!$A$4:$K$20,MATCH(A21,'Sub-Portfolio Summary'!$A$3:$K$3,0),0), 0)</f>
        <v>0</v>
      </c>
      <c r="M21" s="126">
        <f>'Portfolio Composition'!F25*'Measure Summary'!L21</f>
        <v>0</v>
      </c>
    </row>
    <row r="22" spans="1:13" x14ac:dyDescent="0.25">
      <c r="A22" s="148">
        <f>'Portfolio Composition'!A26</f>
        <v>0</v>
      </c>
      <c r="B22" s="148">
        <f>'Portfolio Composition'!B26</f>
        <v>0</v>
      </c>
      <c r="C22" s="148">
        <f>IFERROR(VLOOKUP('Portfolio Composition'!$A$5, 'Portfolio Composition'!$A$4:$K$5, MATCH(A22,'Portfolio Composition'!$A$4:$K$4,0),0), 0)</f>
        <v>0</v>
      </c>
      <c r="D22" s="148">
        <f>'Portfolio Composition'!G26</f>
        <v>0</v>
      </c>
      <c r="E22" s="119">
        <f>'Portfolio Composition'!C26*'Portfolio Composition'!G26</f>
        <v>0</v>
      </c>
      <c r="F22" s="119">
        <f>'Portfolio Composition'!D26*'Portfolio Composition'!G26</f>
        <v>0</v>
      </c>
      <c r="G22" s="119">
        <f>((E22*'Drop Down Select'!$G$18)+(F22*'Drop Down Select'!$I$18))</f>
        <v>0</v>
      </c>
      <c r="H22" s="148">
        <f>(IFERROR(VLOOKUP('Portfolio Composition'!$A$5,'Portfolio Composition'!$A$5:$K$5,(MATCH(A22,'Portfolio Composition'!$A$4:$K$4,0)),0),1))*'Portfolio Composition'!G26</f>
        <v>0</v>
      </c>
      <c r="I22" s="119">
        <f>'Portfolio Composition'!C26*H22</f>
        <v>0</v>
      </c>
      <c r="J22" s="119">
        <f>'Portfolio Composition'!D26*H22</f>
        <v>0</v>
      </c>
      <c r="K22" s="119">
        <f>((I22*'Drop Down Select'!$G$18)+(J22*'Drop Down Select'!$I$18))</f>
        <v>0</v>
      </c>
      <c r="L22" s="32">
        <f>IFERROR(K22/VLOOKUP('Sub-Portfolio Summary'!$A$13,'Sub-Portfolio Summary'!$A$4:$K$20,MATCH(A22,'Sub-Portfolio Summary'!$A$3:$K$3,0),0), 0)</f>
        <v>0</v>
      </c>
      <c r="M22" s="126">
        <f>'Portfolio Composition'!F26*'Measure Summary'!L22</f>
        <v>0</v>
      </c>
    </row>
    <row r="23" spans="1:13" x14ac:dyDescent="0.25">
      <c r="A23" s="148">
        <f>'Portfolio Composition'!A27</f>
        <v>0</v>
      </c>
      <c r="B23" s="148">
        <f>'Portfolio Composition'!B27</f>
        <v>0</v>
      </c>
      <c r="C23" s="148">
        <f>IFERROR(VLOOKUP('Portfolio Composition'!$A$5, 'Portfolio Composition'!$A$4:$K$5, MATCH(A23,'Portfolio Composition'!$A$4:$K$4,0),0), 0)</f>
        <v>0</v>
      </c>
      <c r="D23" s="148">
        <f>'Portfolio Composition'!G27</f>
        <v>0</v>
      </c>
      <c r="E23" s="119">
        <f>'Portfolio Composition'!C27*'Portfolio Composition'!G27</f>
        <v>0</v>
      </c>
      <c r="F23" s="119">
        <f>'Portfolio Composition'!D27*'Portfolio Composition'!G27</f>
        <v>0</v>
      </c>
      <c r="G23" s="119">
        <f>((E23*'Drop Down Select'!$G$18)+(F23*'Drop Down Select'!$I$18))</f>
        <v>0</v>
      </c>
      <c r="H23" s="148">
        <f>(IFERROR(VLOOKUP('Portfolio Composition'!$A$5,'Portfolio Composition'!$A$5:$K$5,(MATCH(A23,'Portfolio Composition'!$A$4:$K$4,0)),0),1))*'Portfolio Composition'!G27</f>
        <v>0</v>
      </c>
      <c r="I23" s="119">
        <f>'Portfolio Composition'!C27*H23</f>
        <v>0</v>
      </c>
      <c r="J23" s="119">
        <f>'Portfolio Composition'!D27*H23</f>
        <v>0</v>
      </c>
      <c r="K23" s="119">
        <f>((I23*'Drop Down Select'!$G$18)+(J23*'Drop Down Select'!$I$18))</f>
        <v>0</v>
      </c>
      <c r="L23" s="32">
        <f>IFERROR(K23/VLOOKUP('Sub-Portfolio Summary'!$A$13,'Sub-Portfolio Summary'!$A$4:$K$20,MATCH(A23,'Sub-Portfolio Summary'!$A$3:$K$3,0),0), 0)</f>
        <v>0</v>
      </c>
      <c r="M23" s="126">
        <f>'Portfolio Composition'!F27*'Measure Summary'!L23</f>
        <v>0</v>
      </c>
    </row>
    <row r="24" spans="1:13" x14ac:dyDescent="0.25">
      <c r="A24" s="148">
        <f>'Portfolio Composition'!A28</f>
        <v>0</v>
      </c>
      <c r="B24" s="148">
        <f>'Portfolio Composition'!B28</f>
        <v>0</v>
      </c>
      <c r="C24" s="148">
        <f>IFERROR(VLOOKUP('Portfolio Composition'!$A$5, 'Portfolio Composition'!$A$4:$K$5, MATCH(A24,'Portfolio Composition'!$A$4:$K$4,0),0), 0)</f>
        <v>0</v>
      </c>
      <c r="D24" s="148">
        <f>'Portfolio Composition'!G28</f>
        <v>0</v>
      </c>
      <c r="E24" s="119">
        <f>'Portfolio Composition'!C28*'Portfolio Composition'!G28</f>
        <v>0</v>
      </c>
      <c r="F24" s="119">
        <f>'Portfolio Composition'!D28*'Portfolio Composition'!G28</f>
        <v>0</v>
      </c>
      <c r="G24" s="119">
        <f>((E24*'Drop Down Select'!$G$18)+(F24*'Drop Down Select'!$I$18))</f>
        <v>0</v>
      </c>
      <c r="H24" s="148">
        <f>(IFERROR(VLOOKUP('Portfolio Composition'!$A$5,'Portfolio Composition'!$A$5:$K$5,(MATCH(A24,'Portfolio Composition'!$A$4:$K$4,0)),0),1))*'Portfolio Composition'!G28</f>
        <v>0</v>
      </c>
      <c r="I24" s="119">
        <f>'Portfolio Composition'!C28*H24</f>
        <v>0</v>
      </c>
      <c r="J24" s="119">
        <f>'Portfolio Composition'!D28*H24</f>
        <v>0</v>
      </c>
      <c r="K24" s="119">
        <f>((I24*'Drop Down Select'!$G$18)+(J24*'Drop Down Select'!$I$18))</f>
        <v>0</v>
      </c>
      <c r="L24" s="32">
        <f>IFERROR(K24/VLOOKUP('Sub-Portfolio Summary'!$A$13,'Sub-Portfolio Summary'!$A$4:$K$20,MATCH(A24,'Sub-Portfolio Summary'!$A$3:$K$3,0),0), 0)</f>
        <v>0</v>
      </c>
      <c r="M24" s="126">
        <f>'Portfolio Composition'!F28*'Measure Summary'!L24</f>
        <v>0</v>
      </c>
    </row>
    <row r="25" spans="1:13" x14ac:dyDescent="0.25">
      <c r="A25" s="148">
        <f>'Portfolio Composition'!A29</f>
        <v>0</v>
      </c>
      <c r="B25" s="148">
        <f>'Portfolio Composition'!B29</f>
        <v>0</v>
      </c>
      <c r="C25" s="148">
        <f>IFERROR(VLOOKUP('Portfolio Composition'!$A$5, 'Portfolio Composition'!$A$4:$K$5, MATCH(A25,'Portfolio Composition'!$A$4:$K$4,0),0), 0)</f>
        <v>0</v>
      </c>
      <c r="D25" s="148">
        <f>'Portfolio Composition'!G29</f>
        <v>0</v>
      </c>
      <c r="E25" s="119">
        <f>'Portfolio Composition'!C29*'Portfolio Composition'!G29</f>
        <v>0</v>
      </c>
      <c r="F25" s="119">
        <f>'Portfolio Composition'!D29*'Portfolio Composition'!G29</f>
        <v>0</v>
      </c>
      <c r="G25" s="119">
        <f>((E25*'Drop Down Select'!$G$18)+(F25*'Drop Down Select'!$I$18))</f>
        <v>0</v>
      </c>
      <c r="H25" s="148">
        <f>(IFERROR(VLOOKUP('Portfolio Composition'!$A$5,'Portfolio Composition'!$A$5:$K$5,(MATCH(A25,'Portfolio Composition'!$A$4:$K$4,0)),0),1))*'Portfolio Composition'!G29</f>
        <v>0</v>
      </c>
      <c r="I25" s="119">
        <f>'Portfolio Composition'!C29*H25</f>
        <v>0</v>
      </c>
      <c r="J25" s="119">
        <f>'Portfolio Composition'!D29*H25</f>
        <v>0</v>
      </c>
      <c r="K25" s="119">
        <f>((I25*'Drop Down Select'!$G$18)+(J25*'Drop Down Select'!$I$18))</f>
        <v>0</v>
      </c>
      <c r="L25" s="32">
        <f>IFERROR(K25/VLOOKUP('Sub-Portfolio Summary'!$A$13,'Sub-Portfolio Summary'!$A$4:$K$20,MATCH(A25,'Sub-Portfolio Summary'!$A$3:$K$3,0),0), 0)</f>
        <v>0</v>
      </c>
      <c r="M25" s="126">
        <f>'Portfolio Composition'!F29*'Measure Summary'!L25</f>
        <v>0</v>
      </c>
    </row>
    <row r="26" spans="1:13" x14ac:dyDescent="0.25">
      <c r="A26" s="148">
        <f>'Portfolio Composition'!A30</f>
        <v>0</v>
      </c>
      <c r="B26" s="148">
        <f>'Portfolio Composition'!B30</f>
        <v>0</v>
      </c>
      <c r="C26" s="148">
        <f>IFERROR(VLOOKUP('Portfolio Composition'!$A$5, 'Portfolio Composition'!$A$4:$K$5, MATCH(A26,'Portfolio Composition'!$A$4:$K$4,0),0), 0)</f>
        <v>0</v>
      </c>
      <c r="D26" s="148">
        <f>'Portfolio Composition'!G30</f>
        <v>0</v>
      </c>
      <c r="E26" s="119">
        <f>'Portfolio Composition'!C30*'Portfolio Composition'!G30</f>
        <v>0</v>
      </c>
      <c r="F26" s="119">
        <f>'Portfolio Composition'!D30*'Portfolio Composition'!G30</f>
        <v>0</v>
      </c>
      <c r="G26" s="119">
        <f>((E26*'Drop Down Select'!$G$18)+(F26*'Drop Down Select'!$I$18))</f>
        <v>0</v>
      </c>
      <c r="H26" s="148">
        <f>(IFERROR(VLOOKUP('Portfolio Composition'!$A$5,'Portfolio Composition'!$A$5:$K$5,(MATCH(A26,'Portfolio Composition'!$A$4:$K$4,0)),0),1))*'Portfolio Composition'!G30</f>
        <v>0</v>
      </c>
      <c r="I26" s="119">
        <f>'Portfolio Composition'!C30*H26</f>
        <v>0</v>
      </c>
      <c r="J26" s="119">
        <f>'Portfolio Composition'!D30*H26</f>
        <v>0</v>
      </c>
      <c r="K26" s="119">
        <f>((I26*'Drop Down Select'!$G$18)+(J26*'Drop Down Select'!$I$18))</f>
        <v>0</v>
      </c>
      <c r="L26" s="32">
        <f>IFERROR(K26/VLOOKUP('Sub-Portfolio Summary'!$A$13,'Sub-Portfolio Summary'!$A$4:$K$20,MATCH(A26,'Sub-Portfolio Summary'!$A$3:$K$3,0),0), 0)</f>
        <v>0</v>
      </c>
      <c r="M26" s="126">
        <f>'Portfolio Composition'!F30*'Measure Summary'!L26</f>
        <v>0</v>
      </c>
    </row>
    <row r="27" spans="1:13" x14ac:dyDescent="0.25">
      <c r="A27" s="148">
        <f>'Portfolio Composition'!A31</f>
        <v>0</v>
      </c>
      <c r="B27" s="148">
        <f>'Portfolio Composition'!B31</f>
        <v>0</v>
      </c>
      <c r="C27" s="148">
        <f>IFERROR(VLOOKUP('Portfolio Composition'!$A$5, 'Portfolio Composition'!$A$4:$K$5, MATCH(A27,'Portfolio Composition'!$A$4:$K$4,0),0), 0)</f>
        <v>0</v>
      </c>
      <c r="D27" s="148">
        <f>'Portfolio Composition'!G31</f>
        <v>0</v>
      </c>
      <c r="E27" s="119">
        <f>'Portfolio Composition'!C31*'Portfolio Composition'!G31</f>
        <v>0</v>
      </c>
      <c r="F27" s="119">
        <f>'Portfolio Composition'!D31*'Portfolio Composition'!G31</f>
        <v>0</v>
      </c>
      <c r="G27" s="119">
        <f>((E27*'Drop Down Select'!$G$18)+(F27*'Drop Down Select'!$I$18))</f>
        <v>0</v>
      </c>
      <c r="H27" s="148">
        <f>(IFERROR(VLOOKUP('Portfolio Composition'!$A$5,'Portfolio Composition'!$A$5:$K$5,(MATCH(A27,'Portfolio Composition'!$A$4:$K$4,0)),0),1))*'Portfolio Composition'!G31</f>
        <v>0</v>
      </c>
      <c r="I27" s="119">
        <f>'Portfolio Composition'!C31*H27</f>
        <v>0</v>
      </c>
      <c r="J27" s="119">
        <f>'Portfolio Composition'!D31*H27</f>
        <v>0</v>
      </c>
      <c r="K27" s="119">
        <f>((I27*'Drop Down Select'!$G$18)+(J27*'Drop Down Select'!$I$18))</f>
        <v>0</v>
      </c>
      <c r="L27" s="32">
        <f>IFERROR(K27/VLOOKUP('Sub-Portfolio Summary'!$A$13,'Sub-Portfolio Summary'!$A$4:$K$20,MATCH(A27,'Sub-Portfolio Summary'!$A$3:$K$3,0),0), 0)</f>
        <v>0</v>
      </c>
      <c r="M27" s="126">
        <f>'Portfolio Composition'!F31*'Measure Summary'!L27</f>
        <v>0</v>
      </c>
    </row>
    <row r="28" spans="1:13" x14ac:dyDescent="0.25">
      <c r="A28" s="148">
        <f>'Portfolio Composition'!A32</f>
        <v>0</v>
      </c>
      <c r="B28" s="148">
        <f>'Portfolio Composition'!B32</f>
        <v>0</v>
      </c>
      <c r="C28" s="148">
        <f>IFERROR(VLOOKUP('Portfolio Composition'!$A$5, 'Portfolio Composition'!$A$4:$K$5, MATCH(A28,'Portfolio Composition'!$A$4:$K$4,0),0), 0)</f>
        <v>0</v>
      </c>
      <c r="D28" s="148">
        <f>'Portfolio Composition'!G32</f>
        <v>0</v>
      </c>
      <c r="E28" s="119">
        <f>'Portfolio Composition'!C32*'Portfolio Composition'!G32</f>
        <v>0</v>
      </c>
      <c r="F28" s="119">
        <f>'Portfolio Composition'!D32*'Portfolio Composition'!G32</f>
        <v>0</v>
      </c>
      <c r="G28" s="119">
        <f>((E28*'Drop Down Select'!$G$18)+(F28*'Drop Down Select'!$I$18))</f>
        <v>0</v>
      </c>
      <c r="H28" s="148">
        <f>(IFERROR(VLOOKUP('Portfolio Composition'!$A$5,'Portfolio Composition'!$A$5:$K$5,(MATCH(A28,'Portfolio Composition'!$A$4:$K$4,0)),0),1))*'Portfolio Composition'!G32</f>
        <v>0</v>
      </c>
      <c r="I28" s="119">
        <f>'Portfolio Composition'!C32*H28</f>
        <v>0</v>
      </c>
      <c r="J28" s="119">
        <f>'Portfolio Composition'!D32*H28</f>
        <v>0</v>
      </c>
      <c r="K28" s="119">
        <f>((I28*'Drop Down Select'!$G$18)+(J28*'Drop Down Select'!$I$18))</f>
        <v>0</v>
      </c>
      <c r="L28" s="32">
        <f>IFERROR(K28/VLOOKUP('Sub-Portfolio Summary'!$A$13,'Sub-Portfolio Summary'!$A$4:$K$20,MATCH(A28,'Sub-Portfolio Summary'!$A$3:$K$3,0),0), 0)</f>
        <v>0</v>
      </c>
      <c r="M28" s="126">
        <f>'Portfolio Composition'!F32*'Measure Summary'!L28</f>
        <v>0</v>
      </c>
    </row>
    <row r="29" spans="1:13" x14ac:dyDescent="0.25">
      <c r="A29" s="148">
        <f>'Portfolio Composition'!A33</f>
        <v>0</v>
      </c>
      <c r="B29" s="148">
        <f>'Portfolio Composition'!B33</f>
        <v>0</v>
      </c>
      <c r="C29" s="148">
        <f>IFERROR(VLOOKUP('Portfolio Composition'!$A$5, 'Portfolio Composition'!$A$4:$K$5, MATCH(A29,'Portfolio Composition'!$A$4:$K$4,0),0), 0)</f>
        <v>0</v>
      </c>
      <c r="D29" s="148">
        <f>'Portfolio Composition'!G33</f>
        <v>0</v>
      </c>
      <c r="E29" s="119">
        <f>'Portfolio Composition'!C33*'Portfolio Composition'!G33</f>
        <v>0</v>
      </c>
      <c r="F29" s="119">
        <f>'Portfolio Composition'!D33*'Portfolio Composition'!G33</f>
        <v>0</v>
      </c>
      <c r="G29" s="119">
        <f>((E29*'Drop Down Select'!$G$18)+(F29*'Drop Down Select'!$I$18))</f>
        <v>0</v>
      </c>
      <c r="H29" s="148">
        <f>(IFERROR(VLOOKUP('Portfolio Composition'!$A$5,'Portfolio Composition'!$A$5:$K$5,(MATCH(A29,'Portfolio Composition'!$A$4:$K$4,0)),0),1))*'Portfolio Composition'!G33</f>
        <v>0</v>
      </c>
      <c r="I29" s="119">
        <f>'Portfolio Composition'!C33*H29</f>
        <v>0</v>
      </c>
      <c r="J29" s="119">
        <f>'Portfolio Composition'!D33*H29</f>
        <v>0</v>
      </c>
      <c r="K29" s="119">
        <f>((I29*'Drop Down Select'!$G$18)+(J29*'Drop Down Select'!$I$18))</f>
        <v>0</v>
      </c>
      <c r="L29" s="32">
        <f>IFERROR(K29/VLOOKUP('Sub-Portfolio Summary'!$A$13,'Sub-Portfolio Summary'!$A$4:$K$20,MATCH(A29,'Sub-Portfolio Summary'!$A$3:$K$3,0),0), 0)</f>
        <v>0</v>
      </c>
      <c r="M29" s="126">
        <f>'Portfolio Composition'!F33*'Measure Summary'!L29</f>
        <v>0</v>
      </c>
    </row>
    <row r="30" spans="1:13" x14ac:dyDescent="0.25">
      <c r="A30" s="148">
        <f>'Portfolio Composition'!A34</f>
        <v>0</v>
      </c>
      <c r="B30" s="148">
        <f>'Portfolio Composition'!B34</f>
        <v>0</v>
      </c>
      <c r="C30" s="148">
        <f>IFERROR(VLOOKUP('Portfolio Composition'!$A$5, 'Portfolio Composition'!$A$4:$K$5, MATCH(A30,'Portfolio Composition'!$A$4:$K$4,0),0), 0)</f>
        <v>0</v>
      </c>
      <c r="D30" s="148">
        <f>'Portfolio Composition'!G34</f>
        <v>0</v>
      </c>
      <c r="E30" s="119">
        <f>'Portfolio Composition'!C34*'Portfolio Composition'!G34</f>
        <v>0</v>
      </c>
      <c r="F30" s="119">
        <f>'Portfolio Composition'!D34*'Portfolio Composition'!G34</f>
        <v>0</v>
      </c>
      <c r="G30" s="119">
        <f>((E30*'Drop Down Select'!$G$18)+(F30*'Drop Down Select'!$I$18))</f>
        <v>0</v>
      </c>
      <c r="H30" s="148">
        <f>(IFERROR(VLOOKUP('Portfolio Composition'!$A$5,'Portfolio Composition'!$A$5:$K$5,(MATCH(A30,'Portfolio Composition'!$A$4:$K$4,0)),0),1))*'Portfolio Composition'!G34</f>
        <v>0</v>
      </c>
      <c r="I30" s="119">
        <f>'Portfolio Composition'!C34*H30</f>
        <v>0</v>
      </c>
      <c r="J30" s="119">
        <f>'Portfolio Composition'!D34*H30</f>
        <v>0</v>
      </c>
      <c r="K30" s="119">
        <f>((I30*'Drop Down Select'!$G$18)+(J30*'Drop Down Select'!$I$18))</f>
        <v>0</v>
      </c>
      <c r="L30" s="32">
        <f>IFERROR(K30/VLOOKUP('Sub-Portfolio Summary'!$A$13,'Sub-Portfolio Summary'!$A$4:$K$20,MATCH(A30,'Sub-Portfolio Summary'!$A$3:$K$3,0),0), 0)</f>
        <v>0</v>
      </c>
      <c r="M30" s="126">
        <f>'Portfolio Composition'!F34*'Measure Summary'!L30</f>
        <v>0</v>
      </c>
    </row>
    <row r="31" spans="1:13" x14ac:dyDescent="0.25">
      <c r="A31" s="148">
        <f>'Portfolio Composition'!A35</f>
        <v>0</v>
      </c>
      <c r="B31" s="148">
        <f>'Portfolio Composition'!B35</f>
        <v>0</v>
      </c>
      <c r="C31" s="148">
        <f>IFERROR(VLOOKUP('Portfolio Composition'!$A$5, 'Portfolio Composition'!$A$4:$K$5, MATCH(A31,'Portfolio Composition'!$A$4:$K$4,0),0), 0)</f>
        <v>0</v>
      </c>
      <c r="D31" s="148">
        <f>'Portfolio Composition'!G35</f>
        <v>0</v>
      </c>
      <c r="E31" s="119">
        <f>'Portfolio Composition'!C35*'Portfolio Composition'!G35</f>
        <v>0</v>
      </c>
      <c r="F31" s="119">
        <f>'Portfolio Composition'!D35*'Portfolio Composition'!G35</f>
        <v>0</v>
      </c>
      <c r="G31" s="119">
        <f>((E31*'Drop Down Select'!$G$18)+(F31*'Drop Down Select'!$I$18))</f>
        <v>0</v>
      </c>
      <c r="H31" s="148">
        <f>(IFERROR(VLOOKUP('Portfolio Composition'!$A$5,'Portfolio Composition'!$A$5:$K$5,(MATCH(A31,'Portfolio Composition'!$A$4:$K$4,0)),0),1))*'Portfolio Composition'!G35</f>
        <v>0</v>
      </c>
      <c r="I31" s="119">
        <f>'Portfolio Composition'!C35*H31</f>
        <v>0</v>
      </c>
      <c r="J31" s="119">
        <f>'Portfolio Composition'!D35*H31</f>
        <v>0</v>
      </c>
      <c r="K31" s="119">
        <f>((I31*'Drop Down Select'!$G$18)+(J31*'Drop Down Select'!$I$18))</f>
        <v>0</v>
      </c>
      <c r="L31" s="32">
        <f>IFERROR(K31/VLOOKUP('Sub-Portfolio Summary'!$A$13,'Sub-Portfolio Summary'!$A$4:$K$20,MATCH(A31,'Sub-Portfolio Summary'!$A$3:$K$3,0),0), 0)</f>
        <v>0</v>
      </c>
      <c r="M31" s="126">
        <f>'Portfolio Composition'!F35*'Measure Summary'!L31</f>
        <v>0</v>
      </c>
    </row>
    <row r="32" spans="1:13" x14ac:dyDescent="0.25">
      <c r="A32" s="148">
        <f>'Portfolio Composition'!A36</f>
        <v>0</v>
      </c>
      <c r="B32" s="148">
        <f>'Portfolio Composition'!B36</f>
        <v>0</v>
      </c>
      <c r="C32" s="148">
        <f>IFERROR(VLOOKUP('Portfolio Composition'!$A$5, 'Portfolio Composition'!$A$4:$K$5, MATCH(A32,'Portfolio Composition'!$A$4:$K$4,0),0), 0)</f>
        <v>0</v>
      </c>
      <c r="D32" s="148">
        <f>'Portfolio Composition'!G36</f>
        <v>0</v>
      </c>
      <c r="E32" s="119">
        <f>'Portfolio Composition'!C36*'Portfolio Composition'!G36</f>
        <v>0</v>
      </c>
      <c r="F32" s="119">
        <f>'Portfolio Composition'!D36*'Portfolio Composition'!G36</f>
        <v>0</v>
      </c>
      <c r="G32" s="119">
        <f>((E32*'Drop Down Select'!$G$18)+(F32*'Drop Down Select'!$I$18))</f>
        <v>0</v>
      </c>
      <c r="H32" s="148">
        <f>(IFERROR(VLOOKUP('Portfolio Composition'!$A$5,'Portfolio Composition'!$A$5:$K$5,(MATCH(A32,'Portfolio Composition'!$A$4:$K$4,0)),0),1))*'Portfolio Composition'!G36</f>
        <v>0</v>
      </c>
      <c r="I32" s="119">
        <f>'Portfolio Composition'!C36*H32</f>
        <v>0</v>
      </c>
      <c r="J32" s="119">
        <f>'Portfolio Composition'!D36*H32</f>
        <v>0</v>
      </c>
      <c r="K32" s="119">
        <f>((I32*'Drop Down Select'!$G$18)+(J32*'Drop Down Select'!$I$18))</f>
        <v>0</v>
      </c>
      <c r="L32" s="32">
        <f>IFERROR(K32/VLOOKUP('Sub-Portfolio Summary'!$A$13,'Sub-Portfolio Summary'!$A$4:$K$20,MATCH(A32,'Sub-Portfolio Summary'!$A$3:$K$3,0),0), 0)</f>
        <v>0</v>
      </c>
      <c r="M32" s="126">
        <f>'Portfolio Composition'!F36*'Measure Summary'!L32</f>
        <v>0</v>
      </c>
    </row>
    <row r="33" spans="1:13" x14ac:dyDescent="0.25">
      <c r="A33" s="148">
        <f>'Portfolio Composition'!A37</f>
        <v>0</v>
      </c>
      <c r="B33" s="148">
        <f>'Portfolio Composition'!B37</f>
        <v>0</v>
      </c>
      <c r="C33" s="148">
        <f>IFERROR(VLOOKUP('Portfolio Composition'!$A$5, 'Portfolio Composition'!$A$4:$K$5, MATCH(A33,'Portfolio Composition'!$A$4:$K$4,0),0), 0)</f>
        <v>0</v>
      </c>
      <c r="D33" s="148">
        <f>'Portfolio Composition'!G37</f>
        <v>0</v>
      </c>
      <c r="E33" s="119">
        <f>'Portfolio Composition'!C37*'Portfolio Composition'!G37</f>
        <v>0</v>
      </c>
      <c r="F33" s="119">
        <f>'Portfolio Composition'!D37*'Portfolio Composition'!G37</f>
        <v>0</v>
      </c>
      <c r="G33" s="119">
        <f>((E33*'Drop Down Select'!$G$18)+(F33*'Drop Down Select'!$I$18))</f>
        <v>0</v>
      </c>
      <c r="H33" s="148">
        <f>(IFERROR(VLOOKUP('Portfolio Composition'!$A$5,'Portfolio Composition'!$A$5:$K$5,(MATCH(A33,'Portfolio Composition'!$A$4:$K$4,0)),0),1))*'Portfolio Composition'!G37</f>
        <v>0</v>
      </c>
      <c r="I33" s="119">
        <f>'Portfolio Composition'!C37*H33</f>
        <v>0</v>
      </c>
      <c r="J33" s="119">
        <f>'Portfolio Composition'!D37*H33</f>
        <v>0</v>
      </c>
      <c r="K33" s="119">
        <f>((I33*'Drop Down Select'!$G$18)+(J33*'Drop Down Select'!$I$18))</f>
        <v>0</v>
      </c>
      <c r="L33" s="32">
        <f>IFERROR(K33/VLOOKUP('Sub-Portfolio Summary'!$A$13,'Sub-Portfolio Summary'!$A$4:$K$20,MATCH(A33,'Sub-Portfolio Summary'!$A$3:$K$3,0),0), 0)</f>
        <v>0</v>
      </c>
      <c r="M33" s="126">
        <f>'Portfolio Composition'!F37*'Measure Summary'!L33</f>
        <v>0</v>
      </c>
    </row>
    <row r="34" spans="1:13" x14ac:dyDescent="0.25">
      <c r="A34" s="148">
        <f>'Portfolio Composition'!A38</f>
        <v>0</v>
      </c>
      <c r="B34" s="148">
        <f>'Portfolio Composition'!B38</f>
        <v>0</v>
      </c>
      <c r="C34" s="148">
        <f>IFERROR(VLOOKUP('Portfolio Composition'!$A$5, 'Portfolio Composition'!$A$4:$K$5, MATCH(A34,'Portfolio Composition'!$A$4:$K$4,0),0), 0)</f>
        <v>0</v>
      </c>
      <c r="D34" s="148">
        <f>'Portfolio Composition'!G38</f>
        <v>0</v>
      </c>
      <c r="E34" s="119">
        <f>'Portfolio Composition'!C38*'Portfolio Composition'!G38</f>
        <v>0</v>
      </c>
      <c r="F34" s="119">
        <f>'Portfolio Composition'!D38*'Portfolio Composition'!G38</f>
        <v>0</v>
      </c>
      <c r="G34" s="119">
        <f>((E34*'Drop Down Select'!$G$18)+(F34*'Drop Down Select'!$I$18))</f>
        <v>0</v>
      </c>
      <c r="H34" s="148">
        <f>(IFERROR(VLOOKUP('Portfolio Composition'!$A$5,'Portfolio Composition'!$A$5:$K$5,(MATCH(A34,'Portfolio Composition'!$A$4:$K$4,0)),0),1))*'Portfolio Composition'!G38</f>
        <v>0</v>
      </c>
      <c r="I34" s="119">
        <f>'Portfolio Composition'!C38*H34</f>
        <v>0</v>
      </c>
      <c r="J34" s="119">
        <f>'Portfolio Composition'!D38*H34</f>
        <v>0</v>
      </c>
      <c r="K34" s="119">
        <f>((I34*'Drop Down Select'!$G$18)+(J34*'Drop Down Select'!$I$18))</f>
        <v>0</v>
      </c>
      <c r="L34" s="32">
        <f>IFERROR(K34/VLOOKUP('Sub-Portfolio Summary'!$A$13,'Sub-Portfolio Summary'!$A$4:$K$20,MATCH(A34,'Sub-Portfolio Summary'!$A$3:$K$3,0),0), 0)</f>
        <v>0</v>
      </c>
      <c r="M34" s="126">
        <f>'Portfolio Composition'!F38*'Measure Summary'!L34</f>
        <v>0</v>
      </c>
    </row>
    <row r="35" spans="1:13" x14ac:dyDescent="0.25">
      <c r="A35" s="148">
        <f>'Portfolio Composition'!A39</f>
        <v>0</v>
      </c>
      <c r="B35" s="148">
        <f>'Portfolio Composition'!B39</f>
        <v>0</v>
      </c>
      <c r="C35" s="148">
        <f>IFERROR(VLOOKUP('Portfolio Composition'!$A$5, 'Portfolio Composition'!$A$4:$K$5, MATCH(A35,'Portfolio Composition'!$A$4:$K$4,0),0), 0)</f>
        <v>0</v>
      </c>
      <c r="D35" s="148">
        <f>'Portfolio Composition'!G39</f>
        <v>0</v>
      </c>
      <c r="E35" s="119">
        <f>'Portfolio Composition'!C39*'Portfolio Composition'!G39</f>
        <v>0</v>
      </c>
      <c r="F35" s="119">
        <f>'Portfolio Composition'!D39*'Portfolio Composition'!G39</f>
        <v>0</v>
      </c>
      <c r="G35" s="119">
        <f>((E35*'Drop Down Select'!$G$18)+(F35*'Drop Down Select'!$I$18))</f>
        <v>0</v>
      </c>
      <c r="H35" s="148">
        <f>(IFERROR(VLOOKUP('Portfolio Composition'!$A$5,'Portfolio Composition'!$A$5:$K$5,(MATCH(A35,'Portfolio Composition'!$A$4:$K$4,0)),0),1))*'Portfolio Composition'!G39</f>
        <v>0</v>
      </c>
      <c r="I35" s="119">
        <f>'Portfolio Composition'!C39*H35</f>
        <v>0</v>
      </c>
      <c r="J35" s="119">
        <f>'Portfolio Composition'!D39*H35</f>
        <v>0</v>
      </c>
      <c r="K35" s="119">
        <f>((I35*'Drop Down Select'!$G$18)+(J35*'Drop Down Select'!$I$18))</f>
        <v>0</v>
      </c>
      <c r="L35" s="32">
        <f>IFERROR(K35/VLOOKUP('Sub-Portfolio Summary'!$A$13,'Sub-Portfolio Summary'!$A$4:$K$20,MATCH(A35,'Sub-Portfolio Summary'!$A$3:$K$3,0),0), 0)</f>
        <v>0</v>
      </c>
      <c r="M35" s="126">
        <f>'Portfolio Composition'!F39*'Measure Summary'!L35</f>
        <v>0</v>
      </c>
    </row>
    <row r="36" spans="1:13" x14ac:dyDescent="0.25">
      <c r="A36" s="148">
        <f>'Portfolio Composition'!A40</f>
        <v>0</v>
      </c>
      <c r="B36" s="148">
        <f>'Portfolio Composition'!B40</f>
        <v>0</v>
      </c>
      <c r="C36" s="148">
        <f>IFERROR(VLOOKUP('Portfolio Composition'!$A$5, 'Portfolio Composition'!$A$4:$K$5, MATCH(A36,'Portfolio Composition'!$A$4:$K$4,0),0), 0)</f>
        <v>0</v>
      </c>
      <c r="D36" s="148">
        <f>'Portfolio Composition'!G40</f>
        <v>0</v>
      </c>
      <c r="E36" s="119">
        <f>'Portfolio Composition'!C40*'Portfolio Composition'!G40</f>
        <v>0</v>
      </c>
      <c r="F36" s="119">
        <f>'Portfolio Composition'!D40*'Portfolio Composition'!G40</f>
        <v>0</v>
      </c>
      <c r="G36" s="119">
        <f>((E36*'Drop Down Select'!$G$18)+(F36*'Drop Down Select'!$I$18))</f>
        <v>0</v>
      </c>
      <c r="H36" s="148">
        <f>(IFERROR(VLOOKUP('Portfolio Composition'!$A$5,'Portfolio Composition'!$A$5:$K$5,(MATCH(A36,'Portfolio Composition'!$A$4:$K$4,0)),0),1))*'Portfolio Composition'!G40</f>
        <v>0</v>
      </c>
      <c r="I36" s="119">
        <f>'Portfolio Composition'!C40*H36</f>
        <v>0</v>
      </c>
      <c r="J36" s="119">
        <f>'Portfolio Composition'!D40*H36</f>
        <v>0</v>
      </c>
      <c r="K36" s="119">
        <f>((I36*'Drop Down Select'!$G$18)+(J36*'Drop Down Select'!$I$18))</f>
        <v>0</v>
      </c>
      <c r="L36" s="32">
        <f>IFERROR(K36/VLOOKUP('Sub-Portfolio Summary'!$A$13,'Sub-Portfolio Summary'!$A$4:$K$20,MATCH(A36,'Sub-Portfolio Summary'!$A$3:$K$3,0),0), 0)</f>
        <v>0</v>
      </c>
      <c r="M36" s="126">
        <f>'Portfolio Composition'!F40*'Measure Summary'!L36</f>
        <v>0</v>
      </c>
    </row>
    <row r="37" spans="1:13" x14ac:dyDescent="0.25">
      <c r="A37" s="148">
        <f>'Portfolio Composition'!A41</f>
        <v>0</v>
      </c>
      <c r="B37" s="148">
        <f>'Portfolio Composition'!B41</f>
        <v>0</v>
      </c>
      <c r="C37" s="148">
        <f>IFERROR(VLOOKUP('Portfolio Composition'!$A$5, 'Portfolio Composition'!$A$4:$K$5, MATCH(A37,'Portfolio Composition'!$A$4:$K$4,0),0), 0)</f>
        <v>0</v>
      </c>
      <c r="D37" s="148">
        <f>'Portfolio Composition'!G41</f>
        <v>0</v>
      </c>
      <c r="E37" s="119">
        <f>'Portfolio Composition'!C41*'Portfolio Composition'!G41</f>
        <v>0</v>
      </c>
      <c r="F37" s="119">
        <f>'Portfolio Composition'!D41*'Portfolio Composition'!G41</f>
        <v>0</v>
      </c>
      <c r="G37" s="119">
        <f>((E37*'Drop Down Select'!$G$18)+(F37*'Drop Down Select'!$I$18))</f>
        <v>0</v>
      </c>
      <c r="H37" s="148">
        <f>(IFERROR(VLOOKUP('Portfolio Composition'!$A$5,'Portfolio Composition'!$A$5:$K$5,(MATCH(A37,'Portfolio Composition'!$A$4:$K$4,0)),0),1))*'Portfolio Composition'!G41</f>
        <v>0</v>
      </c>
      <c r="I37" s="119">
        <f>'Portfolio Composition'!C41*H37</f>
        <v>0</v>
      </c>
      <c r="J37" s="119">
        <f>'Portfolio Composition'!D41*H37</f>
        <v>0</v>
      </c>
      <c r="K37" s="119">
        <f>((I37*'Drop Down Select'!$G$18)+(J37*'Drop Down Select'!$I$18))</f>
        <v>0</v>
      </c>
      <c r="L37" s="32">
        <f>IFERROR(K37/VLOOKUP('Sub-Portfolio Summary'!$A$13,'Sub-Portfolio Summary'!$A$4:$K$20,MATCH(A37,'Sub-Portfolio Summary'!$A$3:$K$3,0),0), 0)</f>
        <v>0</v>
      </c>
      <c r="M37" s="126">
        <f>'Portfolio Composition'!F41*'Measure Summary'!L37</f>
        <v>0</v>
      </c>
    </row>
    <row r="38" spans="1:13" x14ac:dyDescent="0.25">
      <c r="A38" s="148">
        <f>'Portfolio Composition'!A42</f>
        <v>0</v>
      </c>
      <c r="B38" s="148">
        <f>'Portfolio Composition'!B42</f>
        <v>0</v>
      </c>
      <c r="C38" s="148">
        <f>IFERROR(VLOOKUP('Portfolio Composition'!$A$5, 'Portfolio Composition'!$A$4:$K$5, MATCH(A38,'Portfolio Composition'!$A$4:$K$4,0),0), 0)</f>
        <v>0</v>
      </c>
      <c r="D38" s="148">
        <f>'Portfolio Composition'!G42</f>
        <v>0</v>
      </c>
      <c r="E38" s="119">
        <f>'Portfolio Composition'!C42*'Portfolio Composition'!G42</f>
        <v>0</v>
      </c>
      <c r="F38" s="119">
        <f>'Portfolio Composition'!D42*'Portfolio Composition'!G42</f>
        <v>0</v>
      </c>
      <c r="G38" s="119">
        <f>((E38*'Drop Down Select'!$G$18)+(F38*'Drop Down Select'!$I$18))</f>
        <v>0</v>
      </c>
      <c r="H38" s="148">
        <f>(IFERROR(VLOOKUP('Portfolio Composition'!$A$5,'Portfolio Composition'!$A$5:$K$5,(MATCH(A38,'Portfolio Composition'!$A$4:$K$4,0)),0),1))*'Portfolio Composition'!G42</f>
        <v>0</v>
      </c>
      <c r="I38" s="119">
        <f>'Portfolio Composition'!C42*H38</f>
        <v>0</v>
      </c>
      <c r="J38" s="119">
        <f>'Portfolio Composition'!D42*H38</f>
        <v>0</v>
      </c>
      <c r="K38" s="119">
        <f>((I38*'Drop Down Select'!$G$18)+(J38*'Drop Down Select'!$I$18))</f>
        <v>0</v>
      </c>
      <c r="L38" s="32">
        <f>IFERROR(K38/VLOOKUP('Sub-Portfolio Summary'!$A$13,'Sub-Portfolio Summary'!$A$4:$K$20,MATCH(A38,'Sub-Portfolio Summary'!$A$3:$K$3,0),0), 0)</f>
        <v>0</v>
      </c>
      <c r="M38" s="126">
        <f>'Portfolio Composition'!F42*'Measure Summary'!L38</f>
        <v>0</v>
      </c>
    </row>
    <row r="39" spans="1:13" x14ac:dyDescent="0.25">
      <c r="A39" s="148">
        <f>'Portfolio Composition'!A43</f>
        <v>0</v>
      </c>
      <c r="B39" s="148">
        <f>'Portfolio Composition'!B43</f>
        <v>0</v>
      </c>
      <c r="C39" s="148">
        <f>IFERROR(VLOOKUP('Portfolio Composition'!$A$5, 'Portfolio Composition'!$A$4:$K$5, MATCH(A39,'Portfolio Composition'!$A$4:$K$4,0),0), 0)</f>
        <v>0</v>
      </c>
      <c r="D39" s="148">
        <f>'Portfolio Composition'!G43</f>
        <v>0</v>
      </c>
      <c r="E39" s="119">
        <f>'Portfolio Composition'!C43*'Portfolio Composition'!G43</f>
        <v>0</v>
      </c>
      <c r="F39" s="119">
        <f>'Portfolio Composition'!D43*'Portfolio Composition'!G43</f>
        <v>0</v>
      </c>
      <c r="G39" s="119">
        <f>((E39*'Drop Down Select'!$G$18)+(F39*'Drop Down Select'!$I$18))</f>
        <v>0</v>
      </c>
      <c r="H39" s="148">
        <f>(IFERROR(VLOOKUP('Portfolio Composition'!$A$5,'Portfolio Composition'!$A$5:$K$5,(MATCH(A39,'Portfolio Composition'!$A$4:$K$4,0)),0),1))*'Portfolio Composition'!G43</f>
        <v>0</v>
      </c>
      <c r="I39" s="119">
        <f>'Portfolio Composition'!C43*H39</f>
        <v>0</v>
      </c>
      <c r="J39" s="119">
        <f>'Portfolio Composition'!D43*H39</f>
        <v>0</v>
      </c>
      <c r="K39" s="119">
        <f>((I39*'Drop Down Select'!$G$18)+(J39*'Drop Down Select'!$I$18))</f>
        <v>0</v>
      </c>
      <c r="L39" s="32">
        <f>IFERROR(K39/VLOOKUP('Sub-Portfolio Summary'!$A$13,'Sub-Portfolio Summary'!$A$4:$K$20,MATCH(A39,'Sub-Portfolio Summary'!$A$3:$K$3,0),0), 0)</f>
        <v>0</v>
      </c>
      <c r="M39" s="126">
        <f>'Portfolio Composition'!F43*'Measure Summary'!L39</f>
        <v>0</v>
      </c>
    </row>
    <row r="40" spans="1:13" x14ac:dyDescent="0.25">
      <c r="A40" s="148">
        <f>'Portfolio Composition'!A44</f>
        <v>0</v>
      </c>
      <c r="B40" s="148">
        <f>'Portfolio Composition'!B44</f>
        <v>0</v>
      </c>
      <c r="C40" s="148">
        <f>IFERROR(VLOOKUP('Portfolio Composition'!$A$5, 'Portfolio Composition'!$A$4:$K$5, MATCH(A40,'Portfolio Composition'!$A$4:$K$4,0),0), 0)</f>
        <v>0</v>
      </c>
      <c r="D40" s="148">
        <f>'Portfolio Composition'!G44</f>
        <v>0</v>
      </c>
      <c r="E40" s="119">
        <f>'Portfolio Composition'!C44*'Portfolio Composition'!G44</f>
        <v>0</v>
      </c>
      <c r="F40" s="119">
        <f>'Portfolio Composition'!D44*'Portfolio Composition'!G44</f>
        <v>0</v>
      </c>
      <c r="G40" s="119">
        <f>((E40*'Drop Down Select'!$G$18)+(F40*'Drop Down Select'!$I$18))</f>
        <v>0</v>
      </c>
      <c r="H40" s="148">
        <f>(IFERROR(VLOOKUP('Portfolio Composition'!$A$5,'Portfolio Composition'!$A$5:$K$5,(MATCH(A40,'Portfolio Composition'!$A$4:$K$4,0)),0),1))*'Portfolio Composition'!G44</f>
        <v>0</v>
      </c>
      <c r="I40" s="119">
        <f>'Portfolio Composition'!C44*H40</f>
        <v>0</v>
      </c>
      <c r="J40" s="119">
        <f>'Portfolio Composition'!D44*H40</f>
        <v>0</v>
      </c>
      <c r="K40" s="119">
        <f>((I40*'Drop Down Select'!$G$18)+(J40*'Drop Down Select'!$I$18))</f>
        <v>0</v>
      </c>
      <c r="L40" s="32">
        <f>IFERROR(K40/VLOOKUP('Sub-Portfolio Summary'!$A$13,'Sub-Portfolio Summary'!$A$4:$K$20,MATCH(A40,'Sub-Portfolio Summary'!$A$3:$K$3,0),0), 0)</f>
        <v>0</v>
      </c>
      <c r="M40" s="126">
        <f>'Portfolio Composition'!F44*'Measure Summary'!L40</f>
        <v>0</v>
      </c>
    </row>
    <row r="41" spans="1:13" x14ac:dyDescent="0.25">
      <c r="A41" s="148">
        <f>'Portfolio Composition'!A45</f>
        <v>0</v>
      </c>
      <c r="B41" s="148">
        <f>'Portfolio Composition'!B45</f>
        <v>0</v>
      </c>
      <c r="C41" s="148">
        <f>IFERROR(VLOOKUP('Portfolio Composition'!$A$5, 'Portfolio Composition'!$A$4:$K$5, MATCH(A41,'Portfolio Composition'!$A$4:$K$4,0),0), 0)</f>
        <v>0</v>
      </c>
      <c r="D41" s="148">
        <f>'Portfolio Composition'!G45</f>
        <v>0</v>
      </c>
      <c r="E41" s="119">
        <f>'Portfolio Composition'!C45*'Portfolio Composition'!G45</f>
        <v>0</v>
      </c>
      <c r="F41" s="119">
        <f>'Portfolio Composition'!D45*'Portfolio Composition'!G45</f>
        <v>0</v>
      </c>
      <c r="G41" s="119">
        <f>((E41*'Drop Down Select'!$G$18)+(F41*'Drop Down Select'!$I$18))</f>
        <v>0</v>
      </c>
      <c r="H41" s="148">
        <f>(IFERROR(VLOOKUP('Portfolio Composition'!$A$5,'Portfolio Composition'!$A$5:$K$5,(MATCH(A41,'Portfolio Composition'!$A$4:$K$4,0)),0),1))*'Portfolio Composition'!G45</f>
        <v>0</v>
      </c>
      <c r="I41" s="119">
        <f>'Portfolio Composition'!C45*H41</f>
        <v>0</v>
      </c>
      <c r="J41" s="119">
        <f>'Portfolio Composition'!D45*H41</f>
        <v>0</v>
      </c>
      <c r="K41" s="119">
        <f>((I41*'Drop Down Select'!$G$18)+(J41*'Drop Down Select'!$I$18))</f>
        <v>0</v>
      </c>
      <c r="L41" s="32">
        <f>IFERROR(K41/VLOOKUP('Sub-Portfolio Summary'!$A$13,'Sub-Portfolio Summary'!$A$4:$K$20,MATCH(A41,'Sub-Portfolio Summary'!$A$3:$K$3,0),0), 0)</f>
        <v>0</v>
      </c>
      <c r="M41" s="126">
        <f>'Portfolio Composition'!F45*'Measure Summary'!L41</f>
        <v>0</v>
      </c>
    </row>
    <row r="42" spans="1:13" x14ac:dyDescent="0.25">
      <c r="A42" s="148">
        <f>'Portfolio Composition'!A46</f>
        <v>0</v>
      </c>
      <c r="B42" s="148">
        <f>'Portfolio Composition'!B46</f>
        <v>0</v>
      </c>
      <c r="C42" s="148">
        <f>IFERROR(VLOOKUP('Portfolio Composition'!$A$5, 'Portfolio Composition'!$A$4:$K$5, MATCH(A42,'Portfolio Composition'!$A$4:$K$4,0),0), 0)</f>
        <v>0</v>
      </c>
      <c r="D42" s="148">
        <f>'Portfolio Composition'!G46</f>
        <v>0</v>
      </c>
      <c r="E42" s="119">
        <f>'Portfolio Composition'!C46*'Portfolio Composition'!G46</f>
        <v>0</v>
      </c>
      <c r="F42" s="119">
        <f>'Portfolio Composition'!D46*'Portfolio Composition'!G46</f>
        <v>0</v>
      </c>
      <c r="G42" s="119">
        <f>((E42*'Drop Down Select'!$G$18)+(F42*'Drop Down Select'!$I$18))</f>
        <v>0</v>
      </c>
      <c r="H42" s="148">
        <f>(IFERROR(VLOOKUP('Portfolio Composition'!$A$5,'Portfolio Composition'!$A$5:$K$5,(MATCH(A42,'Portfolio Composition'!$A$4:$K$4,0)),0),1))*'Portfolio Composition'!G46</f>
        <v>0</v>
      </c>
      <c r="I42" s="119">
        <f>'Portfolio Composition'!C46*H42</f>
        <v>0</v>
      </c>
      <c r="J42" s="119">
        <f>'Portfolio Composition'!D46*H42</f>
        <v>0</v>
      </c>
      <c r="K42" s="119">
        <f>((I42*'Drop Down Select'!$G$18)+(J42*'Drop Down Select'!$I$18))</f>
        <v>0</v>
      </c>
      <c r="L42" s="32">
        <f>IFERROR(K42/VLOOKUP('Sub-Portfolio Summary'!$A$13,'Sub-Portfolio Summary'!$A$4:$K$20,MATCH(A42,'Sub-Portfolio Summary'!$A$3:$K$3,0),0), 0)</f>
        <v>0</v>
      </c>
      <c r="M42" s="126">
        <f>'Portfolio Composition'!F46*'Measure Summary'!L42</f>
        <v>0</v>
      </c>
    </row>
    <row r="43" spans="1:13" x14ac:dyDescent="0.25">
      <c r="A43" s="148">
        <f>'Portfolio Composition'!A47</f>
        <v>0</v>
      </c>
      <c r="B43" s="148">
        <f>'Portfolio Composition'!B47</f>
        <v>0</v>
      </c>
      <c r="C43" s="148">
        <f>IFERROR(VLOOKUP('Portfolio Composition'!$A$5, 'Portfolio Composition'!$A$4:$K$5, MATCH(A43,'Portfolio Composition'!$A$4:$K$4,0),0), 0)</f>
        <v>0</v>
      </c>
      <c r="D43" s="148">
        <f>'Portfolio Composition'!G47</f>
        <v>0</v>
      </c>
      <c r="E43" s="119">
        <f>'Portfolio Composition'!C47*'Portfolio Composition'!G47</f>
        <v>0</v>
      </c>
      <c r="F43" s="119">
        <f>'Portfolio Composition'!D47*'Portfolio Composition'!G47</f>
        <v>0</v>
      </c>
      <c r="G43" s="119">
        <f>((E43*'Drop Down Select'!$G$18)+(F43*'Drop Down Select'!$I$18))</f>
        <v>0</v>
      </c>
      <c r="H43" s="148">
        <f>(IFERROR(VLOOKUP('Portfolio Composition'!$A$5,'Portfolio Composition'!$A$5:$K$5,(MATCH(A43,'Portfolio Composition'!$A$4:$K$4,0)),0),1))*'Portfolio Composition'!G47</f>
        <v>0</v>
      </c>
      <c r="I43" s="119">
        <f>'Portfolio Composition'!C47*H43</f>
        <v>0</v>
      </c>
      <c r="J43" s="119">
        <f>'Portfolio Composition'!D47*H43</f>
        <v>0</v>
      </c>
      <c r="K43" s="119">
        <f>((I43*'Drop Down Select'!$G$18)+(J43*'Drop Down Select'!$I$18))</f>
        <v>0</v>
      </c>
      <c r="L43" s="32">
        <f>IFERROR(K43/VLOOKUP('Sub-Portfolio Summary'!$A$13,'Sub-Portfolio Summary'!$A$4:$K$20,MATCH(A43,'Sub-Portfolio Summary'!$A$3:$K$3,0),0), 0)</f>
        <v>0</v>
      </c>
      <c r="M43" s="126">
        <f>'Portfolio Composition'!F47*'Measure Summary'!L43</f>
        <v>0</v>
      </c>
    </row>
    <row r="44" spans="1:13" x14ac:dyDescent="0.25">
      <c r="A44" s="148">
        <f>'Portfolio Composition'!A48</f>
        <v>0</v>
      </c>
      <c r="B44" s="148">
        <f>'Portfolio Composition'!B48</f>
        <v>0</v>
      </c>
      <c r="C44" s="148">
        <f>IFERROR(VLOOKUP('Portfolio Composition'!$A$5, 'Portfolio Composition'!$A$4:$K$5, MATCH(A44,'Portfolio Composition'!$A$4:$K$4,0),0), 0)</f>
        <v>0</v>
      </c>
      <c r="D44" s="148">
        <f>'Portfolio Composition'!G48</f>
        <v>0</v>
      </c>
      <c r="E44" s="119">
        <f>'Portfolio Composition'!C48*'Portfolio Composition'!G48</f>
        <v>0</v>
      </c>
      <c r="F44" s="119">
        <f>'Portfolio Composition'!D48*'Portfolio Composition'!G48</f>
        <v>0</v>
      </c>
      <c r="G44" s="119">
        <f>((E44*'Drop Down Select'!$G$18)+(F44*'Drop Down Select'!$I$18))</f>
        <v>0</v>
      </c>
      <c r="H44" s="148">
        <f>(IFERROR(VLOOKUP('Portfolio Composition'!$A$5,'Portfolio Composition'!$A$5:$K$5,(MATCH(A44,'Portfolio Composition'!$A$4:$K$4,0)),0),1))*'Portfolio Composition'!G48</f>
        <v>0</v>
      </c>
      <c r="I44" s="119">
        <f>'Portfolio Composition'!C48*H44</f>
        <v>0</v>
      </c>
      <c r="J44" s="119">
        <f>'Portfolio Composition'!D48*H44</f>
        <v>0</v>
      </c>
      <c r="K44" s="119">
        <f>((I44*'Drop Down Select'!$G$18)+(J44*'Drop Down Select'!$I$18))</f>
        <v>0</v>
      </c>
      <c r="L44" s="32">
        <f>IFERROR(K44/VLOOKUP('Sub-Portfolio Summary'!$A$13,'Sub-Portfolio Summary'!$A$4:$K$20,MATCH(A44,'Sub-Portfolio Summary'!$A$3:$K$3,0),0), 0)</f>
        <v>0</v>
      </c>
      <c r="M44" s="126">
        <f>'Portfolio Composition'!F48*'Measure Summary'!L44</f>
        <v>0</v>
      </c>
    </row>
    <row r="45" spans="1:13" x14ac:dyDescent="0.25">
      <c r="A45" s="148">
        <f>'Portfolio Composition'!A49</f>
        <v>0</v>
      </c>
      <c r="B45" s="148">
        <f>'Portfolio Composition'!B49</f>
        <v>0</v>
      </c>
      <c r="C45" s="148">
        <f>IFERROR(VLOOKUP('Portfolio Composition'!$A$5, 'Portfolio Composition'!$A$4:$K$5, MATCH(A45,'Portfolio Composition'!$A$4:$K$4,0),0), 0)</f>
        <v>0</v>
      </c>
      <c r="D45" s="148">
        <f>'Portfolio Composition'!G49</f>
        <v>0</v>
      </c>
      <c r="E45" s="119">
        <f>'Portfolio Composition'!C49*'Portfolio Composition'!G49</f>
        <v>0</v>
      </c>
      <c r="F45" s="119">
        <f>'Portfolio Composition'!D49*'Portfolio Composition'!G49</f>
        <v>0</v>
      </c>
      <c r="G45" s="119">
        <f>((E45*'Drop Down Select'!$G$18)+(F45*'Drop Down Select'!$I$18))</f>
        <v>0</v>
      </c>
      <c r="H45" s="148">
        <f>(IFERROR(VLOOKUP('Portfolio Composition'!$A$5,'Portfolio Composition'!$A$5:$K$5,(MATCH(A45,'Portfolio Composition'!$A$4:$K$4,0)),0),1))*'Portfolio Composition'!G49</f>
        <v>0</v>
      </c>
      <c r="I45" s="119">
        <f>'Portfolio Composition'!C49*H45</f>
        <v>0</v>
      </c>
      <c r="J45" s="119">
        <f>'Portfolio Composition'!D49*H45</f>
        <v>0</v>
      </c>
      <c r="K45" s="119">
        <f>((I45*'Drop Down Select'!$G$18)+(J45*'Drop Down Select'!$I$18))</f>
        <v>0</v>
      </c>
      <c r="L45" s="32">
        <f>IFERROR(K45/VLOOKUP('Sub-Portfolio Summary'!$A$13,'Sub-Portfolio Summary'!$A$4:$K$20,MATCH(A45,'Sub-Portfolio Summary'!$A$3:$K$3,0),0), 0)</f>
        <v>0</v>
      </c>
      <c r="M45" s="126">
        <f>'Portfolio Composition'!F49*'Measure Summary'!L45</f>
        <v>0</v>
      </c>
    </row>
    <row r="46" spans="1:13" x14ac:dyDescent="0.25">
      <c r="A46" s="148">
        <f>'Portfolio Composition'!A50</f>
        <v>0</v>
      </c>
      <c r="B46" s="148">
        <f>'Portfolio Composition'!B50</f>
        <v>0</v>
      </c>
      <c r="C46" s="148">
        <f>IFERROR(VLOOKUP('Portfolio Composition'!$A$5, 'Portfolio Composition'!$A$4:$K$5, MATCH(A46,'Portfolio Composition'!$A$4:$K$4,0),0), 0)</f>
        <v>0</v>
      </c>
      <c r="D46" s="148">
        <f>'Portfolio Composition'!G50</f>
        <v>0</v>
      </c>
      <c r="E46" s="119">
        <f>'Portfolio Composition'!C50*'Portfolio Composition'!G50</f>
        <v>0</v>
      </c>
      <c r="F46" s="119">
        <f>'Portfolio Composition'!D50*'Portfolio Composition'!G50</f>
        <v>0</v>
      </c>
      <c r="G46" s="119">
        <f>((E46*'Drop Down Select'!$G$18)+(F46*'Drop Down Select'!$I$18))</f>
        <v>0</v>
      </c>
      <c r="H46" s="148">
        <f>(IFERROR(VLOOKUP('Portfolio Composition'!$A$5,'Portfolio Composition'!$A$5:$K$5,(MATCH(A46,'Portfolio Composition'!$A$4:$K$4,0)),0),1))*'Portfolio Composition'!G50</f>
        <v>0</v>
      </c>
      <c r="I46" s="119">
        <f>'Portfolio Composition'!C50*H46</f>
        <v>0</v>
      </c>
      <c r="J46" s="119">
        <f>'Portfolio Composition'!D50*H46</f>
        <v>0</v>
      </c>
      <c r="K46" s="119">
        <f>((I46*'Drop Down Select'!$G$18)+(J46*'Drop Down Select'!$I$18))</f>
        <v>0</v>
      </c>
      <c r="L46" s="32">
        <f>IFERROR(K46/VLOOKUP('Sub-Portfolio Summary'!$A$13,'Sub-Portfolio Summary'!$A$4:$K$20,MATCH(A46,'Sub-Portfolio Summary'!$A$3:$K$3,0),0), 0)</f>
        <v>0</v>
      </c>
      <c r="M46" s="126">
        <f>'Portfolio Composition'!F50*'Measure Summary'!L46</f>
        <v>0</v>
      </c>
    </row>
    <row r="47" spans="1:13" x14ac:dyDescent="0.25">
      <c r="A47" s="148">
        <f>'Portfolio Composition'!A51</f>
        <v>0</v>
      </c>
      <c r="B47" s="148">
        <f>'Portfolio Composition'!B51</f>
        <v>0</v>
      </c>
      <c r="C47" s="148">
        <f>IFERROR(VLOOKUP('Portfolio Composition'!$A$5, 'Portfolio Composition'!$A$4:$K$5, MATCH(A47,'Portfolio Composition'!$A$4:$K$4,0),0), 0)</f>
        <v>0</v>
      </c>
      <c r="D47" s="148">
        <f>'Portfolio Composition'!G51</f>
        <v>0</v>
      </c>
      <c r="E47" s="119">
        <f>'Portfolio Composition'!C51*'Portfolio Composition'!G51</f>
        <v>0</v>
      </c>
      <c r="F47" s="119">
        <f>'Portfolio Composition'!D51*'Portfolio Composition'!G51</f>
        <v>0</v>
      </c>
      <c r="G47" s="119">
        <f>((E47*'Drop Down Select'!$G$18)+(F47*'Drop Down Select'!$I$18))</f>
        <v>0</v>
      </c>
      <c r="H47" s="148">
        <f>(IFERROR(VLOOKUP('Portfolio Composition'!$A$5,'Portfolio Composition'!$A$5:$K$5,(MATCH(A47,'Portfolio Composition'!$A$4:$K$4,0)),0),1))*'Portfolio Composition'!G51</f>
        <v>0</v>
      </c>
      <c r="I47" s="119">
        <f>'Portfolio Composition'!C51*H47</f>
        <v>0</v>
      </c>
      <c r="J47" s="119">
        <f>'Portfolio Composition'!D51*H47</f>
        <v>0</v>
      </c>
      <c r="K47" s="119">
        <f>((I47*'Drop Down Select'!$G$18)+(J47*'Drop Down Select'!$I$18))</f>
        <v>0</v>
      </c>
      <c r="L47" s="32">
        <f>IFERROR(K47/VLOOKUP('Sub-Portfolio Summary'!$A$13,'Sub-Portfolio Summary'!$A$4:$K$20,MATCH(A47,'Sub-Portfolio Summary'!$A$3:$K$3,0),0), 0)</f>
        <v>0</v>
      </c>
      <c r="M47" s="126">
        <f>'Portfolio Composition'!F51*'Measure Summary'!L47</f>
        <v>0</v>
      </c>
    </row>
    <row r="48" spans="1:13" x14ac:dyDescent="0.25">
      <c r="A48" s="148">
        <f>'Portfolio Composition'!A52</f>
        <v>0</v>
      </c>
      <c r="B48" s="148">
        <f>'Portfolio Composition'!B52</f>
        <v>0</v>
      </c>
      <c r="C48" s="148">
        <f>IFERROR(VLOOKUP('Portfolio Composition'!$A$5, 'Portfolio Composition'!$A$4:$K$5, MATCH(A48,'Portfolio Composition'!$A$4:$K$4,0),0), 0)</f>
        <v>0</v>
      </c>
      <c r="D48" s="148">
        <f>'Portfolio Composition'!G52</f>
        <v>0</v>
      </c>
      <c r="E48" s="119">
        <f>'Portfolio Composition'!C52*'Portfolio Composition'!G52</f>
        <v>0</v>
      </c>
      <c r="F48" s="119">
        <f>'Portfolio Composition'!D52*'Portfolio Composition'!G52</f>
        <v>0</v>
      </c>
      <c r="G48" s="119">
        <f>((E48*'Drop Down Select'!$G$18)+(F48*'Drop Down Select'!$I$18))</f>
        <v>0</v>
      </c>
      <c r="H48" s="148">
        <f>(IFERROR(VLOOKUP('Portfolio Composition'!$A$5,'Portfolio Composition'!$A$5:$K$5,(MATCH(A48,'Portfolio Composition'!$A$4:$K$4,0)),0),1))*'Portfolio Composition'!G52</f>
        <v>0</v>
      </c>
      <c r="I48" s="119">
        <f>'Portfolio Composition'!C52*H48</f>
        <v>0</v>
      </c>
      <c r="J48" s="119">
        <f>'Portfolio Composition'!D52*H48</f>
        <v>0</v>
      </c>
      <c r="K48" s="119">
        <f>((I48*'Drop Down Select'!$G$18)+(J48*'Drop Down Select'!$I$18))</f>
        <v>0</v>
      </c>
      <c r="L48" s="32">
        <f>IFERROR(K48/VLOOKUP('Sub-Portfolio Summary'!$A$13,'Sub-Portfolio Summary'!$A$4:$K$20,MATCH(A48,'Sub-Portfolio Summary'!$A$3:$K$3,0),0), 0)</f>
        <v>0</v>
      </c>
      <c r="M48" s="126">
        <f>'Portfolio Composition'!F52*'Measure Summary'!L48</f>
        <v>0</v>
      </c>
    </row>
    <row r="49" spans="1:13" x14ac:dyDescent="0.25">
      <c r="A49" s="148">
        <f>'Portfolio Composition'!A53</f>
        <v>0</v>
      </c>
      <c r="B49" s="148">
        <f>'Portfolio Composition'!B53</f>
        <v>0</v>
      </c>
      <c r="C49" s="148">
        <f>IFERROR(VLOOKUP('Portfolio Composition'!$A$5, 'Portfolio Composition'!$A$4:$K$5, MATCH(A49,'Portfolio Composition'!$A$4:$K$4,0),0), 0)</f>
        <v>0</v>
      </c>
      <c r="D49" s="148">
        <f>'Portfolio Composition'!G53</f>
        <v>0</v>
      </c>
      <c r="E49" s="119">
        <f>'Portfolio Composition'!C53*'Portfolio Composition'!G53</f>
        <v>0</v>
      </c>
      <c r="F49" s="119">
        <f>'Portfolio Composition'!D53*'Portfolio Composition'!G53</f>
        <v>0</v>
      </c>
      <c r="G49" s="119">
        <f>((E49*'Drop Down Select'!$G$18)+(F49*'Drop Down Select'!$I$18))</f>
        <v>0</v>
      </c>
      <c r="H49" s="148">
        <f>(IFERROR(VLOOKUP('Portfolio Composition'!$A$5,'Portfolio Composition'!$A$5:$K$5,(MATCH(A49,'Portfolio Composition'!$A$4:$K$4,0)),0),1))*'Portfolio Composition'!G53</f>
        <v>0</v>
      </c>
      <c r="I49" s="119">
        <f>'Portfolio Composition'!C53*H49</f>
        <v>0</v>
      </c>
      <c r="J49" s="119">
        <f>'Portfolio Composition'!D53*H49</f>
        <v>0</v>
      </c>
      <c r="K49" s="119">
        <f>((I49*'Drop Down Select'!$G$18)+(J49*'Drop Down Select'!$I$18))</f>
        <v>0</v>
      </c>
      <c r="L49" s="32">
        <f>IFERROR(K49/VLOOKUP('Sub-Portfolio Summary'!$A$13,'Sub-Portfolio Summary'!$A$4:$K$20,MATCH(A49,'Sub-Portfolio Summary'!$A$3:$K$3,0),0), 0)</f>
        <v>0</v>
      </c>
      <c r="M49" s="126">
        <f>'Portfolio Composition'!F53*'Measure Summary'!L49</f>
        <v>0</v>
      </c>
    </row>
    <row r="50" spans="1:13" x14ac:dyDescent="0.25">
      <c r="A50" s="148">
        <f>'Portfolio Composition'!A54</f>
        <v>0</v>
      </c>
      <c r="B50" s="148">
        <f>'Portfolio Composition'!B54</f>
        <v>0</v>
      </c>
      <c r="C50" s="148">
        <f>IFERROR(VLOOKUP('Portfolio Composition'!$A$5, 'Portfolio Composition'!$A$4:$K$5, MATCH(A50,'Portfolio Composition'!$A$4:$K$4,0),0), 0)</f>
        <v>0</v>
      </c>
      <c r="D50" s="148">
        <f>'Portfolio Composition'!G54</f>
        <v>0</v>
      </c>
      <c r="E50" s="119">
        <f>'Portfolio Composition'!C54*'Portfolio Composition'!G54</f>
        <v>0</v>
      </c>
      <c r="F50" s="119">
        <f>'Portfolio Composition'!D54*'Portfolio Composition'!G54</f>
        <v>0</v>
      </c>
      <c r="G50" s="119">
        <f>((E50*'Drop Down Select'!$G$18)+(F50*'Drop Down Select'!$I$18))</f>
        <v>0</v>
      </c>
      <c r="H50" s="148">
        <f>(IFERROR(VLOOKUP('Portfolio Composition'!$A$5,'Portfolio Composition'!$A$5:$K$5,(MATCH(A50,'Portfolio Composition'!$A$4:$K$4,0)),0),1))*'Portfolio Composition'!G54</f>
        <v>0</v>
      </c>
      <c r="I50" s="119">
        <f>'Portfolio Composition'!C54*H50</f>
        <v>0</v>
      </c>
      <c r="J50" s="119">
        <f>'Portfolio Composition'!D54*H50</f>
        <v>0</v>
      </c>
      <c r="K50" s="119">
        <f>((I50*'Drop Down Select'!$G$18)+(J50*'Drop Down Select'!$I$18))</f>
        <v>0</v>
      </c>
      <c r="L50" s="32">
        <f>IFERROR(K50/VLOOKUP('Sub-Portfolio Summary'!$A$13,'Sub-Portfolio Summary'!$A$4:$K$20,MATCH(A50,'Sub-Portfolio Summary'!$A$3:$K$3,0),0), 0)</f>
        <v>0</v>
      </c>
      <c r="M50" s="126">
        <f>'Portfolio Composition'!F54*'Measure Summary'!L50</f>
        <v>0</v>
      </c>
    </row>
    <row r="51" spans="1:13" x14ac:dyDescent="0.25">
      <c r="A51" s="148">
        <f>'Portfolio Composition'!A55</f>
        <v>0</v>
      </c>
      <c r="B51" s="148">
        <f>'Portfolio Composition'!B55</f>
        <v>0</v>
      </c>
      <c r="C51" s="148">
        <f>IFERROR(VLOOKUP('Portfolio Composition'!$A$5, 'Portfolio Composition'!$A$4:$K$5, MATCH(A51,'Portfolio Composition'!$A$4:$K$4,0),0), 0)</f>
        <v>0</v>
      </c>
      <c r="D51" s="148">
        <f>'Portfolio Composition'!G55</f>
        <v>0</v>
      </c>
      <c r="E51" s="119">
        <f>'Portfolio Composition'!C55*'Portfolio Composition'!G55</f>
        <v>0</v>
      </c>
      <c r="F51" s="119">
        <f>'Portfolio Composition'!D55*'Portfolio Composition'!G55</f>
        <v>0</v>
      </c>
      <c r="G51" s="119">
        <f>((E51*'Drop Down Select'!$G$18)+(F51*'Drop Down Select'!$I$18))</f>
        <v>0</v>
      </c>
      <c r="H51" s="148">
        <f>(IFERROR(VLOOKUP('Portfolio Composition'!$A$5,'Portfolio Composition'!$A$5:$K$5,(MATCH(A51,'Portfolio Composition'!$A$4:$K$4,0)),0),1))*'Portfolio Composition'!G55</f>
        <v>0</v>
      </c>
      <c r="I51" s="119">
        <f>'Portfolio Composition'!C55*H51</f>
        <v>0</v>
      </c>
      <c r="J51" s="119">
        <f>'Portfolio Composition'!D55*H51</f>
        <v>0</v>
      </c>
      <c r="K51" s="119">
        <f>((I51*'Drop Down Select'!$G$18)+(J51*'Drop Down Select'!$I$18))</f>
        <v>0</v>
      </c>
      <c r="L51" s="32">
        <f>IFERROR(K51/VLOOKUP('Sub-Portfolio Summary'!$A$13,'Sub-Portfolio Summary'!$A$4:$K$20,MATCH(A51,'Sub-Portfolio Summary'!$A$3:$K$3,0),0), 0)</f>
        <v>0</v>
      </c>
      <c r="M51" s="126">
        <f>'Portfolio Composition'!F55*'Measure Summary'!L51</f>
        <v>0</v>
      </c>
    </row>
    <row r="52" spans="1:13" x14ac:dyDescent="0.25">
      <c r="A52" s="148">
        <f>'Portfolio Composition'!A56</f>
        <v>0</v>
      </c>
      <c r="B52" s="148">
        <f>'Portfolio Composition'!B56</f>
        <v>0</v>
      </c>
      <c r="C52" s="148">
        <f>IFERROR(VLOOKUP('Portfolio Composition'!$A$5, 'Portfolio Composition'!$A$4:$K$5, MATCH(A52,'Portfolio Composition'!$A$4:$K$4,0),0), 0)</f>
        <v>0</v>
      </c>
      <c r="D52" s="148">
        <f>'Portfolio Composition'!G56</f>
        <v>0</v>
      </c>
      <c r="E52" s="119">
        <f>'Portfolio Composition'!C56*'Portfolio Composition'!G56</f>
        <v>0</v>
      </c>
      <c r="F52" s="119">
        <f>'Portfolio Composition'!D56*'Portfolio Composition'!G56</f>
        <v>0</v>
      </c>
      <c r="G52" s="119">
        <f>((E52*'Drop Down Select'!$G$18)+(F52*'Drop Down Select'!$I$18))</f>
        <v>0</v>
      </c>
      <c r="H52" s="148">
        <f>(IFERROR(VLOOKUP('Portfolio Composition'!$A$5,'Portfolio Composition'!$A$5:$K$5,(MATCH(A52,'Portfolio Composition'!$A$4:$K$4,0)),0),1))*'Portfolio Composition'!G56</f>
        <v>0</v>
      </c>
      <c r="I52" s="119">
        <f>'Portfolio Composition'!C56*H52</f>
        <v>0</v>
      </c>
      <c r="J52" s="119">
        <f>'Portfolio Composition'!D56*H52</f>
        <v>0</v>
      </c>
      <c r="K52" s="119">
        <f>((I52*'Drop Down Select'!$G$18)+(J52*'Drop Down Select'!$I$18))</f>
        <v>0</v>
      </c>
      <c r="L52" s="32">
        <f>IFERROR(K52/VLOOKUP('Sub-Portfolio Summary'!$A$13,'Sub-Portfolio Summary'!$A$4:$K$20,MATCH(A52,'Sub-Portfolio Summary'!$A$3:$K$3,0),0), 0)</f>
        <v>0</v>
      </c>
      <c r="M52" s="126">
        <f>'Portfolio Composition'!F56*'Measure Summary'!L52</f>
        <v>0</v>
      </c>
    </row>
    <row r="53" spans="1:13" x14ac:dyDescent="0.25">
      <c r="A53" s="148">
        <f>'Portfolio Composition'!A57</f>
        <v>0</v>
      </c>
      <c r="B53" s="148">
        <f>'Portfolio Composition'!B57</f>
        <v>0</v>
      </c>
      <c r="C53" s="148">
        <f>IFERROR(VLOOKUP('Portfolio Composition'!$A$5, 'Portfolio Composition'!$A$4:$K$5, MATCH(A53,'Portfolio Composition'!$A$4:$K$4,0),0), 0)</f>
        <v>0</v>
      </c>
      <c r="D53" s="148">
        <f>'Portfolio Composition'!G57</f>
        <v>0</v>
      </c>
      <c r="E53" s="119">
        <f>'Portfolio Composition'!C57*'Portfolio Composition'!G57</f>
        <v>0</v>
      </c>
      <c r="F53" s="119">
        <f>'Portfolio Composition'!D57*'Portfolio Composition'!G57</f>
        <v>0</v>
      </c>
      <c r="G53" s="119">
        <f>((E53*'Drop Down Select'!$G$18)+(F53*'Drop Down Select'!$I$18))</f>
        <v>0</v>
      </c>
      <c r="H53" s="148">
        <f>(IFERROR(VLOOKUP('Portfolio Composition'!$A$5,'Portfolio Composition'!$A$5:$K$5,(MATCH(A53,'Portfolio Composition'!$A$4:$K$4,0)),0),1))*'Portfolio Composition'!G57</f>
        <v>0</v>
      </c>
      <c r="I53" s="119">
        <f>'Portfolio Composition'!C57*H53</f>
        <v>0</v>
      </c>
      <c r="J53" s="119">
        <f>'Portfolio Composition'!D57*H53</f>
        <v>0</v>
      </c>
      <c r="K53" s="119">
        <f>((I53*'Drop Down Select'!$G$18)+(J53*'Drop Down Select'!$I$18))</f>
        <v>0</v>
      </c>
      <c r="L53" s="32">
        <f>IFERROR(K53/VLOOKUP('Sub-Portfolio Summary'!$A$13,'Sub-Portfolio Summary'!$A$4:$K$20,MATCH(A53,'Sub-Portfolio Summary'!$A$3:$K$3,0),0), 0)</f>
        <v>0</v>
      </c>
      <c r="M53" s="126">
        <f>'Portfolio Composition'!F57*'Measure Summary'!L53</f>
        <v>0</v>
      </c>
    </row>
    <row r="54" spans="1:13" x14ac:dyDescent="0.25">
      <c r="A54" s="148">
        <f>'Portfolio Composition'!A58</f>
        <v>0</v>
      </c>
      <c r="B54" s="148">
        <f>'Portfolio Composition'!B58</f>
        <v>0</v>
      </c>
      <c r="C54" s="148">
        <f>IFERROR(VLOOKUP('Portfolio Composition'!$A$5, 'Portfolio Composition'!$A$4:$K$5, MATCH(A54,'Portfolio Composition'!$A$4:$K$4,0),0), 0)</f>
        <v>0</v>
      </c>
      <c r="D54" s="148">
        <f>'Portfolio Composition'!G58</f>
        <v>0</v>
      </c>
      <c r="E54" s="119">
        <f>'Portfolio Composition'!C58*'Portfolio Composition'!G58</f>
        <v>0</v>
      </c>
      <c r="F54" s="119">
        <f>'Portfolio Composition'!D58*'Portfolio Composition'!G58</f>
        <v>0</v>
      </c>
      <c r="G54" s="119">
        <f>((E54*'Drop Down Select'!$G$18)+(F54*'Drop Down Select'!$I$18))</f>
        <v>0</v>
      </c>
      <c r="H54" s="148">
        <f>(IFERROR(VLOOKUP('Portfolio Composition'!$A$5,'Portfolio Composition'!$A$5:$K$5,(MATCH(A54,'Portfolio Composition'!$A$4:$K$4,0)),0),1))*'Portfolio Composition'!G58</f>
        <v>0</v>
      </c>
      <c r="I54" s="119">
        <f>'Portfolio Composition'!C58*H54</f>
        <v>0</v>
      </c>
      <c r="J54" s="119">
        <f>'Portfolio Composition'!D58*H54</f>
        <v>0</v>
      </c>
      <c r="K54" s="119">
        <f>((I54*'Drop Down Select'!$G$18)+(J54*'Drop Down Select'!$I$18))</f>
        <v>0</v>
      </c>
      <c r="L54" s="32">
        <f>IFERROR(K54/VLOOKUP('Sub-Portfolio Summary'!$A$13,'Sub-Portfolio Summary'!$A$4:$K$20,MATCH(A54,'Sub-Portfolio Summary'!$A$3:$K$3,0),0), 0)</f>
        <v>0</v>
      </c>
      <c r="M54" s="126">
        <f>'Portfolio Composition'!F58*'Measure Summary'!L54</f>
        <v>0</v>
      </c>
    </row>
    <row r="55" spans="1:13" x14ac:dyDescent="0.25">
      <c r="A55" s="148">
        <f>'Portfolio Composition'!A59</f>
        <v>0</v>
      </c>
      <c r="B55" s="148">
        <f>'Portfolio Composition'!B59</f>
        <v>0</v>
      </c>
      <c r="C55" s="148">
        <f>IFERROR(VLOOKUP('Portfolio Composition'!$A$5, 'Portfolio Composition'!$A$4:$K$5, MATCH(A55,'Portfolio Composition'!$A$4:$K$4,0),0), 0)</f>
        <v>0</v>
      </c>
      <c r="D55" s="148">
        <f>'Portfolio Composition'!G59</f>
        <v>0</v>
      </c>
      <c r="E55" s="119">
        <f>'Portfolio Composition'!C59*'Portfolio Composition'!G59</f>
        <v>0</v>
      </c>
      <c r="F55" s="119">
        <f>'Portfolio Composition'!D59*'Portfolio Composition'!G59</f>
        <v>0</v>
      </c>
      <c r="G55" s="119">
        <f>((E55*'Drop Down Select'!$G$18)+(F55*'Drop Down Select'!$I$18))</f>
        <v>0</v>
      </c>
      <c r="H55" s="148">
        <f>(IFERROR(VLOOKUP('Portfolio Composition'!$A$5,'Portfolio Composition'!$A$5:$K$5,(MATCH(A55,'Portfolio Composition'!$A$4:$K$4,0)),0),1))*'Portfolio Composition'!G59</f>
        <v>0</v>
      </c>
      <c r="I55" s="119">
        <f>'Portfolio Composition'!C59*H55</f>
        <v>0</v>
      </c>
      <c r="J55" s="119">
        <f>'Portfolio Composition'!D59*H55</f>
        <v>0</v>
      </c>
      <c r="K55" s="119">
        <f>((I55*'Drop Down Select'!$G$18)+(J55*'Drop Down Select'!$I$18))</f>
        <v>0</v>
      </c>
      <c r="L55" s="32">
        <f>IFERROR(K55/VLOOKUP('Sub-Portfolio Summary'!$A$13,'Sub-Portfolio Summary'!$A$4:$K$20,MATCH(A55,'Sub-Portfolio Summary'!$A$3:$K$3,0),0), 0)</f>
        <v>0</v>
      </c>
      <c r="M55" s="126">
        <f>'Portfolio Composition'!F59*'Measure Summary'!L55</f>
        <v>0</v>
      </c>
    </row>
    <row r="56" spans="1:13" x14ac:dyDescent="0.25">
      <c r="A56" s="148">
        <f>'Portfolio Composition'!A60</f>
        <v>0</v>
      </c>
      <c r="B56" s="148">
        <f>'Portfolio Composition'!B60</f>
        <v>0</v>
      </c>
      <c r="C56" s="148">
        <f>IFERROR(VLOOKUP('Portfolio Composition'!$A$5, 'Portfolio Composition'!$A$4:$K$5, MATCH(A56,'Portfolio Composition'!$A$4:$K$4,0),0), 0)</f>
        <v>0</v>
      </c>
      <c r="D56" s="148">
        <f>'Portfolio Composition'!G60</f>
        <v>0</v>
      </c>
      <c r="E56" s="119">
        <f>'Portfolio Composition'!C60*'Portfolio Composition'!G60</f>
        <v>0</v>
      </c>
      <c r="F56" s="119">
        <f>'Portfolio Composition'!D60*'Portfolio Composition'!G60</f>
        <v>0</v>
      </c>
      <c r="G56" s="119">
        <f>((E56*'Drop Down Select'!$G$18)+(F56*'Drop Down Select'!$I$18))</f>
        <v>0</v>
      </c>
      <c r="H56" s="148">
        <f>(IFERROR(VLOOKUP('Portfolio Composition'!$A$5,'Portfolio Composition'!$A$5:$K$5,(MATCH(A56,'Portfolio Composition'!$A$4:$K$4,0)),0),1))*'Portfolio Composition'!G60</f>
        <v>0</v>
      </c>
      <c r="I56" s="119">
        <f>'Portfolio Composition'!C60*H56</f>
        <v>0</v>
      </c>
      <c r="J56" s="119">
        <f>'Portfolio Composition'!D60*H56</f>
        <v>0</v>
      </c>
      <c r="K56" s="119">
        <f>((I56*'Drop Down Select'!$G$18)+(J56*'Drop Down Select'!$I$18))</f>
        <v>0</v>
      </c>
      <c r="L56" s="32">
        <f>IFERROR(K56/VLOOKUP('Sub-Portfolio Summary'!$A$13,'Sub-Portfolio Summary'!$A$4:$K$20,MATCH(A56,'Sub-Portfolio Summary'!$A$3:$K$3,0),0), 0)</f>
        <v>0</v>
      </c>
      <c r="M56" s="126">
        <f>'Portfolio Composition'!F60*'Measure Summary'!L56</f>
        <v>0</v>
      </c>
    </row>
    <row r="57" spans="1:13" x14ac:dyDescent="0.25">
      <c r="A57" s="148">
        <f>'Portfolio Composition'!A61</f>
        <v>0</v>
      </c>
      <c r="B57" s="148">
        <f>'Portfolio Composition'!B61</f>
        <v>0</v>
      </c>
      <c r="C57" s="148">
        <f>IFERROR(VLOOKUP('Portfolio Composition'!$A$5, 'Portfolio Composition'!$A$4:$K$5, MATCH(A57,'Portfolio Composition'!$A$4:$K$4,0),0), 0)</f>
        <v>0</v>
      </c>
      <c r="D57" s="148">
        <f>'Portfolio Composition'!G61</f>
        <v>0</v>
      </c>
      <c r="E57" s="119">
        <f>'Portfolio Composition'!C61*'Portfolio Composition'!G61</f>
        <v>0</v>
      </c>
      <c r="F57" s="119">
        <f>'Portfolio Composition'!D61*'Portfolio Composition'!G61</f>
        <v>0</v>
      </c>
      <c r="G57" s="119">
        <f>((E57*'Drop Down Select'!$G$18)+(F57*'Drop Down Select'!$I$18))</f>
        <v>0</v>
      </c>
      <c r="H57" s="148">
        <f>(IFERROR(VLOOKUP('Portfolio Composition'!$A$5,'Portfolio Composition'!$A$5:$K$5,(MATCH(A57,'Portfolio Composition'!$A$4:$K$4,0)),0),1))*'Portfolio Composition'!G61</f>
        <v>0</v>
      </c>
      <c r="I57" s="119">
        <f>'Portfolio Composition'!C61*H57</f>
        <v>0</v>
      </c>
      <c r="J57" s="119">
        <f>'Portfolio Composition'!D61*H57</f>
        <v>0</v>
      </c>
      <c r="K57" s="119">
        <f>((I57*'Drop Down Select'!$G$18)+(J57*'Drop Down Select'!$I$18))</f>
        <v>0</v>
      </c>
      <c r="L57" s="32">
        <f>IFERROR(K57/VLOOKUP('Sub-Portfolio Summary'!$A$13,'Sub-Portfolio Summary'!$A$4:$K$20,MATCH(A57,'Sub-Portfolio Summary'!$A$3:$K$3,0),0), 0)</f>
        <v>0</v>
      </c>
      <c r="M57" s="126">
        <f>'Portfolio Composition'!F61*'Measure Summary'!L57</f>
        <v>0</v>
      </c>
    </row>
    <row r="58" spans="1:13" x14ac:dyDescent="0.25">
      <c r="A58" s="148">
        <f>'Portfolio Composition'!A62</f>
        <v>0</v>
      </c>
      <c r="B58" s="148">
        <f>'Portfolio Composition'!B62</f>
        <v>0</v>
      </c>
      <c r="C58" s="148">
        <f>IFERROR(VLOOKUP('Portfolio Composition'!$A$5, 'Portfolio Composition'!$A$4:$K$5, MATCH(A58,'Portfolio Composition'!$A$4:$K$4,0),0), 0)</f>
        <v>0</v>
      </c>
      <c r="D58" s="148">
        <f>'Portfolio Composition'!G62</f>
        <v>0</v>
      </c>
      <c r="E58" s="119">
        <f>'Portfolio Composition'!C62*'Portfolio Composition'!G62</f>
        <v>0</v>
      </c>
      <c r="F58" s="119">
        <f>'Portfolio Composition'!D62*'Portfolio Composition'!G62</f>
        <v>0</v>
      </c>
      <c r="G58" s="119">
        <f>((E58*'Drop Down Select'!$G$18)+(F58*'Drop Down Select'!$I$18))</f>
        <v>0</v>
      </c>
      <c r="H58" s="148">
        <f>(IFERROR(VLOOKUP('Portfolio Composition'!$A$5,'Portfolio Composition'!$A$5:$K$5,(MATCH(A58,'Portfolio Composition'!$A$4:$K$4,0)),0),1))*'Portfolio Composition'!G62</f>
        <v>0</v>
      </c>
      <c r="I58" s="119">
        <f>'Portfolio Composition'!C62*H58</f>
        <v>0</v>
      </c>
      <c r="J58" s="119">
        <f>'Portfolio Composition'!D62*H58</f>
        <v>0</v>
      </c>
      <c r="K58" s="119">
        <f>((I58*'Drop Down Select'!$G$18)+(J58*'Drop Down Select'!$I$18))</f>
        <v>0</v>
      </c>
      <c r="L58" s="32">
        <f>IFERROR(K58/VLOOKUP('Sub-Portfolio Summary'!$A$13,'Sub-Portfolio Summary'!$A$4:$K$20,MATCH(A58,'Sub-Portfolio Summary'!$A$3:$K$3,0),0), 0)</f>
        <v>0</v>
      </c>
      <c r="M58" s="126">
        <f>'Portfolio Composition'!F62*'Measure Summary'!L58</f>
        <v>0</v>
      </c>
    </row>
    <row r="59" spans="1:13" x14ac:dyDescent="0.25">
      <c r="A59" s="148">
        <f>'Portfolio Composition'!A63</f>
        <v>0</v>
      </c>
      <c r="B59" s="148">
        <f>'Portfolio Composition'!B63</f>
        <v>0</v>
      </c>
      <c r="C59" s="148">
        <f>IFERROR(VLOOKUP('Portfolio Composition'!$A$5, 'Portfolio Composition'!$A$4:$K$5, MATCH(A59,'Portfolio Composition'!$A$4:$K$4,0),0), 0)</f>
        <v>0</v>
      </c>
      <c r="D59" s="148">
        <f>'Portfolio Composition'!G63</f>
        <v>0</v>
      </c>
      <c r="E59" s="119">
        <f>'Portfolio Composition'!C63*'Portfolio Composition'!G63</f>
        <v>0</v>
      </c>
      <c r="F59" s="119">
        <f>'Portfolio Composition'!D63*'Portfolio Composition'!G63</f>
        <v>0</v>
      </c>
      <c r="G59" s="119">
        <f>((E59*'Drop Down Select'!$G$18)+(F59*'Drop Down Select'!$I$18))</f>
        <v>0</v>
      </c>
      <c r="H59" s="148">
        <f>(IFERROR(VLOOKUP('Portfolio Composition'!$A$5,'Portfolio Composition'!$A$5:$K$5,(MATCH(A59,'Portfolio Composition'!$A$4:$K$4,0)),0),1))*'Portfolio Composition'!G63</f>
        <v>0</v>
      </c>
      <c r="I59" s="119">
        <f>'Portfolio Composition'!C63*H59</f>
        <v>0</v>
      </c>
      <c r="J59" s="119">
        <f>'Portfolio Composition'!D63*H59</f>
        <v>0</v>
      </c>
      <c r="K59" s="119">
        <f>((I59*'Drop Down Select'!$G$18)+(J59*'Drop Down Select'!$I$18))</f>
        <v>0</v>
      </c>
      <c r="L59" s="32">
        <f>IFERROR(K59/VLOOKUP('Sub-Portfolio Summary'!$A$13,'Sub-Portfolio Summary'!$A$4:$K$20,MATCH(A59,'Sub-Portfolio Summary'!$A$3:$K$3,0),0), 0)</f>
        <v>0</v>
      </c>
      <c r="M59" s="126">
        <f>'Portfolio Composition'!F63*'Measure Summary'!L59</f>
        <v>0</v>
      </c>
    </row>
    <row r="60" spans="1:13" x14ac:dyDescent="0.25">
      <c r="A60" s="148">
        <f>'Portfolio Composition'!A64</f>
        <v>0</v>
      </c>
      <c r="B60" s="148">
        <f>'Portfolio Composition'!B64</f>
        <v>0</v>
      </c>
      <c r="C60" s="148">
        <f>IFERROR(VLOOKUP('Portfolio Composition'!$A$5, 'Portfolio Composition'!$A$4:$K$5, MATCH(A60,'Portfolio Composition'!$A$4:$K$4,0),0), 0)</f>
        <v>0</v>
      </c>
      <c r="D60" s="148">
        <f>'Portfolio Composition'!G64</f>
        <v>0</v>
      </c>
      <c r="E60" s="119">
        <f>'Portfolio Composition'!C64*'Portfolio Composition'!G64</f>
        <v>0</v>
      </c>
      <c r="F60" s="119">
        <f>'Portfolio Composition'!D64*'Portfolio Composition'!G64</f>
        <v>0</v>
      </c>
      <c r="G60" s="119">
        <f>((E60*'Drop Down Select'!$G$18)+(F60*'Drop Down Select'!$I$18))</f>
        <v>0</v>
      </c>
      <c r="H60" s="148">
        <f>(IFERROR(VLOOKUP('Portfolio Composition'!$A$5,'Portfolio Composition'!$A$5:$K$5,(MATCH(A60,'Portfolio Composition'!$A$4:$K$4,0)),0),1))*'Portfolio Composition'!G64</f>
        <v>0</v>
      </c>
      <c r="I60" s="119">
        <f>'Portfolio Composition'!C64*H60</f>
        <v>0</v>
      </c>
      <c r="J60" s="119">
        <f>'Portfolio Composition'!D64*H60</f>
        <v>0</v>
      </c>
      <c r="K60" s="119">
        <f>((I60*'Drop Down Select'!$G$18)+(J60*'Drop Down Select'!$I$18))</f>
        <v>0</v>
      </c>
      <c r="L60" s="32">
        <f>IFERROR(K60/VLOOKUP('Sub-Portfolio Summary'!$A$13,'Sub-Portfolio Summary'!$A$4:$K$20,MATCH(A60,'Sub-Portfolio Summary'!$A$3:$K$3,0),0), 0)</f>
        <v>0</v>
      </c>
      <c r="M60" s="126">
        <f>'Portfolio Composition'!F64*'Measure Summary'!L60</f>
        <v>0</v>
      </c>
    </row>
    <row r="61" spans="1:13" x14ac:dyDescent="0.25">
      <c r="A61" s="148">
        <f>'Portfolio Composition'!A65</f>
        <v>0</v>
      </c>
      <c r="B61" s="148">
        <f>'Portfolio Composition'!B65</f>
        <v>0</v>
      </c>
      <c r="C61" s="148">
        <f>IFERROR(VLOOKUP('Portfolio Composition'!$A$5, 'Portfolio Composition'!$A$4:$K$5, MATCH(A61,'Portfolio Composition'!$A$4:$K$4,0),0), 0)</f>
        <v>0</v>
      </c>
      <c r="D61" s="148">
        <f>'Portfolio Composition'!G65</f>
        <v>0</v>
      </c>
      <c r="E61" s="119">
        <f>'Portfolio Composition'!C65*'Portfolio Composition'!G65</f>
        <v>0</v>
      </c>
      <c r="F61" s="119">
        <f>'Portfolio Composition'!D65*'Portfolio Composition'!G65</f>
        <v>0</v>
      </c>
      <c r="G61" s="119">
        <f>((E61*'Drop Down Select'!$G$18)+(F61*'Drop Down Select'!$I$18))</f>
        <v>0</v>
      </c>
      <c r="H61" s="148">
        <f>(IFERROR(VLOOKUP('Portfolio Composition'!$A$5,'Portfolio Composition'!$A$5:$K$5,(MATCH(A61,'Portfolio Composition'!$A$4:$K$4,0)),0),1))*'Portfolio Composition'!G65</f>
        <v>0</v>
      </c>
      <c r="I61" s="119">
        <f>'Portfolio Composition'!C65*H61</f>
        <v>0</v>
      </c>
      <c r="J61" s="119">
        <f>'Portfolio Composition'!D65*H61</f>
        <v>0</v>
      </c>
      <c r="K61" s="119">
        <f>((I61*'Drop Down Select'!$G$18)+(J61*'Drop Down Select'!$I$18))</f>
        <v>0</v>
      </c>
      <c r="L61" s="32">
        <f>IFERROR(K61/VLOOKUP('Sub-Portfolio Summary'!$A$13,'Sub-Portfolio Summary'!$A$4:$K$20,MATCH(A61,'Sub-Portfolio Summary'!$A$3:$K$3,0),0), 0)</f>
        <v>0</v>
      </c>
      <c r="M61" s="126">
        <f>'Portfolio Composition'!F65*'Measure Summary'!L61</f>
        <v>0</v>
      </c>
    </row>
    <row r="62" spans="1:13" x14ac:dyDescent="0.25">
      <c r="A62" s="148">
        <f>'Portfolio Composition'!A66</f>
        <v>0</v>
      </c>
      <c r="B62" s="148">
        <f>'Portfolio Composition'!B66</f>
        <v>0</v>
      </c>
      <c r="C62" s="148">
        <f>IFERROR(VLOOKUP('Portfolio Composition'!$A$5, 'Portfolio Composition'!$A$4:$K$5, MATCH(A62,'Portfolio Composition'!$A$4:$K$4,0),0), 0)</f>
        <v>0</v>
      </c>
      <c r="D62" s="148">
        <f>'Portfolio Composition'!G66</f>
        <v>0</v>
      </c>
      <c r="E62" s="119">
        <f>'Portfolio Composition'!C66*'Portfolio Composition'!G66</f>
        <v>0</v>
      </c>
      <c r="F62" s="119">
        <f>'Portfolio Composition'!D66*'Portfolio Composition'!G66</f>
        <v>0</v>
      </c>
      <c r="G62" s="119">
        <f>((E62*'Drop Down Select'!$G$18)+(F62*'Drop Down Select'!$I$18))</f>
        <v>0</v>
      </c>
      <c r="H62" s="148">
        <f>(IFERROR(VLOOKUP('Portfolio Composition'!$A$5,'Portfolio Composition'!$A$5:$K$5,(MATCH(A62,'Portfolio Composition'!$A$4:$K$4,0)),0),1))*'Portfolio Composition'!G66</f>
        <v>0</v>
      </c>
      <c r="I62" s="119">
        <f>'Portfolio Composition'!C66*H62</f>
        <v>0</v>
      </c>
      <c r="J62" s="119">
        <f>'Portfolio Composition'!D66*H62</f>
        <v>0</v>
      </c>
      <c r="K62" s="119">
        <f>((I62*'Drop Down Select'!$G$18)+(J62*'Drop Down Select'!$I$18))</f>
        <v>0</v>
      </c>
      <c r="L62" s="32">
        <f>IFERROR(K62/VLOOKUP('Sub-Portfolio Summary'!$A$13,'Sub-Portfolio Summary'!$A$4:$K$20,MATCH(A62,'Sub-Portfolio Summary'!$A$3:$K$3,0),0), 0)</f>
        <v>0</v>
      </c>
      <c r="M62" s="126">
        <f>'Portfolio Composition'!F66*'Measure Summary'!L62</f>
        <v>0</v>
      </c>
    </row>
    <row r="63" spans="1:13" x14ac:dyDescent="0.25">
      <c r="A63" s="148">
        <f>'Portfolio Composition'!A67</f>
        <v>0</v>
      </c>
      <c r="B63" s="148">
        <f>'Portfolio Composition'!B67</f>
        <v>0</v>
      </c>
      <c r="C63" s="148">
        <f>IFERROR(VLOOKUP('Portfolio Composition'!$A$5, 'Portfolio Composition'!$A$4:$K$5, MATCH(A63,'Portfolio Composition'!$A$4:$K$4,0),0), 0)</f>
        <v>0</v>
      </c>
      <c r="D63" s="148">
        <f>'Portfolio Composition'!G67</f>
        <v>0</v>
      </c>
      <c r="E63" s="119">
        <f>'Portfolio Composition'!C67*'Portfolio Composition'!G67</f>
        <v>0</v>
      </c>
      <c r="F63" s="119">
        <f>'Portfolio Composition'!D67*'Portfolio Composition'!G67</f>
        <v>0</v>
      </c>
      <c r="G63" s="119">
        <f>((E63*'Drop Down Select'!$G$18)+(F63*'Drop Down Select'!$I$18))</f>
        <v>0</v>
      </c>
      <c r="H63" s="148">
        <f>(IFERROR(VLOOKUP('Portfolio Composition'!$A$5,'Portfolio Composition'!$A$5:$K$5,(MATCH(A63,'Portfolio Composition'!$A$4:$K$4,0)),0),1))*'Portfolio Composition'!G67</f>
        <v>0</v>
      </c>
      <c r="I63" s="119">
        <f>'Portfolio Composition'!C67*H63</f>
        <v>0</v>
      </c>
      <c r="J63" s="119">
        <f>'Portfolio Composition'!D67*H63</f>
        <v>0</v>
      </c>
      <c r="K63" s="119">
        <f>((I63*'Drop Down Select'!$G$18)+(J63*'Drop Down Select'!$I$18))</f>
        <v>0</v>
      </c>
      <c r="L63" s="32">
        <f>IFERROR(K63/VLOOKUP('Sub-Portfolio Summary'!$A$13,'Sub-Portfolio Summary'!$A$4:$K$20,MATCH(A63,'Sub-Portfolio Summary'!$A$3:$K$3,0),0), 0)</f>
        <v>0</v>
      </c>
      <c r="M63" s="126">
        <f>'Portfolio Composition'!F67*'Measure Summary'!L63</f>
        <v>0</v>
      </c>
    </row>
    <row r="64" spans="1:13" x14ac:dyDescent="0.25">
      <c r="A64" s="148">
        <f>'Portfolio Composition'!A68</f>
        <v>0</v>
      </c>
      <c r="B64" s="148">
        <f>'Portfolio Composition'!B68</f>
        <v>0</v>
      </c>
      <c r="C64" s="148">
        <f>IFERROR(VLOOKUP('Portfolio Composition'!$A$5, 'Portfolio Composition'!$A$4:$K$5, MATCH(A64,'Portfolio Composition'!$A$4:$K$4,0),0), 0)</f>
        <v>0</v>
      </c>
      <c r="D64" s="148">
        <f>'Portfolio Composition'!G68</f>
        <v>0</v>
      </c>
      <c r="E64" s="119">
        <f>'Portfolio Composition'!C68*'Portfolio Composition'!G68</f>
        <v>0</v>
      </c>
      <c r="F64" s="119">
        <f>'Portfolio Composition'!D68*'Portfolio Composition'!G68</f>
        <v>0</v>
      </c>
      <c r="G64" s="119">
        <f>((E64*'Drop Down Select'!$G$18)+(F64*'Drop Down Select'!$I$18))</f>
        <v>0</v>
      </c>
      <c r="H64" s="148">
        <f>(IFERROR(VLOOKUP('Portfolio Composition'!$A$5,'Portfolio Composition'!$A$5:$K$5,(MATCH(A64,'Portfolio Composition'!$A$4:$K$4,0)),0),1))*'Portfolio Composition'!G68</f>
        <v>0</v>
      </c>
      <c r="I64" s="119">
        <f>'Portfolio Composition'!C68*H64</f>
        <v>0</v>
      </c>
      <c r="J64" s="119">
        <f>'Portfolio Composition'!D68*H64</f>
        <v>0</v>
      </c>
      <c r="K64" s="119">
        <f>((I64*'Drop Down Select'!$G$18)+(J64*'Drop Down Select'!$I$18))</f>
        <v>0</v>
      </c>
      <c r="L64" s="32">
        <f>IFERROR(K64/VLOOKUP('Sub-Portfolio Summary'!$A$13,'Sub-Portfolio Summary'!$A$4:$K$20,MATCH(A64,'Sub-Portfolio Summary'!$A$3:$K$3,0),0), 0)</f>
        <v>0</v>
      </c>
      <c r="M64" s="126">
        <f>'Portfolio Composition'!F68*'Measure Summary'!L64</f>
        <v>0</v>
      </c>
    </row>
    <row r="65" spans="1:13" x14ac:dyDescent="0.25">
      <c r="A65" s="148">
        <f>'Portfolio Composition'!A69</f>
        <v>0</v>
      </c>
      <c r="B65" s="148">
        <f>'Portfolio Composition'!B69</f>
        <v>0</v>
      </c>
      <c r="C65" s="148">
        <f>IFERROR(VLOOKUP('Portfolio Composition'!$A$5, 'Portfolio Composition'!$A$4:$K$5, MATCH(A65,'Portfolio Composition'!$A$4:$K$4,0),0), 0)</f>
        <v>0</v>
      </c>
      <c r="D65" s="148">
        <f>'Portfolio Composition'!G69</f>
        <v>0</v>
      </c>
      <c r="E65" s="119">
        <f>'Portfolio Composition'!C69*'Portfolio Composition'!G69</f>
        <v>0</v>
      </c>
      <c r="F65" s="119">
        <f>'Portfolio Composition'!D69*'Portfolio Composition'!G69</f>
        <v>0</v>
      </c>
      <c r="G65" s="119">
        <f>((E65*'Drop Down Select'!$G$18)+(F65*'Drop Down Select'!$I$18))</f>
        <v>0</v>
      </c>
      <c r="H65" s="148">
        <f>(IFERROR(VLOOKUP('Portfolio Composition'!$A$5,'Portfolio Composition'!$A$5:$K$5,(MATCH(A65,'Portfolio Composition'!$A$4:$K$4,0)),0),1))*'Portfolio Composition'!G69</f>
        <v>0</v>
      </c>
      <c r="I65" s="119">
        <f>'Portfolio Composition'!C69*H65</f>
        <v>0</v>
      </c>
      <c r="J65" s="119">
        <f>'Portfolio Composition'!D69*H65</f>
        <v>0</v>
      </c>
      <c r="K65" s="119">
        <f>((I65*'Drop Down Select'!$G$18)+(J65*'Drop Down Select'!$I$18))</f>
        <v>0</v>
      </c>
      <c r="L65" s="32">
        <f>IFERROR(K65/VLOOKUP('Sub-Portfolio Summary'!$A$13,'Sub-Portfolio Summary'!$A$4:$K$20,MATCH(A65,'Sub-Portfolio Summary'!$A$3:$K$3,0),0), 0)</f>
        <v>0</v>
      </c>
      <c r="M65" s="126">
        <f>'Portfolio Composition'!F69*'Measure Summary'!L65</f>
        <v>0</v>
      </c>
    </row>
    <row r="66" spans="1:13" x14ac:dyDescent="0.25">
      <c r="A66" s="148">
        <f>'Portfolio Composition'!A70</f>
        <v>0</v>
      </c>
      <c r="B66" s="148">
        <f>'Portfolio Composition'!B70</f>
        <v>0</v>
      </c>
      <c r="C66" s="148">
        <f>IFERROR(VLOOKUP('Portfolio Composition'!$A$5, 'Portfolio Composition'!$A$4:$K$5, MATCH(A66,'Portfolio Composition'!$A$4:$K$4,0),0), 0)</f>
        <v>0</v>
      </c>
      <c r="D66" s="148">
        <f>'Portfolio Composition'!G70</f>
        <v>0</v>
      </c>
      <c r="E66" s="119">
        <f>'Portfolio Composition'!C70*'Portfolio Composition'!G70</f>
        <v>0</v>
      </c>
      <c r="F66" s="119">
        <f>'Portfolio Composition'!D70*'Portfolio Composition'!G70</f>
        <v>0</v>
      </c>
      <c r="G66" s="119">
        <f>((E66*'Drop Down Select'!$G$18)+(F66*'Drop Down Select'!$I$18))</f>
        <v>0</v>
      </c>
      <c r="H66" s="148">
        <f>(IFERROR(VLOOKUP('Portfolio Composition'!$A$5,'Portfolio Composition'!$A$5:$K$5,(MATCH(A66,'Portfolio Composition'!$A$4:$K$4,0)),0),1))*'Portfolio Composition'!G70</f>
        <v>0</v>
      </c>
      <c r="I66" s="119">
        <f>'Portfolio Composition'!C70*H66</f>
        <v>0</v>
      </c>
      <c r="J66" s="119">
        <f>'Portfolio Composition'!D70*H66</f>
        <v>0</v>
      </c>
      <c r="K66" s="119">
        <f>((I66*'Drop Down Select'!$G$18)+(J66*'Drop Down Select'!$I$18))</f>
        <v>0</v>
      </c>
      <c r="L66" s="32">
        <f>IFERROR(K66/VLOOKUP('Sub-Portfolio Summary'!$A$13,'Sub-Portfolio Summary'!$A$4:$K$20,MATCH(A66,'Sub-Portfolio Summary'!$A$3:$K$3,0),0), 0)</f>
        <v>0</v>
      </c>
      <c r="M66" s="126">
        <f>'Portfolio Composition'!F70*'Measure Summary'!L66</f>
        <v>0</v>
      </c>
    </row>
    <row r="67" spans="1:13" x14ac:dyDescent="0.25">
      <c r="A67" s="148">
        <f>'Portfolio Composition'!A71</f>
        <v>0</v>
      </c>
      <c r="B67" s="148">
        <f>'Portfolio Composition'!B71</f>
        <v>0</v>
      </c>
      <c r="C67" s="148">
        <f>IFERROR(VLOOKUP('Portfolio Composition'!$A$5, 'Portfolio Composition'!$A$4:$K$5, MATCH(A67,'Portfolio Composition'!$A$4:$K$4,0),0), 0)</f>
        <v>0</v>
      </c>
      <c r="D67" s="148">
        <f>'Portfolio Composition'!G71</f>
        <v>0</v>
      </c>
      <c r="E67" s="119">
        <f>'Portfolio Composition'!C71*'Portfolio Composition'!G71</f>
        <v>0</v>
      </c>
      <c r="F67" s="119">
        <f>'Portfolio Composition'!D71*'Portfolio Composition'!G71</f>
        <v>0</v>
      </c>
      <c r="G67" s="119">
        <f>((E67*'Drop Down Select'!$G$18)+(F67*'Drop Down Select'!$I$18))</f>
        <v>0</v>
      </c>
      <c r="H67" s="148">
        <f>(IFERROR(VLOOKUP('Portfolio Composition'!$A$5,'Portfolio Composition'!$A$5:$K$5,(MATCH(A67,'Portfolio Composition'!$A$4:$K$4,0)),0),1))*'Portfolio Composition'!G71</f>
        <v>0</v>
      </c>
      <c r="I67" s="119">
        <f>'Portfolio Composition'!C71*H67</f>
        <v>0</v>
      </c>
      <c r="J67" s="119">
        <f>'Portfolio Composition'!D71*H67</f>
        <v>0</v>
      </c>
      <c r="K67" s="119">
        <f>((I67*'Drop Down Select'!$G$18)+(J67*'Drop Down Select'!$I$18))</f>
        <v>0</v>
      </c>
      <c r="L67" s="32">
        <f>IFERROR(K67/VLOOKUP('Sub-Portfolio Summary'!$A$13,'Sub-Portfolio Summary'!$A$4:$K$20,MATCH(A67,'Sub-Portfolio Summary'!$A$3:$K$3,0),0), 0)</f>
        <v>0</v>
      </c>
      <c r="M67" s="126">
        <f>'Portfolio Composition'!F71*'Measure Summary'!L67</f>
        <v>0</v>
      </c>
    </row>
    <row r="68" spans="1:13" x14ac:dyDescent="0.25">
      <c r="A68" s="148">
        <f>'Portfolio Composition'!A72</f>
        <v>0</v>
      </c>
      <c r="B68" s="148">
        <f>'Portfolio Composition'!B72</f>
        <v>0</v>
      </c>
      <c r="C68" s="148">
        <f>IFERROR(VLOOKUP('Portfolio Composition'!$A$5, 'Portfolio Composition'!$A$4:$K$5, MATCH(A68,'Portfolio Composition'!$A$4:$K$4,0),0), 0)</f>
        <v>0</v>
      </c>
      <c r="D68" s="148">
        <f>'Portfolio Composition'!G72</f>
        <v>0</v>
      </c>
      <c r="E68" s="119">
        <f>'Portfolio Composition'!C72*'Portfolio Composition'!G72</f>
        <v>0</v>
      </c>
      <c r="F68" s="119">
        <f>'Portfolio Composition'!D72*'Portfolio Composition'!G72</f>
        <v>0</v>
      </c>
      <c r="G68" s="119">
        <f>((E68*'Drop Down Select'!$G$18)+(F68*'Drop Down Select'!$I$18))</f>
        <v>0</v>
      </c>
      <c r="H68" s="148">
        <f>(IFERROR(VLOOKUP('Portfolio Composition'!$A$5,'Portfolio Composition'!$A$5:$K$5,(MATCH(A68,'Portfolio Composition'!$A$4:$K$4,0)),0),1))*'Portfolio Composition'!G72</f>
        <v>0</v>
      </c>
      <c r="I68" s="119">
        <f>'Portfolio Composition'!C72*H68</f>
        <v>0</v>
      </c>
      <c r="J68" s="119">
        <f>'Portfolio Composition'!D72*H68</f>
        <v>0</v>
      </c>
      <c r="K68" s="119">
        <f>((I68*'Drop Down Select'!$G$18)+(J68*'Drop Down Select'!$I$18))</f>
        <v>0</v>
      </c>
      <c r="L68" s="32">
        <f>IFERROR(K68/VLOOKUP('Sub-Portfolio Summary'!$A$13,'Sub-Portfolio Summary'!$A$4:$K$20,MATCH(A68,'Sub-Portfolio Summary'!$A$3:$K$3,0),0), 0)</f>
        <v>0</v>
      </c>
      <c r="M68" s="126">
        <f>'Portfolio Composition'!F72*'Measure Summary'!L68</f>
        <v>0</v>
      </c>
    </row>
    <row r="69" spans="1:13" x14ac:dyDescent="0.25">
      <c r="A69" s="148">
        <f>'Portfolio Composition'!A73</f>
        <v>0</v>
      </c>
      <c r="B69" s="148">
        <f>'Portfolio Composition'!B73</f>
        <v>0</v>
      </c>
      <c r="C69" s="148">
        <f>IFERROR(VLOOKUP('Portfolio Composition'!$A$5, 'Portfolio Composition'!$A$4:$K$5, MATCH(A69,'Portfolio Composition'!$A$4:$K$4,0),0), 0)</f>
        <v>0</v>
      </c>
      <c r="D69" s="148">
        <f>'Portfolio Composition'!G73</f>
        <v>0</v>
      </c>
      <c r="E69" s="119">
        <f>'Portfolio Composition'!C73*'Portfolio Composition'!G73</f>
        <v>0</v>
      </c>
      <c r="F69" s="119">
        <f>'Portfolio Composition'!D73*'Portfolio Composition'!G73</f>
        <v>0</v>
      </c>
      <c r="G69" s="119">
        <f>((E69*'Drop Down Select'!$G$18)+(F69*'Drop Down Select'!$I$18))</f>
        <v>0</v>
      </c>
      <c r="H69" s="148">
        <f>(IFERROR(VLOOKUP('Portfolio Composition'!$A$5,'Portfolio Composition'!$A$5:$K$5,(MATCH(A69,'Portfolio Composition'!$A$4:$K$4,0)),0),1))*'Portfolio Composition'!G73</f>
        <v>0</v>
      </c>
      <c r="I69" s="119">
        <f>'Portfolio Composition'!C73*H69</f>
        <v>0</v>
      </c>
      <c r="J69" s="119">
        <f>'Portfolio Composition'!D73*H69</f>
        <v>0</v>
      </c>
      <c r="K69" s="119">
        <f>((I69*'Drop Down Select'!$G$18)+(J69*'Drop Down Select'!$I$18))</f>
        <v>0</v>
      </c>
      <c r="L69" s="32">
        <f>IFERROR(K69/VLOOKUP('Sub-Portfolio Summary'!$A$13,'Sub-Portfolio Summary'!$A$4:$K$20,MATCH(A69,'Sub-Portfolio Summary'!$A$3:$K$3,0),0), 0)</f>
        <v>0</v>
      </c>
      <c r="M69" s="126">
        <f>'Portfolio Composition'!F73*'Measure Summary'!L69</f>
        <v>0</v>
      </c>
    </row>
    <row r="70" spans="1:13" x14ac:dyDescent="0.25">
      <c r="A70" s="148">
        <f>'Portfolio Composition'!A74</f>
        <v>0</v>
      </c>
      <c r="B70" s="148">
        <f>'Portfolio Composition'!B74</f>
        <v>0</v>
      </c>
      <c r="C70" s="148">
        <f>IFERROR(VLOOKUP('Portfolio Composition'!$A$5, 'Portfolio Composition'!$A$4:$K$5, MATCH(A70,'Portfolio Composition'!$A$4:$K$4,0),0), 0)</f>
        <v>0</v>
      </c>
      <c r="D70" s="148">
        <f>'Portfolio Composition'!G74</f>
        <v>0</v>
      </c>
      <c r="E70" s="119">
        <f>'Portfolio Composition'!C74*'Portfolio Composition'!G74</f>
        <v>0</v>
      </c>
      <c r="F70" s="119">
        <f>'Portfolio Composition'!D74*'Portfolio Composition'!G74</f>
        <v>0</v>
      </c>
      <c r="G70" s="119">
        <f>((E70*'Drop Down Select'!$G$18)+(F70*'Drop Down Select'!$I$18))</f>
        <v>0</v>
      </c>
      <c r="H70" s="148">
        <f>(IFERROR(VLOOKUP('Portfolio Composition'!$A$5,'Portfolio Composition'!$A$5:$K$5,(MATCH(A70,'Portfolio Composition'!$A$4:$K$4,0)),0),1))*'Portfolio Composition'!G74</f>
        <v>0</v>
      </c>
      <c r="I70" s="119">
        <f>'Portfolio Composition'!C74*H70</f>
        <v>0</v>
      </c>
      <c r="J70" s="119">
        <f>'Portfolio Composition'!D74*H70</f>
        <v>0</v>
      </c>
      <c r="K70" s="119">
        <f>((I70*'Drop Down Select'!$G$18)+(J70*'Drop Down Select'!$I$18))</f>
        <v>0</v>
      </c>
      <c r="L70" s="32">
        <f>IFERROR(K70/VLOOKUP('Sub-Portfolio Summary'!$A$13,'Sub-Portfolio Summary'!$A$4:$K$20,MATCH(A70,'Sub-Portfolio Summary'!$A$3:$K$3,0),0), 0)</f>
        <v>0</v>
      </c>
      <c r="M70" s="126">
        <f>'Portfolio Composition'!F74*'Measure Summary'!L70</f>
        <v>0</v>
      </c>
    </row>
    <row r="71" spans="1:13" x14ac:dyDescent="0.25">
      <c r="A71" s="148">
        <f>'Portfolio Composition'!A75</f>
        <v>0</v>
      </c>
      <c r="B71" s="148">
        <f>'Portfolio Composition'!B75</f>
        <v>0</v>
      </c>
      <c r="C71" s="148">
        <f>IFERROR(VLOOKUP('Portfolio Composition'!$A$5, 'Portfolio Composition'!$A$4:$K$5, MATCH(A71,'Portfolio Composition'!$A$4:$K$4,0),0), 0)</f>
        <v>0</v>
      </c>
      <c r="D71" s="148">
        <f>'Portfolio Composition'!G75</f>
        <v>0</v>
      </c>
      <c r="E71" s="119">
        <f>'Portfolio Composition'!C75*'Portfolio Composition'!G75</f>
        <v>0</v>
      </c>
      <c r="F71" s="119">
        <f>'Portfolio Composition'!D75*'Portfolio Composition'!G75</f>
        <v>0</v>
      </c>
      <c r="G71" s="119">
        <f>((E71*'Drop Down Select'!$G$18)+(F71*'Drop Down Select'!$I$18))</f>
        <v>0</v>
      </c>
      <c r="H71" s="148">
        <f>(IFERROR(VLOOKUP('Portfolio Composition'!$A$5,'Portfolio Composition'!$A$5:$K$5,(MATCH(A71,'Portfolio Composition'!$A$4:$K$4,0)),0),1))*'Portfolio Composition'!G75</f>
        <v>0</v>
      </c>
      <c r="I71" s="119">
        <f>'Portfolio Composition'!C75*H71</f>
        <v>0</v>
      </c>
      <c r="J71" s="119">
        <f>'Portfolio Composition'!D75*H71</f>
        <v>0</v>
      </c>
      <c r="K71" s="119">
        <f>((I71*'Drop Down Select'!$G$18)+(J71*'Drop Down Select'!$I$18))</f>
        <v>0</v>
      </c>
      <c r="L71" s="32">
        <f>IFERROR(K71/VLOOKUP('Sub-Portfolio Summary'!$A$13,'Sub-Portfolio Summary'!$A$4:$K$20,MATCH(A71,'Sub-Portfolio Summary'!$A$3:$K$3,0),0), 0)</f>
        <v>0</v>
      </c>
      <c r="M71" s="126">
        <f>'Portfolio Composition'!F75*'Measure Summary'!L71</f>
        <v>0</v>
      </c>
    </row>
    <row r="72" spans="1:13" x14ac:dyDescent="0.25">
      <c r="A72" s="148">
        <f>'Portfolio Composition'!A76</f>
        <v>0</v>
      </c>
      <c r="B72" s="148">
        <f>'Portfolio Composition'!B76</f>
        <v>0</v>
      </c>
      <c r="C72" s="148">
        <f>IFERROR(VLOOKUP('Portfolio Composition'!$A$5, 'Portfolio Composition'!$A$4:$K$5, MATCH(A72,'Portfolio Composition'!$A$4:$K$4,0),0), 0)</f>
        <v>0</v>
      </c>
      <c r="D72" s="148">
        <f>'Portfolio Composition'!G76</f>
        <v>0</v>
      </c>
      <c r="E72" s="119">
        <f>'Portfolio Composition'!C76*'Portfolio Composition'!G76</f>
        <v>0</v>
      </c>
      <c r="F72" s="119">
        <f>'Portfolio Composition'!D76*'Portfolio Composition'!G76</f>
        <v>0</v>
      </c>
      <c r="G72" s="119">
        <f>((E72*'Drop Down Select'!$G$18)+(F72*'Drop Down Select'!$I$18))</f>
        <v>0</v>
      </c>
      <c r="H72" s="148">
        <f>(IFERROR(VLOOKUP('Portfolio Composition'!$A$5,'Portfolio Composition'!$A$5:$K$5,(MATCH(A72,'Portfolio Composition'!$A$4:$K$4,0)),0),1))*'Portfolio Composition'!G76</f>
        <v>0</v>
      </c>
      <c r="I72" s="119">
        <f>'Portfolio Composition'!C76*H72</f>
        <v>0</v>
      </c>
      <c r="J72" s="119">
        <f>'Portfolio Composition'!D76*H72</f>
        <v>0</v>
      </c>
      <c r="K72" s="119">
        <f>((I72*'Drop Down Select'!$G$18)+(J72*'Drop Down Select'!$I$18))</f>
        <v>0</v>
      </c>
      <c r="L72" s="32">
        <f>IFERROR(K72/VLOOKUP('Sub-Portfolio Summary'!$A$13,'Sub-Portfolio Summary'!$A$4:$K$20,MATCH(A72,'Sub-Portfolio Summary'!$A$3:$K$3,0),0), 0)</f>
        <v>0</v>
      </c>
      <c r="M72" s="126">
        <f>'Portfolio Composition'!F76*'Measure Summary'!L72</f>
        <v>0</v>
      </c>
    </row>
    <row r="73" spans="1:13" x14ac:dyDescent="0.25">
      <c r="A73" s="148">
        <f>'Portfolio Composition'!A77</f>
        <v>0</v>
      </c>
      <c r="B73" s="148">
        <f>'Portfolio Composition'!B77</f>
        <v>0</v>
      </c>
      <c r="C73" s="148">
        <f>IFERROR(VLOOKUP('Portfolio Composition'!$A$5, 'Portfolio Composition'!$A$4:$K$5, MATCH(A73,'Portfolio Composition'!$A$4:$K$4,0),0), 0)</f>
        <v>0</v>
      </c>
      <c r="D73" s="148">
        <f>'Portfolio Composition'!G77</f>
        <v>0</v>
      </c>
      <c r="E73" s="119">
        <f>'Portfolio Composition'!C77*'Portfolio Composition'!G77</f>
        <v>0</v>
      </c>
      <c r="F73" s="119">
        <f>'Portfolio Composition'!D77*'Portfolio Composition'!G77</f>
        <v>0</v>
      </c>
      <c r="G73" s="119">
        <f>((E73*'Drop Down Select'!$G$18)+(F73*'Drop Down Select'!$I$18))</f>
        <v>0</v>
      </c>
      <c r="H73" s="148">
        <f>(IFERROR(VLOOKUP('Portfolio Composition'!$A$5,'Portfolio Composition'!$A$5:$K$5,(MATCH(A73,'Portfolio Composition'!$A$4:$K$4,0)),0),1))*'Portfolio Composition'!G77</f>
        <v>0</v>
      </c>
      <c r="I73" s="119">
        <f>'Portfolio Composition'!C77*H73</f>
        <v>0</v>
      </c>
      <c r="J73" s="119">
        <f>'Portfolio Composition'!D77*H73</f>
        <v>0</v>
      </c>
      <c r="K73" s="119">
        <f>((I73*'Drop Down Select'!$G$18)+(J73*'Drop Down Select'!$I$18))</f>
        <v>0</v>
      </c>
      <c r="L73" s="32">
        <f>IFERROR(K73/VLOOKUP('Sub-Portfolio Summary'!$A$13,'Sub-Portfolio Summary'!$A$4:$K$20,MATCH(A73,'Sub-Portfolio Summary'!$A$3:$K$3,0),0), 0)</f>
        <v>0</v>
      </c>
      <c r="M73" s="126">
        <f>'Portfolio Composition'!F77*'Measure Summary'!L73</f>
        <v>0</v>
      </c>
    </row>
    <row r="74" spans="1:13" x14ac:dyDescent="0.25">
      <c r="A74" s="148">
        <f>'Portfolio Composition'!A78</f>
        <v>0</v>
      </c>
      <c r="B74" s="148">
        <f>'Portfolio Composition'!B78</f>
        <v>0</v>
      </c>
      <c r="C74" s="148">
        <f>IFERROR(VLOOKUP('Portfolio Composition'!$A$5, 'Portfolio Composition'!$A$4:$K$5, MATCH(A74,'Portfolio Composition'!$A$4:$K$4,0),0), 0)</f>
        <v>0</v>
      </c>
      <c r="D74" s="148">
        <f>'Portfolio Composition'!G78</f>
        <v>0</v>
      </c>
      <c r="E74" s="119">
        <f>'Portfolio Composition'!C78*'Portfolio Composition'!G78</f>
        <v>0</v>
      </c>
      <c r="F74" s="119">
        <f>'Portfolio Composition'!D78*'Portfolio Composition'!G78</f>
        <v>0</v>
      </c>
      <c r="G74" s="119">
        <f>((E74*'Drop Down Select'!$G$18)+(F74*'Drop Down Select'!$I$18))</f>
        <v>0</v>
      </c>
      <c r="H74" s="148">
        <f>(IFERROR(VLOOKUP('Portfolio Composition'!$A$5,'Portfolio Composition'!$A$5:$K$5,(MATCH(A74,'Portfolio Composition'!$A$4:$K$4,0)),0),1))*'Portfolio Composition'!G78</f>
        <v>0</v>
      </c>
      <c r="I74" s="119">
        <f>'Portfolio Composition'!C78*H74</f>
        <v>0</v>
      </c>
      <c r="J74" s="119">
        <f>'Portfolio Composition'!D78*H74</f>
        <v>0</v>
      </c>
      <c r="K74" s="119">
        <f>((I74*'Drop Down Select'!$G$18)+(J74*'Drop Down Select'!$I$18))</f>
        <v>0</v>
      </c>
      <c r="L74" s="32">
        <f>IFERROR(K74/VLOOKUP('Sub-Portfolio Summary'!$A$13,'Sub-Portfolio Summary'!$A$4:$K$20,MATCH(A74,'Sub-Portfolio Summary'!$A$3:$K$3,0),0), 0)</f>
        <v>0</v>
      </c>
      <c r="M74" s="126">
        <f>'Portfolio Composition'!F78*'Measure Summary'!L74</f>
        <v>0</v>
      </c>
    </row>
    <row r="75" spans="1:13" x14ac:dyDescent="0.25">
      <c r="A75" s="148">
        <f>'Portfolio Composition'!A79</f>
        <v>0</v>
      </c>
      <c r="B75" s="148">
        <f>'Portfolio Composition'!B79</f>
        <v>0</v>
      </c>
      <c r="C75" s="148">
        <f>IFERROR(VLOOKUP('Portfolio Composition'!$A$5, 'Portfolio Composition'!$A$4:$K$5, MATCH(A75,'Portfolio Composition'!$A$4:$K$4,0),0), 0)</f>
        <v>0</v>
      </c>
      <c r="D75" s="148">
        <f>'Portfolio Composition'!G79</f>
        <v>0</v>
      </c>
      <c r="E75" s="119">
        <f>'Portfolio Composition'!C79*'Portfolio Composition'!G79</f>
        <v>0</v>
      </c>
      <c r="F75" s="119">
        <f>'Portfolio Composition'!D79*'Portfolio Composition'!G79</f>
        <v>0</v>
      </c>
      <c r="G75" s="119">
        <f>((E75*'Drop Down Select'!$G$18)+(F75*'Drop Down Select'!$I$18))</f>
        <v>0</v>
      </c>
      <c r="H75" s="148">
        <f>(IFERROR(VLOOKUP('Portfolio Composition'!$A$5,'Portfolio Composition'!$A$5:$K$5,(MATCH(A75,'Portfolio Composition'!$A$4:$K$4,0)),0),1))*'Portfolio Composition'!G79</f>
        <v>0</v>
      </c>
      <c r="I75" s="119">
        <f>'Portfolio Composition'!C79*H75</f>
        <v>0</v>
      </c>
      <c r="J75" s="119">
        <f>'Portfolio Composition'!D79*H75</f>
        <v>0</v>
      </c>
      <c r="K75" s="119">
        <f>((I75*'Drop Down Select'!$G$18)+(J75*'Drop Down Select'!$I$18))</f>
        <v>0</v>
      </c>
      <c r="L75" s="32">
        <f>IFERROR(K75/VLOOKUP('Sub-Portfolio Summary'!$A$13,'Sub-Portfolio Summary'!$A$4:$K$20,MATCH(A75,'Sub-Portfolio Summary'!$A$3:$K$3,0),0), 0)</f>
        <v>0</v>
      </c>
      <c r="M75" s="126">
        <f>'Portfolio Composition'!F79*'Measure Summary'!L75</f>
        <v>0</v>
      </c>
    </row>
    <row r="76" spans="1:13" x14ac:dyDescent="0.25">
      <c r="A76" s="148">
        <f>'Portfolio Composition'!A80</f>
        <v>0</v>
      </c>
      <c r="B76" s="148">
        <f>'Portfolio Composition'!B80</f>
        <v>0</v>
      </c>
      <c r="C76" s="148">
        <f>IFERROR(VLOOKUP('Portfolio Composition'!$A$5, 'Portfolio Composition'!$A$4:$K$5, MATCH(A76,'Portfolio Composition'!$A$4:$K$4,0),0), 0)</f>
        <v>0</v>
      </c>
      <c r="D76" s="148">
        <f>'Portfolio Composition'!G80</f>
        <v>0</v>
      </c>
      <c r="E76" s="119">
        <f>'Portfolio Composition'!C80*'Portfolio Composition'!G80</f>
        <v>0</v>
      </c>
      <c r="F76" s="119">
        <f>'Portfolio Composition'!D80*'Portfolio Composition'!G80</f>
        <v>0</v>
      </c>
      <c r="G76" s="119">
        <f>((E76*'Drop Down Select'!$G$18)+(F76*'Drop Down Select'!$I$18))</f>
        <v>0</v>
      </c>
      <c r="H76" s="148">
        <f>(IFERROR(VLOOKUP('Portfolio Composition'!$A$5,'Portfolio Composition'!$A$5:$K$5,(MATCH(A76,'Portfolio Composition'!$A$4:$K$4,0)),0),1))*'Portfolio Composition'!G80</f>
        <v>0</v>
      </c>
      <c r="I76" s="119">
        <f>'Portfolio Composition'!C80*H76</f>
        <v>0</v>
      </c>
      <c r="J76" s="119">
        <f>'Portfolio Composition'!D80*H76</f>
        <v>0</v>
      </c>
      <c r="K76" s="119">
        <f>((I76*'Drop Down Select'!$G$18)+(J76*'Drop Down Select'!$I$18))</f>
        <v>0</v>
      </c>
      <c r="L76" s="32">
        <f>IFERROR(K76/VLOOKUP('Sub-Portfolio Summary'!$A$13,'Sub-Portfolio Summary'!$A$4:$K$20,MATCH(A76,'Sub-Portfolio Summary'!$A$3:$K$3,0),0), 0)</f>
        <v>0</v>
      </c>
      <c r="M76" s="126">
        <f>'Portfolio Composition'!F80*'Measure Summary'!L76</f>
        <v>0</v>
      </c>
    </row>
    <row r="77" spans="1:13" x14ac:dyDescent="0.25">
      <c r="A77" s="148">
        <f>'Portfolio Composition'!A81</f>
        <v>0</v>
      </c>
      <c r="B77" s="148">
        <f>'Portfolio Composition'!B81</f>
        <v>0</v>
      </c>
      <c r="C77" s="148">
        <f>IFERROR(VLOOKUP('Portfolio Composition'!$A$5, 'Portfolio Composition'!$A$4:$K$5, MATCH(A77,'Portfolio Composition'!$A$4:$K$4,0),0), 0)</f>
        <v>0</v>
      </c>
      <c r="D77" s="148">
        <f>'Portfolio Composition'!G81</f>
        <v>0</v>
      </c>
      <c r="E77" s="119">
        <f>'Portfolio Composition'!C81*'Portfolio Composition'!G81</f>
        <v>0</v>
      </c>
      <c r="F77" s="119">
        <f>'Portfolio Composition'!D81*'Portfolio Composition'!G81</f>
        <v>0</v>
      </c>
      <c r="G77" s="119">
        <f>((E77*'Drop Down Select'!$G$18)+(F77*'Drop Down Select'!$I$18))</f>
        <v>0</v>
      </c>
      <c r="H77" s="148">
        <f>(IFERROR(VLOOKUP('Portfolio Composition'!$A$5,'Portfolio Composition'!$A$5:$K$5,(MATCH(A77,'Portfolio Composition'!$A$4:$K$4,0)),0),1))*'Portfolio Composition'!G81</f>
        <v>0</v>
      </c>
      <c r="I77" s="119">
        <f>'Portfolio Composition'!C81*H77</f>
        <v>0</v>
      </c>
      <c r="J77" s="119">
        <f>'Portfolio Composition'!D81*H77</f>
        <v>0</v>
      </c>
      <c r="K77" s="119">
        <f>((I77*'Drop Down Select'!$G$18)+(J77*'Drop Down Select'!$I$18))</f>
        <v>0</v>
      </c>
      <c r="L77" s="32">
        <f>IFERROR(K77/VLOOKUP('Sub-Portfolio Summary'!$A$13,'Sub-Portfolio Summary'!$A$4:$K$20,MATCH(A77,'Sub-Portfolio Summary'!$A$3:$K$3,0),0), 0)</f>
        <v>0</v>
      </c>
      <c r="M77" s="126">
        <f>'Portfolio Composition'!F81*'Measure Summary'!L77</f>
        <v>0</v>
      </c>
    </row>
    <row r="78" spans="1:13" x14ac:dyDescent="0.25">
      <c r="A78" s="148">
        <f>'Portfolio Composition'!A82</f>
        <v>0</v>
      </c>
      <c r="B78" s="148">
        <f>'Portfolio Composition'!B82</f>
        <v>0</v>
      </c>
      <c r="C78" s="148">
        <f>IFERROR(VLOOKUP('Portfolio Composition'!$A$5, 'Portfolio Composition'!$A$4:$K$5, MATCH(A78,'Portfolio Composition'!$A$4:$K$4,0),0), 0)</f>
        <v>0</v>
      </c>
      <c r="D78" s="148">
        <f>'Portfolio Composition'!G82</f>
        <v>0</v>
      </c>
      <c r="E78" s="119">
        <f>'Portfolio Composition'!C82*'Portfolio Composition'!G82</f>
        <v>0</v>
      </c>
      <c r="F78" s="119">
        <f>'Portfolio Composition'!D82*'Portfolio Composition'!G82</f>
        <v>0</v>
      </c>
      <c r="G78" s="119">
        <f>((E78*'Drop Down Select'!$G$18)+(F78*'Drop Down Select'!$I$18))</f>
        <v>0</v>
      </c>
      <c r="H78" s="148">
        <f>(IFERROR(VLOOKUP('Portfolio Composition'!$A$5,'Portfolio Composition'!$A$5:$K$5,(MATCH(A78,'Portfolio Composition'!$A$4:$K$4,0)),0),1))*'Portfolio Composition'!G82</f>
        <v>0</v>
      </c>
      <c r="I78" s="119">
        <f>'Portfolio Composition'!C82*H78</f>
        <v>0</v>
      </c>
      <c r="J78" s="119">
        <f>'Portfolio Composition'!D82*H78</f>
        <v>0</v>
      </c>
      <c r="K78" s="119">
        <f>((I78*'Drop Down Select'!$G$18)+(J78*'Drop Down Select'!$I$18))</f>
        <v>0</v>
      </c>
      <c r="L78" s="32">
        <f>IFERROR(K78/VLOOKUP('Sub-Portfolio Summary'!$A$13,'Sub-Portfolio Summary'!$A$4:$K$20,MATCH(A78,'Sub-Portfolio Summary'!$A$3:$K$3,0),0), 0)</f>
        <v>0</v>
      </c>
      <c r="M78" s="126">
        <f>'Portfolio Composition'!F82*'Measure Summary'!L78</f>
        <v>0</v>
      </c>
    </row>
    <row r="79" spans="1:13" x14ac:dyDescent="0.25">
      <c r="A79" s="148">
        <f>'Portfolio Composition'!A83</f>
        <v>0</v>
      </c>
      <c r="B79" s="148">
        <f>'Portfolio Composition'!B83</f>
        <v>0</v>
      </c>
      <c r="C79" s="148">
        <f>IFERROR(VLOOKUP('Portfolio Composition'!$A$5, 'Portfolio Composition'!$A$4:$K$5, MATCH(A79,'Portfolio Composition'!$A$4:$K$4,0),0), 0)</f>
        <v>0</v>
      </c>
      <c r="D79" s="148">
        <f>'Portfolio Composition'!G83</f>
        <v>0</v>
      </c>
      <c r="E79" s="119">
        <f>'Portfolio Composition'!C83*'Portfolio Composition'!G83</f>
        <v>0</v>
      </c>
      <c r="F79" s="119">
        <f>'Portfolio Composition'!D83*'Portfolio Composition'!G83</f>
        <v>0</v>
      </c>
      <c r="G79" s="119">
        <f>((E79*'Drop Down Select'!$G$18)+(F79*'Drop Down Select'!$I$18))</f>
        <v>0</v>
      </c>
      <c r="H79" s="148">
        <f>(IFERROR(VLOOKUP('Portfolio Composition'!$A$5,'Portfolio Composition'!$A$5:$K$5,(MATCH(A79,'Portfolio Composition'!$A$4:$K$4,0)),0),1))*'Portfolio Composition'!G83</f>
        <v>0</v>
      </c>
      <c r="I79" s="119">
        <f>'Portfolio Composition'!C83*H79</f>
        <v>0</v>
      </c>
      <c r="J79" s="119">
        <f>'Portfolio Composition'!D83*H79</f>
        <v>0</v>
      </c>
      <c r="K79" s="119">
        <f>((I79*'Drop Down Select'!$G$18)+(J79*'Drop Down Select'!$I$18))</f>
        <v>0</v>
      </c>
      <c r="L79" s="32">
        <f>IFERROR(K79/VLOOKUP('Sub-Portfolio Summary'!$A$13,'Sub-Portfolio Summary'!$A$4:$K$20,MATCH(A79,'Sub-Portfolio Summary'!$A$3:$K$3,0),0), 0)</f>
        <v>0</v>
      </c>
      <c r="M79" s="126">
        <f>'Portfolio Composition'!F83*'Measure Summary'!L79</f>
        <v>0</v>
      </c>
    </row>
    <row r="80" spans="1:13" x14ac:dyDescent="0.25">
      <c r="A80" s="148">
        <f>'Portfolio Composition'!A84</f>
        <v>0</v>
      </c>
      <c r="B80" s="148">
        <f>'Portfolio Composition'!B84</f>
        <v>0</v>
      </c>
      <c r="C80" s="148">
        <f>IFERROR(VLOOKUP('Portfolio Composition'!$A$5, 'Portfolio Composition'!$A$4:$K$5, MATCH(A80,'Portfolio Composition'!$A$4:$K$4,0),0), 0)</f>
        <v>0</v>
      </c>
      <c r="D80" s="148">
        <f>'Portfolio Composition'!G84</f>
        <v>0</v>
      </c>
      <c r="E80" s="119">
        <f>'Portfolio Composition'!C84*'Portfolio Composition'!G84</f>
        <v>0</v>
      </c>
      <c r="F80" s="119">
        <f>'Portfolio Composition'!D84*'Portfolio Composition'!G84</f>
        <v>0</v>
      </c>
      <c r="G80" s="119">
        <f>((E80*'Drop Down Select'!$G$18)+(F80*'Drop Down Select'!$I$18))</f>
        <v>0</v>
      </c>
      <c r="H80" s="148">
        <f>(IFERROR(VLOOKUP('Portfolio Composition'!$A$5,'Portfolio Composition'!$A$5:$K$5,(MATCH(A80,'Portfolio Composition'!$A$4:$K$4,0)),0),1))*'Portfolio Composition'!G84</f>
        <v>0</v>
      </c>
      <c r="I80" s="119">
        <f>'Portfolio Composition'!C84*H80</f>
        <v>0</v>
      </c>
      <c r="J80" s="119">
        <f>'Portfolio Composition'!D84*H80</f>
        <v>0</v>
      </c>
      <c r="K80" s="119">
        <f>((I80*'Drop Down Select'!$G$18)+(J80*'Drop Down Select'!$I$18))</f>
        <v>0</v>
      </c>
      <c r="L80" s="32">
        <f>IFERROR(K80/VLOOKUP('Sub-Portfolio Summary'!$A$13,'Sub-Portfolio Summary'!$A$4:$K$20,MATCH(A80,'Sub-Portfolio Summary'!$A$3:$K$3,0),0), 0)</f>
        <v>0</v>
      </c>
      <c r="M80" s="126">
        <f>'Portfolio Composition'!F84*'Measure Summary'!L80</f>
        <v>0</v>
      </c>
    </row>
    <row r="81" spans="1:13" x14ac:dyDescent="0.25">
      <c r="A81" s="148">
        <f>'Portfolio Composition'!A85</f>
        <v>0</v>
      </c>
      <c r="B81" s="148">
        <f>'Portfolio Composition'!B85</f>
        <v>0</v>
      </c>
      <c r="C81" s="148">
        <f>IFERROR(VLOOKUP('Portfolio Composition'!$A$5, 'Portfolio Composition'!$A$4:$K$5, MATCH(A81,'Portfolio Composition'!$A$4:$K$4,0),0), 0)</f>
        <v>0</v>
      </c>
      <c r="D81" s="148">
        <f>'Portfolio Composition'!G85</f>
        <v>0</v>
      </c>
      <c r="E81" s="119">
        <f>'Portfolio Composition'!C85*'Portfolio Composition'!G85</f>
        <v>0</v>
      </c>
      <c r="F81" s="119">
        <f>'Portfolio Composition'!D85*'Portfolio Composition'!G85</f>
        <v>0</v>
      </c>
      <c r="G81" s="119">
        <f>((E81*'Drop Down Select'!$G$18)+(F81*'Drop Down Select'!$I$18))</f>
        <v>0</v>
      </c>
      <c r="H81" s="148">
        <f>(IFERROR(VLOOKUP('Portfolio Composition'!$A$5,'Portfolio Composition'!$A$5:$K$5,(MATCH(A81,'Portfolio Composition'!$A$4:$K$4,0)),0),1))*'Portfolio Composition'!G85</f>
        <v>0</v>
      </c>
      <c r="I81" s="119">
        <f>'Portfolio Composition'!C85*H81</f>
        <v>0</v>
      </c>
      <c r="J81" s="119">
        <f>'Portfolio Composition'!D85*H81</f>
        <v>0</v>
      </c>
      <c r="K81" s="119">
        <f>((I81*'Drop Down Select'!$G$18)+(J81*'Drop Down Select'!$I$18))</f>
        <v>0</v>
      </c>
      <c r="L81" s="32">
        <f>IFERROR(K81/VLOOKUP('Sub-Portfolio Summary'!$A$13,'Sub-Portfolio Summary'!$A$4:$K$20,MATCH(A81,'Sub-Portfolio Summary'!$A$3:$K$3,0),0), 0)</f>
        <v>0</v>
      </c>
      <c r="M81" s="126">
        <f>'Portfolio Composition'!F85*'Measure Summary'!L81</f>
        <v>0</v>
      </c>
    </row>
    <row r="82" spans="1:13" x14ac:dyDescent="0.25">
      <c r="A82" s="148">
        <f>'Portfolio Composition'!A86</f>
        <v>0</v>
      </c>
      <c r="B82" s="148">
        <f>'Portfolio Composition'!B86</f>
        <v>0</v>
      </c>
      <c r="C82" s="148">
        <f>IFERROR(VLOOKUP('Portfolio Composition'!$A$5, 'Portfolio Composition'!$A$4:$K$5, MATCH(A82,'Portfolio Composition'!$A$4:$K$4,0),0), 0)</f>
        <v>0</v>
      </c>
      <c r="D82" s="148">
        <f>'Portfolio Composition'!G86</f>
        <v>0</v>
      </c>
      <c r="E82" s="119">
        <f>'Portfolio Composition'!C86*'Portfolio Composition'!G86</f>
        <v>0</v>
      </c>
      <c r="F82" s="119">
        <f>'Portfolio Composition'!D86*'Portfolio Composition'!G86</f>
        <v>0</v>
      </c>
      <c r="G82" s="119">
        <f>((E82*'Drop Down Select'!$G$18)+(F82*'Drop Down Select'!$I$18))</f>
        <v>0</v>
      </c>
      <c r="H82" s="148">
        <f>(IFERROR(VLOOKUP('Portfolio Composition'!$A$5,'Portfolio Composition'!$A$5:$K$5,(MATCH(A82,'Portfolio Composition'!$A$4:$K$4,0)),0),1))*'Portfolio Composition'!G86</f>
        <v>0</v>
      </c>
      <c r="I82" s="119">
        <f>'Portfolio Composition'!C86*H82</f>
        <v>0</v>
      </c>
      <c r="J82" s="119">
        <f>'Portfolio Composition'!D86*H82</f>
        <v>0</v>
      </c>
      <c r="K82" s="119">
        <f>((I82*'Drop Down Select'!$G$18)+(J82*'Drop Down Select'!$I$18))</f>
        <v>0</v>
      </c>
      <c r="L82" s="32">
        <f>IFERROR(K82/VLOOKUP('Sub-Portfolio Summary'!$A$13,'Sub-Portfolio Summary'!$A$4:$K$20,MATCH(A82,'Sub-Portfolio Summary'!$A$3:$K$3,0),0), 0)</f>
        <v>0</v>
      </c>
      <c r="M82" s="126">
        <f>'Portfolio Composition'!F86*'Measure Summary'!L82</f>
        <v>0</v>
      </c>
    </row>
    <row r="83" spans="1:13" x14ac:dyDescent="0.25">
      <c r="A83" s="148">
        <f>'Portfolio Composition'!A87</f>
        <v>0</v>
      </c>
      <c r="B83" s="148">
        <f>'Portfolio Composition'!B87</f>
        <v>0</v>
      </c>
      <c r="C83" s="148">
        <f>IFERROR(VLOOKUP('Portfolio Composition'!$A$5, 'Portfolio Composition'!$A$4:$K$5, MATCH(A83,'Portfolio Composition'!$A$4:$K$4,0),0), 0)</f>
        <v>0</v>
      </c>
      <c r="D83" s="148">
        <f>'Portfolio Composition'!G87</f>
        <v>0</v>
      </c>
      <c r="E83" s="119">
        <f>'Portfolio Composition'!C87*'Portfolio Composition'!G87</f>
        <v>0</v>
      </c>
      <c r="F83" s="119">
        <f>'Portfolio Composition'!D87*'Portfolio Composition'!G87</f>
        <v>0</v>
      </c>
      <c r="G83" s="119">
        <f>((E83*'Drop Down Select'!$G$18)+(F83*'Drop Down Select'!$I$18))</f>
        <v>0</v>
      </c>
      <c r="H83" s="148">
        <f>(IFERROR(VLOOKUP('Portfolio Composition'!$A$5,'Portfolio Composition'!$A$5:$K$5,(MATCH(A83,'Portfolio Composition'!$A$4:$K$4,0)),0),1))*'Portfolio Composition'!G87</f>
        <v>0</v>
      </c>
      <c r="I83" s="119">
        <f>'Portfolio Composition'!C87*H83</f>
        <v>0</v>
      </c>
      <c r="J83" s="119">
        <f>'Portfolio Composition'!D87*H83</f>
        <v>0</v>
      </c>
      <c r="K83" s="119">
        <f>((I83*'Drop Down Select'!$G$18)+(J83*'Drop Down Select'!$I$18))</f>
        <v>0</v>
      </c>
      <c r="L83" s="32">
        <f>IFERROR(K83/VLOOKUP('Sub-Portfolio Summary'!$A$13,'Sub-Portfolio Summary'!$A$4:$K$20,MATCH(A83,'Sub-Portfolio Summary'!$A$3:$K$3,0),0), 0)</f>
        <v>0</v>
      </c>
      <c r="M83" s="126">
        <f>'Portfolio Composition'!F87*'Measure Summary'!L83</f>
        <v>0</v>
      </c>
    </row>
    <row r="84" spans="1:13" x14ac:dyDescent="0.25">
      <c r="A84" s="148">
        <f>'Portfolio Composition'!A88</f>
        <v>0</v>
      </c>
      <c r="B84" s="148">
        <f>'Portfolio Composition'!B88</f>
        <v>0</v>
      </c>
      <c r="C84" s="148">
        <f>IFERROR(VLOOKUP('Portfolio Composition'!$A$5, 'Portfolio Composition'!$A$4:$K$5, MATCH(A84,'Portfolio Composition'!$A$4:$K$4,0),0), 0)</f>
        <v>0</v>
      </c>
      <c r="D84" s="148">
        <f>'Portfolio Composition'!G88</f>
        <v>0</v>
      </c>
      <c r="E84" s="119">
        <f>'Portfolio Composition'!C88*'Portfolio Composition'!G88</f>
        <v>0</v>
      </c>
      <c r="F84" s="119">
        <f>'Portfolio Composition'!D88*'Portfolio Composition'!G88</f>
        <v>0</v>
      </c>
      <c r="G84" s="119">
        <f>((E84*'Drop Down Select'!$G$18)+(F84*'Drop Down Select'!$I$18))</f>
        <v>0</v>
      </c>
      <c r="H84" s="148">
        <f>(IFERROR(VLOOKUP('Portfolio Composition'!$A$5,'Portfolio Composition'!$A$5:$K$5,(MATCH(A84,'Portfolio Composition'!$A$4:$K$4,0)),0),1))*'Portfolio Composition'!G88</f>
        <v>0</v>
      </c>
      <c r="I84" s="119">
        <f>'Portfolio Composition'!C88*H84</f>
        <v>0</v>
      </c>
      <c r="J84" s="119">
        <f>'Portfolio Composition'!D88*H84</f>
        <v>0</v>
      </c>
      <c r="K84" s="119">
        <f>((I84*'Drop Down Select'!$G$18)+(J84*'Drop Down Select'!$I$18))</f>
        <v>0</v>
      </c>
      <c r="L84" s="32">
        <f>IFERROR(K84/VLOOKUP('Sub-Portfolio Summary'!$A$13,'Sub-Portfolio Summary'!$A$4:$K$20,MATCH(A84,'Sub-Portfolio Summary'!$A$3:$K$3,0),0), 0)</f>
        <v>0</v>
      </c>
      <c r="M84" s="126">
        <f>'Portfolio Composition'!F88*'Measure Summary'!L84</f>
        <v>0</v>
      </c>
    </row>
    <row r="85" spans="1:13" x14ac:dyDescent="0.25">
      <c r="A85" s="148">
        <f>'Portfolio Composition'!A89</f>
        <v>0</v>
      </c>
      <c r="B85" s="148">
        <f>'Portfolio Composition'!B89</f>
        <v>0</v>
      </c>
      <c r="C85" s="148">
        <f>IFERROR(VLOOKUP('Portfolio Composition'!$A$5, 'Portfolio Composition'!$A$4:$K$5, MATCH(A85,'Portfolio Composition'!$A$4:$K$4,0),0), 0)</f>
        <v>0</v>
      </c>
      <c r="D85" s="148">
        <f>'Portfolio Composition'!G89</f>
        <v>0</v>
      </c>
      <c r="E85" s="119">
        <f>'Portfolio Composition'!C89*'Portfolio Composition'!G89</f>
        <v>0</v>
      </c>
      <c r="F85" s="119">
        <f>'Portfolio Composition'!D89*'Portfolio Composition'!G89</f>
        <v>0</v>
      </c>
      <c r="G85" s="119">
        <f>((E85*'Drop Down Select'!$G$18)+(F85*'Drop Down Select'!$I$18))</f>
        <v>0</v>
      </c>
      <c r="H85" s="148">
        <f>(IFERROR(VLOOKUP('Portfolio Composition'!$A$5,'Portfolio Composition'!$A$5:$K$5,(MATCH(A85,'Portfolio Composition'!$A$4:$K$4,0)),0),1))*'Portfolio Composition'!G89</f>
        <v>0</v>
      </c>
      <c r="I85" s="119">
        <f>'Portfolio Composition'!C89*H85</f>
        <v>0</v>
      </c>
      <c r="J85" s="119">
        <f>'Portfolio Composition'!D89*H85</f>
        <v>0</v>
      </c>
      <c r="K85" s="119">
        <f>((I85*'Drop Down Select'!$G$18)+(J85*'Drop Down Select'!$I$18))</f>
        <v>0</v>
      </c>
      <c r="L85" s="32">
        <f>IFERROR(K85/VLOOKUP('Sub-Portfolio Summary'!$A$13,'Sub-Portfolio Summary'!$A$4:$K$20,MATCH(A85,'Sub-Portfolio Summary'!$A$3:$K$3,0),0), 0)</f>
        <v>0</v>
      </c>
      <c r="M85" s="126">
        <f>'Portfolio Composition'!F89*'Measure Summary'!L85</f>
        <v>0</v>
      </c>
    </row>
    <row r="86" spans="1:13" x14ac:dyDescent="0.25">
      <c r="A86" s="148">
        <f>'Portfolio Composition'!A90</f>
        <v>0</v>
      </c>
      <c r="B86" s="148">
        <f>'Portfolio Composition'!B90</f>
        <v>0</v>
      </c>
      <c r="C86" s="148">
        <f>IFERROR(VLOOKUP('Portfolio Composition'!$A$5, 'Portfolio Composition'!$A$4:$K$5, MATCH(A86,'Portfolio Composition'!$A$4:$K$4,0),0), 0)</f>
        <v>0</v>
      </c>
      <c r="D86" s="148">
        <f>'Portfolio Composition'!G90</f>
        <v>0</v>
      </c>
      <c r="E86" s="119">
        <f>'Portfolio Composition'!C90*'Portfolio Composition'!G90</f>
        <v>0</v>
      </c>
      <c r="F86" s="119">
        <f>'Portfolio Composition'!D90*'Portfolio Composition'!G90</f>
        <v>0</v>
      </c>
      <c r="G86" s="119">
        <f>((E86*'Drop Down Select'!$G$18)+(F86*'Drop Down Select'!$I$18))</f>
        <v>0</v>
      </c>
      <c r="H86" s="148">
        <f>(IFERROR(VLOOKUP('Portfolio Composition'!$A$5,'Portfolio Composition'!$A$5:$K$5,(MATCH(A86,'Portfolio Composition'!$A$4:$K$4,0)),0),1))*'Portfolio Composition'!G90</f>
        <v>0</v>
      </c>
      <c r="I86" s="119">
        <f>'Portfolio Composition'!C90*H86</f>
        <v>0</v>
      </c>
      <c r="J86" s="119">
        <f>'Portfolio Composition'!D90*H86</f>
        <v>0</v>
      </c>
      <c r="K86" s="119">
        <f>((I86*'Drop Down Select'!$G$18)+(J86*'Drop Down Select'!$I$18))</f>
        <v>0</v>
      </c>
      <c r="L86" s="32">
        <f>IFERROR(K86/VLOOKUP('Sub-Portfolio Summary'!$A$13,'Sub-Portfolio Summary'!$A$4:$K$20,MATCH(A86,'Sub-Portfolio Summary'!$A$3:$K$3,0),0), 0)</f>
        <v>0</v>
      </c>
      <c r="M86" s="126">
        <f>'Portfolio Composition'!F90*'Measure Summary'!L86</f>
        <v>0</v>
      </c>
    </row>
    <row r="87" spans="1:13" x14ac:dyDescent="0.25">
      <c r="A87" s="148">
        <f>'Portfolio Composition'!A91</f>
        <v>0</v>
      </c>
      <c r="B87" s="148">
        <f>'Portfolio Composition'!B91</f>
        <v>0</v>
      </c>
      <c r="C87" s="148">
        <f>IFERROR(VLOOKUP('Portfolio Composition'!$A$5, 'Portfolio Composition'!$A$4:$K$5, MATCH(A87,'Portfolio Composition'!$A$4:$K$4,0),0), 0)</f>
        <v>0</v>
      </c>
      <c r="D87" s="148">
        <f>'Portfolio Composition'!G91</f>
        <v>0</v>
      </c>
      <c r="E87" s="119">
        <f>'Portfolio Composition'!C91*'Portfolio Composition'!G91</f>
        <v>0</v>
      </c>
      <c r="F87" s="119">
        <f>'Portfolio Composition'!D91*'Portfolio Composition'!G91</f>
        <v>0</v>
      </c>
      <c r="G87" s="119">
        <f>((E87*'Drop Down Select'!$G$18)+(F87*'Drop Down Select'!$I$18))</f>
        <v>0</v>
      </c>
      <c r="H87" s="148">
        <f>(IFERROR(VLOOKUP('Portfolio Composition'!$A$5,'Portfolio Composition'!$A$5:$K$5,(MATCH(A87,'Portfolio Composition'!$A$4:$K$4,0)),0),1))*'Portfolio Composition'!G91</f>
        <v>0</v>
      </c>
      <c r="I87" s="119">
        <f>'Portfolio Composition'!C91*H87</f>
        <v>0</v>
      </c>
      <c r="J87" s="119">
        <f>'Portfolio Composition'!D91*H87</f>
        <v>0</v>
      </c>
      <c r="K87" s="119">
        <f>((I87*'Drop Down Select'!$G$18)+(J87*'Drop Down Select'!$I$18))</f>
        <v>0</v>
      </c>
      <c r="L87" s="32">
        <f>IFERROR(K87/VLOOKUP('Sub-Portfolio Summary'!$A$13,'Sub-Portfolio Summary'!$A$4:$K$20,MATCH(A87,'Sub-Portfolio Summary'!$A$3:$K$3,0),0), 0)</f>
        <v>0</v>
      </c>
      <c r="M87" s="126">
        <f>'Portfolio Composition'!F91*'Measure Summary'!L87</f>
        <v>0</v>
      </c>
    </row>
    <row r="88" spans="1:13" x14ac:dyDescent="0.25">
      <c r="A88" s="148">
        <f>'Portfolio Composition'!A92</f>
        <v>0</v>
      </c>
      <c r="B88" s="148">
        <f>'Portfolio Composition'!B92</f>
        <v>0</v>
      </c>
      <c r="C88" s="148">
        <f>IFERROR(VLOOKUP('Portfolio Composition'!$A$5, 'Portfolio Composition'!$A$4:$K$5, MATCH(A88,'Portfolio Composition'!$A$4:$K$4,0),0), 0)</f>
        <v>0</v>
      </c>
      <c r="D88" s="148">
        <f>'Portfolio Composition'!G92</f>
        <v>0</v>
      </c>
      <c r="E88" s="119">
        <f>'Portfolio Composition'!C92*'Portfolio Composition'!G92</f>
        <v>0</v>
      </c>
      <c r="F88" s="119">
        <f>'Portfolio Composition'!D92*'Portfolio Composition'!G92</f>
        <v>0</v>
      </c>
      <c r="G88" s="119">
        <f>((E88*'Drop Down Select'!$G$18)+(F88*'Drop Down Select'!$I$18))</f>
        <v>0</v>
      </c>
      <c r="H88" s="148">
        <f>(IFERROR(VLOOKUP('Portfolio Composition'!$A$5,'Portfolio Composition'!$A$5:$K$5,(MATCH(A88,'Portfolio Composition'!$A$4:$K$4,0)),0),1))*'Portfolio Composition'!G92</f>
        <v>0</v>
      </c>
      <c r="I88" s="119">
        <f>'Portfolio Composition'!C92*H88</f>
        <v>0</v>
      </c>
      <c r="J88" s="119">
        <f>'Portfolio Composition'!D92*H88</f>
        <v>0</v>
      </c>
      <c r="K88" s="119">
        <f>((I88*'Drop Down Select'!$G$18)+(J88*'Drop Down Select'!$I$18))</f>
        <v>0</v>
      </c>
      <c r="L88" s="32">
        <f>IFERROR(K88/VLOOKUP('Sub-Portfolio Summary'!$A$13,'Sub-Portfolio Summary'!$A$4:$K$20,MATCH(A88,'Sub-Portfolio Summary'!$A$3:$K$3,0),0), 0)</f>
        <v>0</v>
      </c>
      <c r="M88" s="126">
        <f>'Portfolio Composition'!F92*'Measure Summary'!L88</f>
        <v>0</v>
      </c>
    </row>
    <row r="89" spans="1:13" x14ac:dyDescent="0.25">
      <c r="A89" s="148">
        <f>'Portfolio Composition'!A93</f>
        <v>0</v>
      </c>
      <c r="B89" s="148">
        <f>'Portfolio Composition'!B93</f>
        <v>0</v>
      </c>
      <c r="C89" s="148">
        <f>IFERROR(VLOOKUP('Portfolio Composition'!$A$5, 'Portfolio Composition'!$A$4:$K$5, MATCH(A89,'Portfolio Composition'!$A$4:$K$4,0),0), 0)</f>
        <v>0</v>
      </c>
      <c r="D89" s="148">
        <f>'Portfolio Composition'!G93</f>
        <v>0</v>
      </c>
      <c r="E89" s="119">
        <f>'Portfolio Composition'!C93*'Portfolio Composition'!G93</f>
        <v>0</v>
      </c>
      <c r="F89" s="119">
        <f>'Portfolio Composition'!D93*'Portfolio Composition'!G93</f>
        <v>0</v>
      </c>
      <c r="G89" s="119">
        <f>((E89*'Drop Down Select'!$G$18)+(F89*'Drop Down Select'!$I$18))</f>
        <v>0</v>
      </c>
      <c r="H89" s="148">
        <f>(IFERROR(VLOOKUP('Portfolio Composition'!$A$5,'Portfolio Composition'!$A$5:$K$5,(MATCH(A89,'Portfolio Composition'!$A$4:$K$4,0)),0),1))*'Portfolio Composition'!G93</f>
        <v>0</v>
      </c>
      <c r="I89" s="119">
        <f>'Portfolio Composition'!C93*H89</f>
        <v>0</v>
      </c>
      <c r="J89" s="119">
        <f>'Portfolio Composition'!D93*H89</f>
        <v>0</v>
      </c>
      <c r="K89" s="119">
        <f>((I89*'Drop Down Select'!$G$18)+(J89*'Drop Down Select'!$I$18))</f>
        <v>0</v>
      </c>
      <c r="L89" s="32">
        <f>IFERROR(K89/VLOOKUP('Sub-Portfolio Summary'!$A$13,'Sub-Portfolio Summary'!$A$4:$K$20,MATCH(A89,'Sub-Portfolio Summary'!$A$3:$K$3,0),0), 0)</f>
        <v>0</v>
      </c>
      <c r="M89" s="126">
        <f>'Portfolio Composition'!F93*'Measure Summary'!L89</f>
        <v>0</v>
      </c>
    </row>
    <row r="90" spans="1:13" x14ac:dyDescent="0.25">
      <c r="A90" s="148">
        <f>'Portfolio Composition'!A94</f>
        <v>0</v>
      </c>
      <c r="B90" s="148">
        <f>'Portfolio Composition'!B94</f>
        <v>0</v>
      </c>
      <c r="C90" s="148">
        <f>IFERROR(VLOOKUP('Portfolio Composition'!$A$5, 'Portfolio Composition'!$A$4:$K$5, MATCH(A90,'Portfolio Composition'!$A$4:$K$4,0),0), 0)</f>
        <v>0</v>
      </c>
      <c r="D90" s="148">
        <f>'Portfolio Composition'!G94</f>
        <v>0</v>
      </c>
      <c r="E90" s="119">
        <f>'Portfolio Composition'!C94*'Portfolio Composition'!G94</f>
        <v>0</v>
      </c>
      <c r="F90" s="119">
        <f>'Portfolio Composition'!D94*'Portfolio Composition'!G94</f>
        <v>0</v>
      </c>
      <c r="G90" s="119">
        <f>((E90*'Drop Down Select'!$G$18)+(F90*'Drop Down Select'!$I$18))</f>
        <v>0</v>
      </c>
      <c r="H90" s="148">
        <f>(IFERROR(VLOOKUP('Portfolio Composition'!$A$5,'Portfolio Composition'!$A$5:$K$5,(MATCH(A90,'Portfolio Composition'!$A$4:$K$4,0)),0),1))*'Portfolio Composition'!G94</f>
        <v>0</v>
      </c>
      <c r="I90" s="119">
        <f>'Portfolio Composition'!C94*H90</f>
        <v>0</v>
      </c>
      <c r="J90" s="119">
        <f>'Portfolio Composition'!D94*H90</f>
        <v>0</v>
      </c>
      <c r="K90" s="119">
        <f>((I90*'Drop Down Select'!$G$18)+(J90*'Drop Down Select'!$I$18))</f>
        <v>0</v>
      </c>
      <c r="L90" s="32">
        <f>IFERROR(K90/VLOOKUP('Sub-Portfolio Summary'!$A$13,'Sub-Portfolio Summary'!$A$4:$K$20,MATCH(A90,'Sub-Portfolio Summary'!$A$3:$K$3,0),0), 0)</f>
        <v>0</v>
      </c>
      <c r="M90" s="126">
        <f>'Portfolio Composition'!F94*'Measure Summary'!L90</f>
        <v>0</v>
      </c>
    </row>
    <row r="91" spans="1:13" x14ac:dyDescent="0.25">
      <c r="A91" s="148">
        <f>'Portfolio Composition'!A95</f>
        <v>0</v>
      </c>
      <c r="B91" s="148">
        <f>'Portfolio Composition'!B95</f>
        <v>0</v>
      </c>
      <c r="C91" s="148">
        <f>IFERROR(VLOOKUP('Portfolio Composition'!$A$5, 'Portfolio Composition'!$A$4:$K$5, MATCH(A91,'Portfolio Composition'!$A$4:$K$4,0),0), 0)</f>
        <v>0</v>
      </c>
      <c r="D91" s="148">
        <f>'Portfolio Composition'!G95</f>
        <v>0</v>
      </c>
      <c r="E91" s="119">
        <f>'Portfolio Composition'!C95*'Portfolio Composition'!G95</f>
        <v>0</v>
      </c>
      <c r="F91" s="119">
        <f>'Portfolio Composition'!D95*'Portfolio Composition'!G95</f>
        <v>0</v>
      </c>
      <c r="G91" s="119">
        <f>((E91*'Drop Down Select'!$G$18)+(F91*'Drop Down Select'!$I$18))</f>
        <v>0</v>
      </c>
      <c r="H91" s="148">
        <f>(IFERROR(VLOOKUP('Portfolio Composition'!$A$5,'Portfolio Composition'!$A$5:$K$5,(MATCH(A91,'Portfolio Composition'!$A$4:$K$4,0)),0),1))*'Portfolio Composition'!G95</f>
        <v>0</v>
      </c>
      <c r="I91" s="119">
        <f>'Portfolio Composition'!C95*H91</f>
        <v>0</v>
      </c>
      <c r="J91" s="119">
        <f>'Portfolio Composition'!D95*H91</f>
        <v>0</v>
      </c>
      <c r="K91" s="119">
        <f>((I91*'Drop Down Select'!$G$18)+(J91*'Drop Down Select'!$I$18))</f>
        <v>0</v>
      </c>
      <c r="L91" s="32">
        <f>IFERROR(K91/VLOOKUP('Sub-Portfolio Summary'!$A$13,'Sub-Portfolio Summary'!$A$4:$K$20,MATCH(A91,'Sub-Portfolio Summary'!$A$3:$K$3,0),0), 0)</f>
        <v>0</v>
      </c>
      <c r="M91" s="126">
        <f>'Portfolio Composition'!F95*'Measure Summary'!L91</f>
        <v>0</v>
      </c>
    </row>
    <row r="92" spans="1:13" x14ac:dyDescent="0.25">
      <c r="A92" s="148">
        <f>'Portfolio Composition'!A96</f>
        <v>0</v>
      </c>
      <c r="B92" s="148">
        <f>'Portfolio Composition'!B96</f>
        <v>0</v>
      </c>
      <c r="C92" s="148">
        <f>IFERROR(VLOOKUP('Portfolio Composition'!$A$5, 'Portfolio Composition'!$A$4:$K$5, MATCH(A92,'Portfolio Composition'!$A$4:$K$4,0),0), 0)</f>
        <v>0</v>
      </c>
      <c r="D92" s="148">
        <f>'Portfolio Composition'!G96</f>
        <v>0</v>
      </c>
      <c r="E92" s="119">
        <f>'Portfolio Composition'!C96*'Portfolio Composition'!G96</f>
        <v>0</v>
      </c>
      <c r="F92" s="119">
        <f>'Portfolio Composition'!D96*'Portfolio Composition'!G96</f>
        <v>0</v>
      </c>
      <c r="G92" s="119">
        <f>((E92*'Drop Down Select'!$G$18)+(F92*'Drop Down Select'!$I$18))</f>
        <v>0</v>
      </c>
      <c r="H92" s="148">
        <f>(IFERROR(VLOOKUP('Portfolio Composition'!$A$5,'Portfolio Composition'!$A$5:$K$5,(MATCH(A92,'Portfolio Composition'!$A$4:$K$4,0)),0),1))*'Portfolio Composition'!G96</f>
        <v>0</v>
      </c>
      <c r="I92" s="119">
        <f>'Portfolio Composition'!C96*H92</f>
        <v>0</v>
      </c>
      <c r="J92" s="119">
        <f>'Portfolio Composition'!D96*H92</f>
        <v>0</v>
      </c>
      <c r="K92" s="119">
        <f>((I92*'Drop Down Select'!$G$18)+(J92*'Drop Down Select'!$I$18))</f>
        <v>0</v>
      </c>
      <c r="L92" s="32">
        <f>IFERROR(K92/VLOOKUP('Sub-Portfolio Summary'!$A$13,'Sub-Portfolio Summary'!$A$4:$K$20,MATCH(A92,'Sub-Portfolio Summary'!$A$3:$K$3,0),0), 0)</f>
        <v>0</v>
      </c>
      <c r="M92" s="126">
        <f>'Portfolio Composition'!F96*'Measure Summary'!L92</f>
        <v>0</v>
      </c>
    </row>
    <row r="93" spans="1:13" x14ac:dyDescent="0.25">
      <c r="A93" s="148">
        <f>'Portfolio Composition'!A97</f>
        <v>0</v>
      </c>
      <c r="B93" s="148">
        <f>'Portfolio Composition'!B97</f>
        <v>0</v>
      </c>
      <c r="C93" s="148">
        <f>IFERROR(VLOOKUP('Portfolio Composition'!$A$5, 'Portfolio Composition'!$A$4:$K$5, MATCH(A93,'Portfolio Composition'!$A$4:$K$4,0),0), 0)</f>
        <v>0</v>
      </c>
      <c r="D93" s="148">
        <f>'Portfolio Composition'!G97</f>
        <v>0</v>
      </c>
      <c r="E93" s="119">
        <f>'Portfolio Composition'!C97*'Portfolio Composition'!G97</f>
        <v>0</v>
      </c>
      <c r="F93" s="119">
        <f>'Portfolio Composition'!D97*'Portfolio Composition'!G97</f>
        <v>0</v>
      </c>
      <c r="G93" s="119">
        <f>((E93*'Drop Down Select'!$G$18)+(F93*'Drop Down Select'!$I$18))</f>
        <v>0</v>
      </c>
      <c r="H93" s="148">
        <f>(IFERROR(VLOOKUP('Portfolio Composition'!$A$5,'Portfolio Composition'!$A$5:$K$5,(MATCH(A93,'Portfolio Composition'!$A$4:$K$4,0)),0),1))*'Portfolio Composition'!G97</f>
        <v>0</v>
      </c>
      <c r="I93" s="119">
        <f>'Portfolio Composition'!C97*H93</f>
        <v>0</v>
      </c>
      <c r="J93" s="119">
        <f>'Portfolio Composition'!D97*H93</f>
        <v>0</v>
      </c>
      <c r="K93" s="119">
        <f>((I93*'Drop Down Select'!$G$18)+(J93*'Drop Down Select'!$I$18))</f>
        <v>0</v>
      </c>
      <c r="L93" s="32">
        <f>IFERROR(K93/VLOOKUP('Sub-Portfolio Summary'!$A$13,'Sub-Portfolio Summary'!$A$4:$K$20,MATCH(A93,'Sub-Portfolio Summary'!$A$3:$K$3,0),0), 0)</f>
        <v>0</v>
      </c>
      <c r="M93" s="126">
        <f>'Portfolio Composition'!F97*'Measure Summary'!L93</f>
        <v>0</v>
      </c>
    </row>
    <row r="94" spans="1:13" x14ac:dyDescent="0.25">
      <c r="A94" s="148">
        <f>'Portfolio Composition'!A98</f>
        <v>0</v>
      </c>
      <c r="B94" s="148">
        <f>'Portfolio Composition'!B98</f>
        <v>0</v>
      </c>
      <c r="C94" s="148">
        <f>IFERROR(VLOOKUP('Portfolio Composition'!$A$5, 'Portfolio Composition'!$A$4:$K$5, MATCH(A94,'Portfolio Composition'!$A$4:$K$4,0),0), 0)</f>
        <v>0</v>
      </c>
      <c r="D94" s="148">
        <f>'Portfolio Composition'!G98</f>
        <v>0</v>
      </c>
      <c r="E94" s="119">
        <f>'Portfolio Composition'!C98*'Portfolio Composition'!G98</f>
        <v>0</v>
      </c>
      <c r="F94" s="119">
        <f>'Portfolio Composition'!D98*'Portfolio Composition'!G98</f>
        <v>0</v>
      </c>
      <c r="G94" s="119">
        <f>((E94*'Drop Down Select'!$G$18)+(F94*'Drop Down Select'!$I$18))</f>
        <v>0</v>
      </c>
      <c r="H94" s="148">
        <f>(IFERROR(VLOOKUP('Portfolio Composition'!$A$5,'Portfolio Composition'!$A$5:$K$5,(MATCH(A94,'Portfolio Composition'!$A$4:$K$4,0)),0),1))*'Portfolio Composition'!G98</f>
        <v>0</v>
      </c>
      <c r="I94" s="119">
        <f>'Portfolio Composition'!C98*H94</f>
        <v>0</v>
      </c>
      <c r="J94" s="119">
        <f>'Portfolio Composition'!D98*H94</f>
        <v>0</v>
      </c>
      <c r="K94" s="119">
        <f>((I94*'Drop Down Select'!$G$18)+(J94*'Drop Down Select'!$I$18))</f>
        <v>0</v>
      </c>
      <c r="L94" s="32">
        <f>IFERROR(K94/VLOOKUP('Sub-Portfolio Summary'!$A$13,'Sub-Portfolio Summary'!$A$4:$K$20,MATCH(A94,'Sub-Portfolio Summary'!$A$3:$K$3,0),0), 0)</f>
        <v>0</v>
      </c>
      <c r="M94" s="126">
        <f>'Portfolio Composition'!F98*'Measure Summary'!L94</f>
        <v>0</v>
      </c>
    </row>
    <row r="95" spans="1:13" x14ac:dyDescent="0.25">
      <c r="A95" s="148">
        <f>'Portfolio Composition'!A99</f>
        <v>0</v>
      </c>
      <c r="B95" s="148">
        <f>'Portfolio Composition'!B99</f>
        <v>0</v>
      </c>
      <c r="C95" s="148">
        <f>IFERROR(VLOOKUP('Portfolio Composition'!$A$5, 'Portfolio Composition'!$A$4:$K$5, MATCH(A95,'Portfolio Composition'!$A$4:$K$4,0),0), 0)</f>
        <v>0</v>
      </c>
      <c r="D95" s="148">
        <f>'Portfolio Composition'!G99</f>
        <v>0</v>
      </c>
      <c r="E95" s="119">
        <f>'Portfolio Composition'!C99*'Portfolio Composition'!G99</f>
        <v>0</v>
      </c>
      <c r="F95" s="119">
        <f>'Portfolio Composition'!D99*'Portfolio Composition'!G99</f>
        <v>0</v>
      </c>
      <c r="G95" s="119">
        <f>((E95*'Drop Down Select'!$G$18)+(F95*'Drop Down Select'!$I$18))</f>
        <v>0</v>
      </c>
      <c r="H95" s="148">
        <f>(IFERROR(VLOOKUP('Portfolio Composition'!$A$5,'Portfolio Composition'!$A$5:$K$5,(MATCH(A95,'Portfolio Composition'!$A$4:$K$4,0)),0),1))*'Portfolio Composition'!G99</f>
        <v>0</v>
      </c>
      <c r="I95" s="119">
        <f>'Portfolio Composition'!C99*H95</f>
        <v>0</v>
      </c>
      <c r="J95" s="119">
        <f>'Portfolio Composition'!D99*H95</f>
        <v>0</v>
      </c>
      <c r="K95" s="119">
        <f>((I95*'Drop Down Select'!$G$18)+(J95*'Drop Down Select'!$I$18))</f>
        <v>0</v>
      </c>
      <c r="L95" s="32">
        <f>IFERROR(K95/VLOOKUP('Sub-Portfolio Summary'!$A$13,'Sub-Portfolio Summary'!$A$4:$K$20,MATCH(A95,'Sub-Portfolio Summary'!$A$3:$K$3,0),0), 0)</f>
        <v>0</v>
      </c>
      <c r="M95" s="126">
        <f>'Portfolio Composition'!F99*'Measure Summary'!L95</f>
        <v>0</v>
      </c>
    </row>
    <row r="96" spans="1:13" x14ac:dyDescent="0.25">
      <c r="A96" s="148">
        <f>'Portfolio Composition'!A100</f>
        <v>0</v>
      </c>
      <c r="B96" s="148">
        <f>'Portfolio Composition'!B100</f>
        <v>0</v>
      </c>
      <c r="C96" s="148">
        <f>IFERROR(VLOOKUP('Portfolio Composition'!$A$5, 'Portfolio Composition'!$A$4:$K$5, MATCH(A96,'Portfolio Composition'!$A$4:$K$4,0),0), 0)</f>
        <v>0</v>
      </c>
      <c r="D96" s="148">
        <f>'Portfolio Composition'!G100</f>
        <v>0</v>
      </c>
      <c r="E96" s="119">
        <f>'Portfolio Composition'!C100*'Portfolio Composition'!G100</f>
        <v>0</v>
      </c>
      <c r="F96" s="119">
        <f>'Portfolio Composition'!D100*'Portfolio Composition'!G100</f>
        <v>0</v>
      </c>
      <c r="G96" s="119">
        <f>((E96*'Drop Down Select'!$G$18)+(F96*'Drop Down Select'!$I$18))</f>
        <v>0</v>
      </c>
      <c r="H96" s="148">
        <f>(IFERROR(VLOOKUP('Portfolio Composition'!$A$5,'Portfolio Composition'!$A$5:$K$5,(MATCH(A96,'Portfolio Composition'!$A$4:$K$4,0)),0),1))*'Portfolio Composition'!G100</f>
        <v>0</v>
      </c>
      <c r="I96" s="119">
        <f>'Portfolio Composition'!C100*H96</f>
        <v>0</v>
      </c>
      <c r="J96" s="119">
        <f>'Portfolio Composition'!D100*H96</f>
        <v>0</v>
      </c>
      <c r="K96" s="119">
        <f>((I96*'Drop Down Select'!$G$18)+(J96*'Drop Down Select'!$I$18))</f>
        <v>0</v>
      </c>
      <c r="L96" s="32">
        <f>IFERROR(K96/VLOOKUP('Sub-Portfolio Summary'!$A$13,'Sub-Portfolio Summary'!$A$4:$K$20,MATCH(A96,'Sub-Portfolio Summary'!$A$3:$K$3,0),0), 0)</f>
        <v>0</v>
      </c>
      <c r="M96" s="126">
        <f>'Portfolio Composition'!F100*'Measure Summary'!L96</f>
        <v>0</v>
      </c>
    </row>
    <row r="97" spans="1:13" x14ac:dyDescent="0.25">
      <c r="A97" s="148">
        <f>'Portfolio Composition'!A101</f>
        <v>0</v>
      </c>
      <c r="B97" s="148">
        <f>'Portfolio Composition'!B101</f>
        <v>0</v>
      </c>
      <c r="C97" s="148">
        <f>IFERROR(VLOOKUP('Portfolio Composition'!$A$5, 'Portfolio Composition'!$A$4:$K$5, MATCH(A97,'Portfolio Composition'!$A$4:$K$4,0),0), 0)</f>
        <v>0</v>
      </c>
      <c r="D97" s="148">
        <f>'Portfolio Composition'!G101</f>
        <v>0</v>
      </c>
      <c r="E97" s="119">
        <f>'Portfolio Composition'!C101*'Portfolio Composition'!G101</f>
        <v>0</v>
      </c>
      <c r="F97" s="119">
        <f>'Portfolio Composition'!D101*'Portfolio Composition'!G101</f>
        <v>0</v>
      </c>
      <c r="G97" s="119">
        <f>((E97*'Drop Down Select'!$G$18)+(F97*'Drop Down Select'!$I$18))</f>
        <v>0</v>
      </c>
      <c r="H97" s="148">
        <f>(IFERROR(VLOOKUP('Portfolio Composition'!$A$5,'Portfolio Composition'!$A$5:$K$5,(MATCH(A97,'Portfolio Composition'!$A$4:$K$4,0)),0),1))*'Portfolio Composition'!G101</f>
        <v>0</v>
      </c>
      <c r="I97" s="119">
        <f>'Portfolio Composition'!C101*H97</f>
        <v>0</v>
      </c>
      <c r="J97" s="119">
        <f>'Portfolio Composition'!D101*H97</f>
        <v>0</v>
      </c>
      <c r="K97" s="119">
        <f>((I97*'Drop Down Select'!$G$18)+(J97*'Drop Down Select'!$I$18))</f>
        <v>0</v>
      </c>
      <c r="L97" s="32">
        <f>IFERROR(K97/VLOOKUP('Sub-Portfolio Summary'!$A$13,'Sub-Portfolio Summary'!$A$4:$K$20,MATCH(A97,'Sub-Portfolio Summary'!$A$3:$K$3,0),0), 0)</f>
        <v>0</v>
      </c>
      <c r="M97" s="126">
        <f>'Portfolio Composition'!F101*'Measure Summary'!L97</f>
        <v>0</v>
      </c>
    </row>
    <row r="98" spans="1:13" x14ac:dyDescent="0.25">
      <c r="A98" s="148">
        <f>'Portfolio Composition'!A102</f>
        <v>0</v>
      </c>
      <c r="B98" s="148">
        <f>'Portfolio Composition'!B102</f>
        <v>0</v>
      </c>
      <c r="C98" s="148">
        <f>IFERROR(VLOOKUP('Portfolio Composition'!$A$5, 'Portfolio Composition'!$A$4:$K$5, MATCH(A98,'Portfolio Composition'!$A$4:$K$4,0),0), 0)</f>
        <v>0</v>
      </c>
      <c r="D98" s="148">
        <f>'Portfolio Composition'!G102</f>
        <v>0</v>
      </c>
      <c r="E98" s="119">
        <f>'Portfolio Composition'!C102*'Portfolio Composition'!G102</f>
        <v>0</v>
      </c>
      <c r="F98" s="119">
        <f>'Portfolio Composition'!D102*'Portfolio Composition'!G102</f>
        <v>0</v>
      </c>
      <c r="G98" s="119">
        <f>((E98*'Drop Down Select'!$G$18)+(F98*'Drop Down Select'!$I$18))</f>
        <v>0</v>
      </c>
      <c r="H98" s="148">
        <f>(IFERROR(VLOOKUP('Portfolio Composition'!$A$5,'Portfolio Composition'!$A$5:$K$5,(MATCH(A98,'Portfolio Composition'!$A$4:$K$4,0)),0),1))*'Portfolio Composition'!G102</f>
        <v>0</v>
      </c>
      <c r="I98" s="119">
        <f>'Portfolio Composition'!C102*H98</f>
        <v>0</v>
      </c>
      <c r="J98" s="119">
        <f>'Portfolio Composition'!D102*H98</f>
        <v>0</v>
      </c>
      <c r="K98" s="119">
        <f>((I98*'Drop Down Select'!$G$18)+(J98*'Drop Down Select'!$I$18))</f>
        <v>0</v>
      </c>
      <c r="L98" s="32">
        <f>IFERROR(K98/VLOOKUP('Sub-Portfolio Summary'!$A$13,'Sub-Portfolio Summary'!$A$4:$K$20,MATCH(A98,'Sub-Portfolio Summary'!$A$3:$K$3,0),0), 0)</f>
        <v>0</v>
      </c>
      <c r="M98" s="126">
        <f>'Portfolio Composition'!F102*'Measure Summary'!L98</f>
        <v>0</v>
      </c>
    </row>
    <row r="99" spans="1:13" x14ac:dyDescent="0.25">
      <c r="A99" s="148">
        <f>'Portfolio Composition'!A103</f>
        <v>0</v>
      </c>
      <c r="B99" s="148">
        <f>'Portfolio Composition'!B103</f>
        <v>0</v>
      </c>
      <c r="C99" s="148">
        <f>IFERROR(VLOOKUP('Portfolio Composition'!$A$5, 'Portfolio Composition'!$A$4:$K$5, MATCH(A99,'Portfolio Composition'!$A$4:$K$4,0),0), 0)</f>
        <v>0</v>
      </c>
      <c r="D99" s="148">
        <f>'Portfolio Composition'!G103</f>
        <v>0</v>
      </c>
      <c r="E99" s="119">
        <f>'Portfolio Composition'!C103*'Portfolio Composition'!G103</f>
        <v>0</v>
      </c>
      <c r="F99" s="119">
        <f>'Portfolio Composition'!D103*'Portfolio Composition'!G103</f>
        <v>0</v>
      </c>
      <c r="G99" s="119">
        <f>((E99*'Drop Down Select'!$G$18)+(F99*'Drop Down Select'!$I$18))</f>
        <v>0</v>
      </c>
      <c r="H99" s="148">
        <f>(IFERROR(VLOOKUP('Portfolio Composition'!$A$5,'Portfolio Composition'!$A$5:$K$5,(MATCH(A99,'Portfolio Composition'!$A$4:$K$4,0)),0),1))*'Portfolio Composition'!G103</f>
        <v>0</v>
      </c>
      <c r="I99" s="119">
        <f>'Portfolio Composition'!C103*H99</f>
        <v>0</v>
      </c>
      <c r="J99" s="119">
        <f>'Portfolio Composition'!D103*H99</f>
        <v>0</v>
      </c>
      <c r="K99" s="119">
        <f>((I99*'Drop Down Select'!$G$18)+(J99*'Drop Down Select'!$I$18))</f>
        <v>0</v>
      </c>
      <c r="L99" s="32">
        <f>IFERROR(K99/VLOOKUP('Sub-Portfolio Summary'!$A$13,'Sub-Portfolio Summary'!$A$4:$K$20,MATCH(A99,'Sub-Portfolio Summary'!$A$3:$K$3,0),0), 0)</f>
        <v>0</v>
      </c>
      <c r="M99" s="126">
        <f>'Portfolio Composition'!F103*'Measure Summary'!L99</f>
        <v>0</v>
      </c>
    </row>
    <row r="100" spans="1:13" x14ac:dyDescent="0.25">
      <c r="A100" s="148">
        <f>'Portfolio Composition'!A104</f>
        <v>0</v>
      </c>
      <c r="B100" s="148">
        <f>'Portfolio Composition'!B104</f>
        <v>0</v>
      </c>
      <c r="C100" s="148">
        <f>IFERROR(VLOOKUP('Portfolio Composition'!$A$5, 'Portfolio Composition'!$A$4:$K$5, MATCH(A100,'Portfolio Composition'!$A$4:$K$4,0),0), 0)</f>
        <v>0</v>
      </c>
      <c r="D100" s="148">
        <f>'Portfolio Composition'!G104</f>
        <v>0</v>
      </c>
      <c r="E100" s="119">
        <f>'Portfolio Composition'!C104*'Portfolio Composition'!G104</f>
        <v>0</v>
      </c>
      <c r="F100" s="119">
        <f>'Portfolio Composition'!D104*'Portfolio Composition'!G104</f>
        <v>0</v>
      </c>
      <c r="G100" s="119">
        <f>((E100*'Drop Down Select'!$G$18)+(F100*'Drop Down Select'!$I$18))</f>
        <v>0</v>
      </c>
      <c r="H100" s="148">
        <f>(IFERROR(VLOOKUP('Portfolio Composition'!$A$5,'Portfolio Composition'!$A$5:$K$5,(MATCH(A100,'Portfolio Composition'!$A$4:$K$4,0)),0),1))*'Portfolio Composition'!G104</f>
        <v>0</v>
      </c>
      <c r="I100" s="119">
        <f>'Portfolio Composition'!C104*H100</f>
        <v>0</v>
      </c>
      <c r="J100" s="119">
        <f>'Portfolio Composition'!D104*H100</f>
        <v>0</v>
      </c>
      <c r="K100" s="119">
        <f>((I100*'Drop Down Select'!$G$18)+(J100*'Drop Down Select'!$I$18))</f>
        <v>0</v>
      </c>
      <c r="L100" s="32">
        <f>IFERROR(K100/VLOOKUP('Sub-Portfolio Summary'!$A$13,'Sub-Portfolio Summary'!$A$4:$K$20,MATCH(A100,'Sub-Portfolio Summary'!$A$3:$K$3,0),0), 0)</f>
        <v>0</v>
      </c>
      <c r="M100" s="126">
        <f>'Portfolio Composition'!F104*'Measure Summary'!L100</f>
        <v>0</v>
      </c>
    </row>
    <row r="101" spans="1:13" x14ac:dyDescent="0.25">
      <c r="A101" s="148">
        <f>'Portfolio Composition'!A105</f>
        <v>0</v>
      </c>
      <c r="B101" s="148">
        <f>'Portfolio Composition'!B105</f>
        <v>0</v>
      </c>
      <c r="C101" s="148">
        <f>IFERROR(VLOOKUP('Portfolio Composition'!$A$5, 'Portfolio Composition'!$A$4:$K$5, MATCH(A101,'Portfolio Composition'!$A$4:$K$4,0),0), 0)</f>
        <v>0</v>
      </c>
      <c r="D101" s="148">
        <f>'Portfolio Composition'!G105</f>
        <v>0</v>
      </c>
      <c r="E101" s="119">
        <f>'Portfolio Composition'!C105*'Portfolio Composition'!G105</f>
        <v>0</v>
      </c>
      <c r="F101" s="119">
        <f>'Portfolio Composition'!D105*'Portfolio Composition'!G105</f>
        <v>0</v>
      </c>
      <c r="G101" s="119">
        <f>((E101*'Drop Down Select'!$G$18)+(F101*'Drop Down Select'!$I$18))</f>
        <v>0</v>
      </c>
      <c r="H101" s="148">
        <f>(IFERROR(VLOOKUP('Portfolio Composition'!$A$5,'Portfolio Composition'!$A$5:$K$5,(MATCH(A101,'Portfolio Composition'!$A$4:$K$4,0)),0),1))*'Portfolio Composition'!G105</f>
        <v>0</v>
      </c>
      <c r="I101" s="119">
        <f>'Portfolio Composition'!C105*H101</f>
        <v>0</v>
      </c>
      <c r="J101" s="119">
        <f>'Portfolio Composition'!D105*H101</f>
        <v>0</v>
      </c>
      <c r="K101" s="119">
        <f>((I101*'Drop Down Select'!$G$18)+(J101*'Drop Down Select'!$I$18))</f>
        <v>0</v>
      </c>
      <c r="L101" s="32">
        <f>IFERROR(K101/VLOOKUP('Sub-Portfolio Summary'!$A$13,'Sub-Portfolio Summary'!$A$4:$K$20,MATCH(A101,'Sub-Portfolio Summary'!$A$3:$K$3,0),0), 0)</f>
        <v>0</v>
      </c>
      <c r="M101" s="126">
        <f>'Portfolio Composition'!F105*'Measure Summary'!L101</f>
        <v>0</v>
      </c>
    </row>
    <row r="102" spans="1:13" x14ac:dyDescent="0.25">
      <c r="A102" s="148">
        <f>'Portfolio Composition'!A106</f>
        <v>0</v>
      </c>
      <c r="B102" s="148">
        <f>'Portfolio Composition'!B106</f>
        <v>0</v>
      </c>
      <c r="C102" s="148">
        <f>IFERROR(VLOOKUP('Portfolio Composition'!$A$5, 'Portfolio Composition'!$A$4:$K$5, MATCH(A102,'Portfolio Composition'!$A$4:$K$4,0),0), 0)</f>
        <v>0</v>
      </c>
      <c r="D102" s="148">
        <f>'Portfolio Composition'!G106</f>
        <v>0</v>
      </c>
      <c r="E102" s="119">
        <f>'Portfolio Composition'!C106*'Portfolio Composition'!G106</f>
        <v>0</v>
      </c>
      <c r="F102" s="119">
        <f>'Portfolio Composition'!D106*'Portfolio Composition'!G106</f>
        <v>0</v>
      </c>
      <c r="G102" s="119">
        <f>((E102*'Drop Down Select'!$G$18)+(F102*'Drop Down Select'!$I$18))</f>
        <v>0</v>
      </c>
      <c r="H102" s="148">
        <f>(IFERROR(VLOOKUP('Portfolio Composition'!$A$5,'Portfolio Composition'!$A$5:$K$5,(MATCH(A102,'Portfolio Composition'!$A$4:$K$4,0)),0),1))*'Portfolio Composition'!G106</f>
        <v>0</v>
      </c>
      <c r="I102" s="119">
        <f>'Portfolio Composition'!C106*H102</f>
        <v>0</v>
      </c>
      <c r="J102" s="119">
        <f>'Portfolio Composition'!D106*H102</f>
        <v>0</v>
      </c>
      <c r="K102" s="119">
        <f>((I102*'Drop Down Select'!$G$18)+(J102*'Drop Down Select'!$I$18))</f>
        <v>0</v>
      </c>
      <c r="L102" s="32">
        <f>IFERROR(K102/VLOOKUP('Sub-Portfolio Summary'!$A$13,'Sub-Portfolio Summary'!$A$4:$K$20,MATCH(A102,'Sub-Portfolio Summary'!$A$3:$K$3,0),0), 0)</f>
        <v>0</v>
      </c>
      <c r="M102" s="126">
        <f>'Portfolio Composition'!F106*'Measure Summary'!L102</f>
        <v>0</v>
      </c>
    </row>
    <row r="103" spans="1:13" x14ac:dyDescent="0.25">
      <c r="A103" s="148">
        <f>'Portfolio Composition'!A107</f>
        <v>0</v>
      </c>
      <c r="B103" s="148">
        <f>'Portfolio Composition'!B107</f>
        <v>0</v>
      </c>
      <c r="C103" s="148">
        <f>IFERROR(VLOOKUP('Portfolio Composition'!$A$5, 'Portfolio Composition'!$A$4:$K$5, MATCH(A103,'Portfolio Composition'!$A$4:$K$4,0),0), 0)</f>
        <v>0</v>
      </c>
      <c r="D103" s="148">
        <f>'Portfolio Composition'!G107</f>
        <v>0</v>
      </c>
      <c r="E103" s="119">
        <f>'Portfolio Composition'!C107*'Portfolio Composition'!G107</f>
        <v>0</v>
      </c>
      <c r="F103" s="119">
        <f>'Portfolio Composition'!D107*'Portfolio Composition'!G107</f>
        <v>0</v>
      </c>
      <c r="G103" s="119">
        <f>((E103*'Drop Down Select'!$G$18)+(F103*'Drop Down Select'!$I$18))</f>
        <v>0</v>
      </c>
      <c r="H103" s="148">
        <f>(IFERROR(VLOOKUP('Portfolio Composition'!$A$5,'Portfolio Composition'!$A$5:$K$5,(MATCH(A103,'Portfolio Composition'!$A$4:$K$4,0)),0),1))*'Portfolio Composition'!G107</f>
        <v>0</v>
      </c>
      <c r="I103" s="119">
        <f>'Portfolio Composition'!C107*H103</f>
        <v>0</v>
      </c>
      <c r="J103" s="119">
        <f>'Portfolio Composition'!D107*H103</f>
        <v>0</v>
      </c>
      <c r="K103" s="119">
        <f>((I103*'Drop Down Select'!$G$18)+(J103*'Drop Down Select'!$I$18))</f>
        <v>0</v>
      </c>
      <c r="L103" s="32">
        <f>IFERROR(K103/VLOOKUP('Sub-Portfolio Summary'!$A$13,'Sub-Portfolio Summary'!$A$4:$K$20,MATCH(A103,'Sub-Portfolio Summary'!$A$3:$K$3,0),0), 0)</f>
        <v>0</v>
      </c>
      <c r="M103" s="126">
        <f>'Portfolio Composition'!F107*'Measure Summary'!L103</f>
        <v>0</v>
      </c>
    </row>
    <row r="104" spans="1:13" x14ac:dyDescent="0.25">
      <c r="A104" s="148">
        <f>'Portfolio Composition'!A108</f>
        <v>0</v>
      </c>
      <c r="B104" s="148">
        <f>'Portfolio Composition'!B108</f>
        <v>0</v>
      </c>
      <c r="C104" s="148">
        <f>IFERROR(VLOOKUP('Portfolio Composition'!$A$5, 'Portfolio Composition'!$A$4:$K$5, MATCH(A104,'Portfolio Composition'!$A$4:$K$4,0),0), 0)</f>
        <v>0</v>
      </c>
      <c r="D104" s="148">
        <f>'Portfolio Composition'!G108</f>
        <v>0</v>
      </c>
      <c r="E104" s="119">
        <f>'Portfolio Composition'!C108*'Portfolio Composition'!G108</f>
        <v>0</v>
      </c>
      <c r="F104" s="119">
        <f>'Portfolio Composition'!D108*'Portfolio Composition'!G108</f>
        <v>0</v>
      </c>
      <c r="G104" s="119">
        <f>((E104*'Drop Down Select'!$G$18)+(F104*'Drop Down Select'!$I$18))</f>
        <v>0</v>
      </c>
      <c r="H104" s="148">
        <f>(IFERROR(VLOOKUP('Portfolio Composition'!$A$5,'Portfolio Composition'!$A$5:$K$5,(MATCH(A104,'Portfolio Composition'!$A$4:$K$4,0)),0),1))*'Portfolio Composition'!G108</f>
        <v>0</v>
      </c>
      <c r="I104" s="119">
        <f>'Portfolio Composition'!C108*H104</f>
        <v>0</v>
      </c>
      <c r="J104" s="119">
        <f>'Portfolio Composition'!D108*H104</f>
        <v>0</v>
      </c>
      <c r="K104" s="119">
        <f>((I104*'Drop Down Select'!$G$18)+(J104*'Drop Down Select'!$I$18))</f>
        <v>0</v>
      </c>
      <c r="L104" s="32">
        <f>IFERROR(K104/VLOOKUP('Sub-Portfolio Summary'!$A$13,'Sub-Portfolio Summary'!$A$4:$K$20,MATCH(A104,'Sub-Portfolio Summary'!$A$3:$K$3,0),0), 0)</f>
        <v>0</v>
      </c>
      <c r="M104" s="126">
        <f>'Portfolio Composition'!F108*'Measure Summary'!L104</f>
        <v>0</v>
      </c>
    </row>
    <row r="105" spans="1:13" x14ac:dyDescent="0.25">
      <c r="A105" s="148">
        <f>'Portfolio Composition'!A109</f>
        <v>0</v>
      </c>
      <c r="B105" s="148">
        <f>'Portfolio Composition'!B109</f>
        <v>0</v>
      </c>
      <c r="C105" s="148">
        <f>IFERROR(VLOOKUP('Portfolio Composition'!$A$5, 'Portfolio Composition'!$A$4:$K$5, MATCH(A105,'Portfolio Composition'!$A$4:$K$4,0),0), 0)</f>
        <v>0</v>
      </c>
      <c r="D105" s="148">
        <f>'Portfolio Composition'!G109</f>
        <v>0</v>
      </c>
      <c r="E105" s="119">
        <f>'Portfolio Composition'!C109*'Portfolio Composition'!G109</f>
        <v>0</v>
      </c>
      <c r="F105" s="119">
        <f>'Portfolio Composition'!D109*'Portfolio Composition'!G109</f>
        <v>0</v>
      </c>
      <c r="G105" s="119">
        <f>((E105*'Drop Down Select'!$G$18)+(F105*'Drop Down Select'!$I$18))</f>
        <v>0</v>
      </c>
      <c r="H105" s="148">
        <f>(IFERROR(VLOOKUP('Portfolio Composition'!$A$5,'Portfolio Composition'!$A$5:$K$5,(MATCH(A105,'Portfolio Composition'!$A$4:$K$4,0)),0),1))*'Portfolio Composition'!G109</f>
        <v>0</v>
      </c>
      <c r="I105" s="119">
        <f>'Portfolio Composition'!C109*H105</f>
        <v>0</v>
      </c>
      <c r="J105" s="119">
        <f>'Portfolio Composition'!D109*H105</f>
        <v>0</v>
      </c>
      <c r="K105" s="119">
        <f>((I105*'Drop Down Select'!$G$18)+(J105*'Drop Down Select'!$I$18))</f>
        <v>0</v>
      </c>
      <c r="L105" s="32">
        <f>IFERROR(K105/VLOOKUP('Sub-Portfolio Summary'!$A$13,'Sub-Portfolio Summary'!$A$4:$K$20,MATCH(A105,'Sub-Portfolio Summary'!$A$3:$K$3,0),0), 0)</f>
        <v>0</v>
      </c>
      <c r="M105" s="126">
        <f>'Portfolio Composition'!F109*'Measure Summary'!L105</f>
        <v>0</v>
      </c>
    </row>
    <row r="106" spans="1:13" x14ac:dyDescent="0.25">
      <c r="A106" s="148">
        <f>'Portfolio Composition'!A110</f>
        <v>0</v>
      </c>
      <c r="B106" s="148">
        <f>'Portfolio Composition'!B110</f>
        <v>0</v>
      </c>
      <c r="C106" s="148">
        <f>IFERROR(VLOOKUP('Portfolio Composition'!$A$5, 'Portfolio Composition'!$A$4:$K$5, MATCH(A106,'Portfolio Composition'!$A$4:$K$4,0),0), 0)</f>
        <v>0</v>
      </c>
      <c r="D106" s="148">
        <f>'Portfolio Composition'!G110</f>
        <v>0</v>
      </c>
      <c r="E106" s="119">
        <f>'Portfolio Composition'!C110*'Portfolio Composition'!G110</f>
        <v>0</v>
      </c>
      <c r="F106" s="119">
        <f>'Portfolio Composition'!D110*'Portfolio Composition'!G110</f>
        <v>0</v>
      </c>
      <c r="G106" s="119">
        <f>((E106*'Drop Down Select'!$G$18)+(F106*'Drop Down Select'!$I$18))</f>
        <v>0</v>
      </c>
      <c r="H106" s="148">
        <f>(IFERROR(VLOOKUP('Portfolio Composition'!$A$5,'Portfolio Composition'!$A$5:$K$5,(MATCH(A106,'Portfolio Composition'!$A$4:$K$4,0)),0),1))*'Portfolio Composition'!G110</f>
        <v>0</v>
      </c>
      <c r="I106" s="119">
        <f>'Portfolio Composition'!C110*H106</f>
        <v>0</v>
      </c>
      <c r="J106" s="119">
        <f>'Portfolio Composition'!D110*H106</f>
        <v>0</v>
      </c>
      <c r="K106" s="119">
        <f>((I106*'Drop Down Select'!$G$18)+(J106*'Drop Down Select'!$I$18))</f>
        <v>0</v>
      </c>
      <c r="L106" s="32">
        <f>IFERROR(K106/VLOOKUP('Sub-Portfolio Summary'!$A$13,'Sub-Portfolio Summary'!$A$4:$K$20,MATCH(A106,'Sub-Portfolio Summary'!$A$3:$K$3,0),0), 0)</f>
        <v>0</v>
      </c>
      <c r="M106" s="126">
        <f>'Portfolio Composition'!F110*'Measure Summary'!L106</f>
        <v>0</v>
      </c>
    </row>
    <row r="107" spans="1:13" x14ac:dyDescent="0.25">
      <c r="A107" s="148">
        <f>'Portfolio Composition'!A111</f>
        <v>0</v>
      </c>
      <c r="B107" s="148">
        <f>'Portfolio Composition'!B111</f>
        <v>0</v>
      </c>
      <c r="C107" s="148">
        <f>IFERROR(VLOOKUP('Portfolio Composition'!$A$5, 'Portfolio Composition'!$A$4:$K$5, MATCH(A107,'Portfolio Composition'!$A$4:$K$4,0),0), 0)</f>
        <v>0</v>
      </c>
      <c r="D107" s="148">
        <f>'Portfolio Composition'!G111</f>
        <v>0</v>
      </c>
      <c r="E107" s="119">
        <f>'Portfolio Composition'!C111*'Portfolio Composition'!G111</f>
        <v>0</v>
      </c>
      <c r="F107" s="119">
        <f>'Portfolio Composition'!D111*'Portfolio Composition'!G111</f>
        <v>0</v>
      </c>
      <c r="G107" s="119">
        <f>((E107*'Drop Down Select'!$G$18)+(F107*'Drop Down Select'!$I$18))</f>
        <v>0</v>
      </c>
      <c r="H107" s="148">
        <f>(IFERROR(VLOOKUP('Portfolio Composition'!$A$5,'Portfolio Composition'!$A$5:$K$5,(MATCH(A107,'Portfolio Composition'!$A$4:$K$4,0)),0),1))*'Portfolio Composition'!G111</f>
        <v>0</v>
      </c>
      <c r="I107" s="119">
        <f>'Portfolio Composition'!C111*H107</f>
        <v>0</v>
      </c>
      <c r="J107" s="119">
        <f>'Portfolio Composition'!D111*H107</f>
        <v>0</v>
      </c>
      <c r="K107" s="119">
        <f>((I107*'Drop Down Select'!$G$18)+(J107*'Drop Down Select'!$I$18))</f>
        <v>0</v>
      </c>
      <c r="L107" s="32">
        <f>IFERROR(K107/VLOOKUP('Sub-Portfolio Summary'!$A$13,'Sub-Portfolio Summary'!$A$4:$K$20,MATCH(A107,'Sub-Portfolio Summary'!$A$3:$K$3,0),0), 0)</f>
        <v>0</v>
      </c>
      <c r="M107" s="126">
        <f>'Portfolio Composition'!F111*'Measure Summary'!L107</f>
        <v>0</v>
      </c>
    </row>
    <row r="108" spans="1:13" x14ac:dyDescent="0.25">
      <c r="A108" s="148">
        <f>'Portfolio Composition'!A112</f>
        <v>0</v>
      </c>
      <c r="B108" s="148">
        <f>'Portfolio Composition'!B112</f>
        <v>0</v>
      </c>
      <c r="C108" s="148">
        <f>IFERROR(VLOOKUP('Portfolio Composition'!$A$5, 'Portfolio Composition'!$A$4:$K$5, MATCH(A108,'Portfolio Composition'!$A$4:$K$4,0),0), 0)</f>
        <v>0</v>
      </c>
      <c r="D108" s="148">
        <f>'Portfolio Composition'!G112</f>
        <v>0</v>
      </c>
      <c r="E108" s="119">
        <f>'Portfolio Composition'!C112*'Portfolio Composition'!G112</f>
        <v>0</v>
      </c>
      <c r="F108" s="119">
        <f>'Portfolio Composition'!D112*'Portfolio Composition'!G112</f>
        <v>0</v>
      </c>
      <c r="G108" s="119">
        <f>((E108*'Drop Down Select'!$G$18)+(F108*'Drop Down Select'!$I$18))</f>
        <v>0</v>
      </c>
      <c r="H108" s="148">
        <f>(IFERROR(VLOOKUP('Portfolio Composition'!$A$5,'Portfolio Composition'!$A$5:$K$5,(MATCH(A108,'Portfolio Composition'!$A$4:$K$4,0)),0),1))*'Portfolio Composition'!G112</f>
        <v>0</v>
      </c>
      <c r="I108" s="119">
        <f>'Portfolio Composition'!C112*H108</f>
        <v>0</v>
      </c>
      <c r="J108" s="119">
        <f>'Portfolio Composition'!D112*H108</f>
        <v>0</v>
      </c>
      <c r="K108" s="119">
        <f>((I108*'Drop Down Select'!$G$18)+(J108*'Drop Down Select'!$I$18))</f>
        <v>0</v>
      </c>
      <c r="L108" s="32">
        <f>IFERROR(K108/VLOOKUP('Sub-Portfolio Summary'!$A$13,'Sub-Portfolio Summary'!$A$4:$K$20,MATCH(A108,'Sub-Portfolio Summary'!$A$3:$K$3,0),0), 0)</f>
        <v>0</v>
      </c>
      <c r="M108" s="126">
        <f>'Portfolio Composition'!F112*'Measure Summary'!L108</f>
        <v>0</v>
      </c>
    </row>
    <row r="109" spans="1:13" x14ac:dyDescent="0.25">
      <c r="A109" s="148">
        <f>'Portfolio Composition'!A113</f>
        <v>0</v>
      </c>
      <c r="B109" s="148">
        <f>'Portfolio Composition'!B113</f>
        <v>0</v>
      </c>
      <c r="C109" s="148">
        <f>IFERROR(VLOOKUP('Portfolio Composition'!$A$5, 'Portfolio Composition'!$A$4:$K$5, MATCH(A109,'Portfolio Composition'!$A$4:$K$4,0),0), 0)</f>
        <v>0</v>
      </c>
      <c r="D109" s="148">
        <f>'Portfolio Composition'!G113</f>
        <v>0</v>
      </c>
      <c r="E109" s="119">
        <f>'Portfolio Composition'!C113*'Portfolio Composition'!G113</f>
        <v>0</v>
      </c>
      <c r="F109" s="119">
        <f>'Portfolio Composition'!D113*'Portfolio Composition'!G113</f>
        <v>0</v>
      </c>
      <c r="G109" s="119">
        <f>((E109*'Drop Down Select'!$G$18)+(F109*'Drop Down Select'!$I$18))</f>
        <v>0</v>
      </c>
      <c r="H109" s="148">
        <f>(IFERROR(VLOOKUP('Portfolio Composition'!$A$5,'Portfolio Composition'!$A$5:$K$5,(MATCH(A109,'Portfolio Composition'!$A$4:$K$4,0)),0),1))*'Portfolio Composition'!G113</f>
        <v>0</v>
      </c>
      <c r="I109" s="119">
        <f>'Portfolio Composition'!C113*H109</f>
        <v>0</v>
      </c>
      <c r="J109" s="119">
        <f>'Portfolio Composition'!D113*H109</f>
        <v>0</v>
      </c>
      <c r="K109" s="119">
        <f>((I109*'Drop Down Select'!$G$18)+(J109*'Drop Down Select'!$I$18))</f>
        <v>0</v>
      </c>
      <c r="L109" s="32">
        <f>IFERROR(K109/VLOOKUP('Sub-Portfolio Summary'!$A$13,'Sub-Portfolio Summary'!$A$4:$K$20,MATCH(A109,'Sub-Portfolio Summary'!$A$3:$K$3,0),0), 0)</f>
        <v>0</v>
      </c>
      <c r="M109" s="126">
        <f>'Portfolio Composition'!F113*'Measure Summary'!L109</f>
        <v>0</v>
      </c>
    </row>
    <row r="110" spans="1:13" x14ac:dyDescent="0.25">
      <c r="A110" s="148">
        <f>'Portfolio Composition'!A114</f>
        <v>0</v>
      </c>
      <c r="B110" s="148">
        <f>'Portfolio Composition'!B114</f>
        <v>0</v>
      </c>
      <c r="C110" s="148">
        <f>IFERROR(VLOOKUP('Portfolio Composition'!$A$5, 'Portfolio Composition'!$A$4:$K$5, MATCH(A110,'Portfolio Composition'!$A$4:$K$4,0),0), 0)</f>
        <v>0</v>
      </c>
      <c r="D110" s="148">
        <f>'Portfolio Composition'!G114</f>
        <v>0</v>
      </c>
      <c r="E110" s="119">
        <f>'Portfolio Composition'!C114*'Portfolio Composition'!G114</f>
        <v>0</v>
      </c>
      <c r="F110" s="119">
        <f>'Portfolio Composition'!D114*'Portfolio Composition'!G114</f>
        <v>0</v>
      </c>
      <c r="G110" s="119">
        <f>((E110*'Drop Down Select'!$G$18)+(F110*'Drop Down Select'!$I$18))</f>
        <v>0</v>
      </c>
      <c r="H110" s="148">
        <f>(IFERROR(VLOOKUP('Portfolio Composition'!$A$5,'Portfolio Composition'!$A$5:$K$5,(MATCH(A110,'Portfolio Composition'!$A$4:$K$4,0)),0),1))*'Portfolio Composition'!G114</f>
        <v>0</v>
      </c>
      <c r="I110" s="119">
        <f>'Portfolio Composition'!C114*H110</f>
        <v>0</v>
      </c>
      <c r="J110" s="119">
        <f>'Portfolio Composition'!D114*H110</f>
        <v>0</v>
      </c>
      <c r="K110" s="119">
        <f>((I110*'Drop Down Select'!$G$18)+(J110*'Drop Down Select'!$I$18))</f>
        <v>0</v>
      </c>
      <c r="L110" s="32">
        <f>IFERROR(K110/VLOOKUP('Sub-Portfolio Summary'!$A$13,'Sub-Portfolio Summary'!$A$4:$K$20,MATCH(A110,'Sub-Portfolio Summary'!$A$3:$K$3,0),0), 0)</f>
        <v>0</v>
      </c>
      <c r="M110" s="126">
        <f>'Portfolio Composition'!F114*'Measure Summary'!L110</f>
        <v>0</v>
      </c>
    </row>
    <row r="111" spans="1:13" x14ac:dyDescent="0.25">
      <c r="A111" s="148">
        <f>'Portfolio Composition'!A115</f>
        <v>0</v>
      </c>
      <c r="B111" s="148">
        <f>'Portfolio Composition'!B115</f>
        <v>0</v>
      </c>
      <c r="C111" s="148">
        <f>IFERROR(VLOOKUP('Portfolio Composition'!$A$5, 'Portfolio Composition'!$A$4:$K$5, MATCH(A111,'Portfolio Composition'!$A$4:$K$4,0),0), 0)</f>
        <v>0</v>
      </c>
      <c r="D111" s="148">
        <f>'Portfolio Composition'!G115</f>
        <v>0</v>
      </c>
      <c r="E111" s="119">
        <f>'Portfolio Composition'!C115*'Portfolio Composition'!G115</f>
        <v>0</v>
      </c>
      <c r="F111" s="119">
        <f>'Portfolio Composition'!D115*'Portfolio Composition'!G115</f>
        <v>0</v>
      </c>
      <c r="G111" s="119">
        <f>((E111*'Drop Down Select'!$G$18)+(F111*'Drop Down Select'!$I$18))</f>
        <v>0</v>
      </c>
      <c r="H111" s="148">
        <f>(IFERROR(VLOOKUP('Portfolio Composition'!$A$5,'Portfolio Composition'!$A$5:$K$5,(MATCH(A111,'Portfolio Composition'!$A$4:$K$4,0)),0),1))*'Portfolio Composition'!G115</f>
        <v>0</v>
      </c>
      <c r="I111" s="119">
        <f>'Portfolio Composition'!C115*H111</f>
        <v>0</v>
      </c>
      <c r="J111" s="119">
        <f>'Portfolio Composition'!D115*H111</f>
        <v>0</v>
      </c>
      <c r="K111" s="119">
        <f>((I111*'Drop Down Select'!$G$18)+(J111*'Drop Down Select'!$I$18))</f>
        <v>0</v>
      </c>
      <c r="L111" s="32">
        <f>IFERROR(K111/VLOOKUP('Sub-Portfolio Summary'!$A$13,'Sub-Portfolio Summary'!$A$4:$K$20,MATCH(A111,'Sub-Portfolio Summary'!$A$3:$K$3,0),0), 0)</f>
        <v>0</v>
      </c>
      <c r="M111" s="126">
        <f>'Portfolio Composition'!F115*'Measure Summary'!L111</f>
        <v>0</v>
      </c>
    </row>
    <row r="112" spans="1:13" x14ac:dyDescent="0.25">
      <c r="A112" s="148">
        <f>'Portfolio Composition'!A116</f>
        <v>0</v>
      </c>
      <c r="B112" s="148">
        <f>'Portfolio Composition'!B116</f>
        <v>0</v>
      </c>
      <c r="C112" s="148">
        <f>IFERROR(VLOOKUP('Portfolio Composition'!$A$5, 'Portfolio Composition'!$A$4:$K$5, MATCH(A112,'Portfolio Composition'!$A$4:$K$4,0),0), 0)</f>
        <v>0</v>
      </c>
      <c r="D112" s="148">
        <f>'Portfolio Composition'!G116</f>
        <v>0</v>
      </c>
      <c r="E112" s="119">
        <f>'Portfolio Composition'!C116*'Portfolio Composition'!G116</f>
        <v>0</v>
      </c>
      <c r="F112" s="119">
        <f>'Portfolio Composition'!D116*'Portfolio Composition'!G116</f>
        <v>0</v>
      </c>
      <c r="G112" s="119">
        <f>((E112*'Drop Down Select'!$G$18)+(F112*'Drop Down Select'!$I$18))</f>
        <v>0</v>
      </c>
      <c r="H112" s="148">
        <f>(IFERROR(VLOOKUP('Portfolio Composition'!$A$5,'Portfolio Composition'!$A$5:$K$5,(MATCH(A112,'Portfolio Composition'!$A$4:$K$4,0)),0),1))*'Portfolio Composition'!G116</f>
        <v>0</v>
      </c>
      <c r="I112" s="119">
        <f>'Portfolio Composition'!C116*H112</f>
        <v>0</v>
      </c>
      <c r="J112" s="119">
        <f>'Portfolio Composition'!D116*H112</f>
        <v>0</v>
      </c>
      <c r="K112" s="119">
        <f>((I112*'Drop Down Select'!$G$18)+(J112*'Drop Down Select'!$I$18))</f>
        <v>0</v>
      </c>
      <c r="L112" s="32">
        <f>IFERROR(K112/VLOOKUP('Sub-Portfolio Summary'!$A$13,'Sub-Portfolio Summary'!$A$4:$K$20,MATCH(A112,'Sub-Portfolio Summary'!$A$3:$K$3,0),0), 0)</f>
        <v>0</v>
      </c>
      <c r="M112" s="126">
        <f>'Portfolio Composition'!F116*'Measure Summary'!L112</f>
        <v>0</v>
      </c>
    </row>
    <row r="113" spans="1:13" x14ac:dyDescent="0.25">
      <c r="A113" s="148">
        <f>'Portfolio Composition'!A117</f>
        <v>0</v>
      </c>
      <c r="B113" s="148">
        <f>'Portfolio Composition'!B117</f>
        <v>0</v>
      </c>
      <c r="C113" s="148">
        <f>IFERROR(VLOOKUP('Portfolio Composition'!$A$5, 'Portfolio Composition'!$A$4:$K$5, MATCH(A113,'Portfolio Composition'!$A$4:$K$4,0),0), 0)</f>
        <v>0</v>
      </c>
      <c r="D113" s="148">
        <f>'Portfolio Composition'!G117</f>
        <v>0</v>
      </c>
      <c r="E113" s="119">
        <f>'Portfolio Composition'!C117*'Portfolio Composition'!G117</f>
        <v>0</v>
      </c>
      <c r="F113" s="119">
        <f>'Portfolio Composition'!D117*'Portfolio Composition'!G117</f>
        <v>0</v>
      </c>
      <c r="G113" s="119">
        <f>((E113*'Drop Down Select'!$G$18)+(F113*'Drop Down Select'!$I$18))</f>
        <v>0</v>
      </c>
      <c r="H113" s="148">
        <f>(IFERROR(VLOOKUP('Portfolio Composition'!$A$5,'Portfolio Composition'!$A$5:$K$5,(MATCH(A113,'Portfolio Composition'!$A$4:$K$4,0)),0),1))*'Portfolio Composition'!G117</f>
        <v>0</v>
      </c>
      <c r="I113" s="119">
        <f>'Portfolio Composition'!C117*H113</f>
        <v>0</v>
      </c>
      <c r="J113" s="119">
        <f>'Portfolio Composition'!D117*H113</f>
        <v>0</v>
      </c>
      <c r="K113" s="119">
        <f>((I113*'Drop Down Select'!$G$18)+(J113*'Drop Down Select'!$I$18))</f>
        <v>0</v>
      </c>
      <c r="L113" s="32">
        <f>IFERROR(K113/VLOOKUP('Sub-Portfolio Summary'!$A$13,'Sub-Portfolio Summary'!$A$4:$K$20,MATCH(A113,'Sub-Portfolio Summary'!$A$3:$K$3,0),0), 0)</f>
        <v>0</v>
      </c>
      <c r="M113" s="126">
        <f>'Portfolio Composition'!F117*'Measure Summary'!L113</f>
        <v>0</v>
      </c>
    </row>
    <row r="114" spans="1:13" x14ac:dyDescent="0.25">
      <c r="A114" s="148">
        <f>'Portfolio Composition'!A118</f>
        <v>0</v>
      </c>
      <c r="B114" s="148">
        <f>'Portfolio Composition'!B118</f>
        <v>0</v>
      </c>
      <c r="C114" s="148">
        <f>IFERROR(VLOOKUP('Portfolio Composition'!$A$5, 'Portfolio Composition'!$A$4:$K$5, MATCH(A114,'Portfolio Composition'!$A$4:$K$4,0),0), 0)</f>
        <v>0</v>
      </c>
      <c r="D114" s="148">
        <f>'Portfolio Composition'!G118</f>
        <v>0</v>
      </c>
      <c r="E114" s="119">
        <f>'Portfolio Composition'!C118*'Portfolio Composition'!G118</f>
        <v>0</v>
      </c>
      <c r="F114" s="119">
        <f>'Portfolio Composition'!D118*'Portfolio Composition'!G118</f>
        <v>0</v>
      </c>
      <c r="G114" s="119">
        <f>((E114*'Drop Down Select'!$G$18)+(F114*'Drop Down Select'!$I$18))</f>
        <v>0</v>
      </c>
      <c r="H114" s="148">
        <f>(IFERROR(VLOOKUP('Portfolio Composition'!$A$5,'Portfolio Composition'!$A$5:$K$5,(MATCH(A114,'Portfolio Composition'!$A$4:$K$4,0)),0),1))*'Portfolio Composition'!G118</f>
        <v>0</v>
      </c>
      <c r="I114" s="119">
        <f>'Portfolio Composition'!C118*H114</f>
        <v>0</v>
      </c>
      <c r="J114" s="119">
        <f>'Portfolio Composition'!D118*H114</f>
        <v>0</v>
      </c>
      <c r="K114" s="119">
        <f>((I114*'Drop Down Select'!$G$18)+(J114*'Drop Down Select'!$I$18))</f>
        <v>0</v>
      </c>
      <c r="L114" s="32">
        <f>IFERROR(K114/VLOOKUP('Sub-Portfolio Summary'!$A$13,'Sub-Portfolio Summary'!$A$4:$K$20,MATCH(A114,'Sub-Portfolio Summary'!$A$3:$K$3,0),0), 0)</f>
        <v>0</v>
      </c>
      <c r="M114" s="126">
        <f>'Portfolio Composition'!F118*'Measure Summary'!L114</f>
        <v>0</v>
      </c>
    </row>
    <row r="115" spans="1:13" x14ac:dyDescent="0.25">
      <c r="A115" s="148">
        <f>'Portfolio Composition'!A119</f>
        <v>0</v>
      </c>
      <c r="B115" s="148">
        <f>'Portfolio Composition'!B119</f>
        <v>0</v>
      </c>
      <c r="C115" s="148">
        <f>IFERROR(VLOOKUP('Portfolio Composition'!$A$5, 'Portfolio Composition'!$A$4:$K$5, MATCH(A115,'Portfolio Composition'!$A$4:$K$4,0),0), 0)</f>
        <v>0</v>
      </c>
      <c r="D115" s="148">
        <f>'Portfolio Composition'!G119</f>
        <v>0</v>
      </c>
      <c r="E115" s="119">
        <f>'Portfolio Composition'!C119*'Portfolio Composition'!G119</f>
        <v>0</v>
      </c>
      <c r="F115" s="119">
        <f>'Portfolio Composition'!D119*'Portfolio Composition'!G119</f>
        <v>0</v>
      </c>
      <c r="G115" s="119">
        <f>((E115*'Drop Down Select'!$G$18)+(F115*'Drop Down Select'!$I$18))</f>
        <v>0</v>
      </c>
      <c r="H115" s="148">
        <f>(IFERROR(VLOOKUP('Portfolio Composition'!$A$5,'Portfolio Composition'!$A$5:$K$5,(MATCH(A115,'Portfolio Composition'!$A$4:$K$4,0)),0),1))*'Portfolio Composition'!G119</f>
        <v>0</v>
      </c>
      <c r="I115" s="119">
        <f>'Portfolio Composition'!C119*H115</f>
        <v>0</v>
      </c>
      <c r="J115" s="119">
        <f>'Portfolio Composition'!D119*H115</f>
        <v>0</v>
      </c>
      <c r="K115" s="119">
        <f>((I115*'Drop Down Select'!$G$18)+(J115*'Drop Down Select'!$I$18))</f>
        <v>0</v>
      </c>
      <c r="L115" s="32">
        <f>IFERROR(K115/VLOOKUP('Sub-Portfolio Summary'!$A$13,'Sub-Portfolio Summary'!$A$4:$K$20,MATCH(A115,'Sub-Portfolio Summary'!$A$3:$K$3,0),0), 0)</f>
        <v>0</v>
      </c>
      <c r="M115" s="126">
        <f>'Portfolio Composition'!F119*'Measure Summary'!L115</f>
        <v>0</v>
      </c>
    </row>
    <row r="116" spans="1:13" x14ac:dyDescent="0.25">
      <c r="A116" s="148">
        <f>'Portfolio Composition'!A120</f>
        <v>0</v>
      </c>
      <c r="B116" s="148">
        <f>'Portfolio Composition'!B120</f>
        <v>0</v>
      </c>
      <c r="C116" s="148">
        <f>IFERROR(VLOOKUP('Portfolio Composition'!$A$5, 'Portfolio Composition'!$A$4:$K$5, MATCH(A116,'Portfolio Composition'!$A$4:$K$4,0),0), 0)</f>
        <v>0</v>
      </c>
      <c r="D116" s="148">
        <f>'Portfolio Composition'!G120</f>
        <v>0</v>
      </c>
      <c r="E116" s="119">
        <f>'Portfolio Composition'!C120*'Portfolio Composition'!G120</f>
        <v>0</v>
      </c>
      <c r="F116" s="119">
        <f>'Portfolio Composition'!D120*'Portfolio Composition'!G120</f>
        <v>0</v>
      </c>
      <c r="G116" s="119">
        <f>((E116*'Drop Down Select'!$G$18)+(F116*'Drop Down Select'!$I$18))</f>
        <v>0</v>
      </c>
      <c r="H116" s="148">
        <f>(IFERROR(VLOOKUP('Portfolio Composition'!$A$5,'Portfolio Composition'!$A$5:$K$5,(MATCH(A116,'Portfolio Composition'!$A$4:$K$4,0)),0),1))*'Portfolio Composition'!G120</f>
        <v>0</v>
      </c>
      <c r="I116" s="119">
        <f>'Portfolio Composition'!C120*H116</f>
        <v>0</v>
      </c>
      <c r="J116" s="119">
        <f>'Portfolio Composition'!D120*H116</f>
        <v>0</v>
      </c>
      <c r="K116" s="119">
        <f>((I116*'Drop Down Select'!$G$18)+(J116*'Drop Down Select'!$I$18))</f>
        <v>0</v>
      </c>
      <c r="L116" s="32">
        <f>IFERROR(K116/VLOOKUP('Sub-Portfolio Summary'!$A$13,'Sub-Portfolio Summary'!$A$4:$K$20,MATCH(A116,'Sub-Portfolio Summary'!$A$3:$K$3,0),0), 0)</f>
        <v>0</v>
      </c>
      <c r="M116" s="126">
        <f>'Portfolio Composition'!F120*'Measure Summary'!L116</f>
        <v>0</v>
      </c>
    </row>
    <row r="117" spans="1:13" x14ac:dyDescent="0.25">
      <c r="A117" s="148">
        <f>'Portfolio Composition'!A121</f>
        <v>0</v>
      </c>
      <c r="B117" s="148">
        <f>'Portfolio Composition'!B121</f>
        <v>0</v>
      </c>
      <c r="C117" s="148">
        <f>IFERROR(VLOOKUP('Portfolio Composition'!$A$5, 'Portfolio Composition'!$A$4:$K$5, MATCH(A117,'Portfolio Composition'!$A$4:$K$4,0),0), 0)</f>
        <v>0</v>
      </c>
      <c r="D117" s="148">
        <f>'Portfolio Composition'!G121</f>
        <v>0</v>
      </c>
      <c r="E117" s="119">
        <f>'Portfolio Composition'!C121*'Portfolio Composition'!G121</f>
        <v>0</v>
      </c>
      <c r="F117" s="119">
        <f>'Portfolio Composition'!D121*'Portfolio Composition'!G121</f>
        <v>0</v>
      </c>
      <c r="G117" s="119">
        <f>((E117*'Drop Down Select'!$G$18)+(F117*'Drop Down Select'!$I$18))</f>
        <v>0</v>
      </c>
      <c r="H117" s="148">
        <f>(IFERROR(VLOOKUP('Portfolio Composition'!$A$5,'Portfolio Composition'!$A$5:$K$5,(MATCH(A117,'Portfolio Composition'!$A$4:$K$4,0)),0),1))*'Portfolio Composition'!G121</f>
        <v>0</v>
      </c>
      <c r="I117" s="119">
        <f>'Portfolio Composition'!C121*H117</f>
        <v>0</v>
      </c>
      <c r="J117" s="119">
        <f>'Portfolio Composition'!D121*H117</f>
        <v>0</v>
      </c>
      <c r="K117" s="119">
        <f>((I117*'Drop Down Select'!$G$18)+(J117*'Drop Down Select'!$I$18))</f>
        <v>0</v>
      </c>
      <c r="L117" s="32">
        <f>IFERROR(K117/VLOOKUP('Sub-Portfolio Summary'!$A$13,'Sub-Portfolio Summary'!$A$4:$K$20,MATCH(A117,'Sub-Portfolio Summary'!$A$3:$K$3,0),0), 0)</f>
        <v>0</v>
      </c>
      <c r="M117" s="126">
        <f>'Portfolio Composition'!F121*'Measure Summary'!L117</f>
        <v>0</v>
      </c>
    </row>
    <row r="118" spans="1:13" x14ac:dyDescent="0.25">
      <c r="A118" s="148">
        <f>'Portfolio Composition'!A122</f>
        <v>0</v>
      </c>
      <c r="B118" s="148">
        <f>'Portfolio Composition'!B122</f>
        <v>0</v>
      </c>
      <c r="C118" s="148">
        <f>IFERROR(VLOOKUP('Portfolio Composition'!$A$5, 'Portfolio Composition'!$A$4:$K$5, MATCH(A118,'Portfolio Composition'!$A$4:$K$4,0),0), 0)</f>
        <v>0</v>
      </c>
      <c r="D118" s="148">
        <f>'Portfolio Composition'!G122</f>
        <v>0</v>
      </c>
      <c r="E118" s="119">
        <f>'Portfolio Composition'!C122*'Portfolio Composition'!G122</f>
        <v>0</v>
      </c>
      <c r="F118" s="119">
        <f>'Portfolio Composition'!D122*'Portfolio Composition'!G122</f>
        <v>0</v>
      </c>
      <c r="G118" s="119">
        <f>((E118*'Drop Down Select'!$G$18)+(F118*'Drop Down Select'!$I$18))</f>
        <v>0</v>
      </c>
      <c r="H118" s="148">
        <f>(IFERROR(VLOOKUP('Portfolio Composition'!$A$5,'Portfolio Composition'!$A$5:$K$5,(MATCH(A118,'Portfolio Composition'!$A$4:$K$4,0)),0),1))*'Portfolio Composition'!G122</f>
        <v>0</v>
      </c>
      <c r="I118" s="119">
        <f>'Portfolio Composition'!C122*H118</f>
        <v>0</v>
      </c>
      <c r="J118" s="119">
        <f>'Portfolio Composition'!D122*H118</f>
        <v>0</v>
      </c>
      <c r="K118" s="119">
        <f>((I118*'Drop Down Select'!$G$18)+(J118*'Drop Down Select'!$I$18))</f>
        <v>0</v>
      </c>
      <c r="L118" s="32">
        <f>IFERROR(K118/VLOOKUP('Sub-Portfolio Summary'!$A$13,'Sub-Portfolio Summary'!$A$4:$K$20,MATCH(A118,'Sub-Portfolio Summary'!$A$3:$K$3,0),0), 0)</f>
        <v>0</v>
      </c>
      <c r="M118" s="126">
        <f>'Portfolio Composition'!F122*'Measure Summary'!L118</f>
        <v>0</v>
      </c>
    </row>
    <row r="119" spans="1:13" x14ac:dyDescent="0.25">
      <c r="A119" s="148">
        <f>'Portfolio Composition'!A123</f>
        <v>0</v>
      </c>
      <c r="B119" s="148">
        <f>'Portfolio Composition'!B123</f>
        <v>0</v>
      </c>
      <c r="C119" s="148">
        <f>IFERROR(VLOOKUP('Portfolio Composition'!$A$5, 'Portfolio Composition'!$A$4:$K$5, MATCH(A119,'Portfolio Composition'!$A$4:$K$4,0),0), 0)</f>
        <v>0</v>
      </c>
      <c r="D119" s="148">
        <f>'Portfolio Composition'!G123</f>
        <v>0</v>
      </c>
      <c r="E119" s="119">
        <f>'Portfolio Composition'!C123*'Portfolio Composition'!G123</f>
        <v>0</v>
      </c>
      <c r="F119" s="119">
        <f>'Portfolio Composition'!D123*'Portfolio Composition'!G123</f>
        <v>0</v>
      </c>
      <c r="G119" s="119">
        <f>((E119*'Drop Down Select'!$G$18)+(F119*'Drop Down Select'!$I$18))</f>
        <v>0</v>
      </c>
      <c r="H119" s="148">
        <f>(IFERROR(VLOOKUP('Portfolio Composition'!$A$5,'Portfolio Composition'!$A$5:$K$5,(MATCH(A119,'Portfolio Composition'!$A$4:$K$4,0)),0),1))*'Portfolio Composition'!G123</f>
        <v>0</v>
      </c>
      <c r="I119" s="119">
        <f>'Portfolio Composition'!C123*H119</f>
        <v>0</v>
      </c>
      <c r="J119" s="119">
        <f>'Portfolio Composition'!D123*H119</f>
        <v>0</v>
      </c>
      <c r="K119" s="119">
        <f>((I119*'Drop Down Select'!$G$18)+(J119*'Drop Down Select'!$I$18))</f>
        <v>0</v>
      </c>
      <c r="L119" s="32">
        <f>IFERROR(K119/VLOOKUP('Sub-Portfolio Summary'!$A$13,'Sub-Portfolio Summary'!$A$4:$K$20,MATCH(A119,'Sub-Portfolio Summary'!$A$3:$K$3,0),0), 0)</f>
        <v>0</v>
      </c>
      <c r="M119" s="126">
        <f>'Portfolio Composition'!F123*'Measure Summary'!L119</f>
        <v>0</v>
      </c>
    </row>
    <row r="120" spans="1:13" x14ac:dyDescent="0.25">
      <c r="A120" s="148">
        <f>'Portfolio Composition'!A124</f>
        <v>0</v>
      </c>
      <c r="B120" s="148">
        <f>'Portfolio Composition'!B124</f>
        <v>0</v>
      </c>
      <c r="C120" s="148">
        <f>IFERROR(VLOOKUP('Portfolio Composition'!$A$5, 'Portfolio Composition'!$A$4:$K$5, MATCH(A120,'Portfolio Composition'!$A$4:$K$4,0),0), 0)</f>
        <v>0</v>
      </c>
      <c r="D120" s="148">
        <f>'Portfolio Composition'!G124</f>
        <v>0</v>
      </c>
      <c r="E120" s="119">
        <f>'Portfolio Composition'!C124*'Portfolio Composition'!G124</f>
        <v>0</v>
      </c>
      <c r="F120" s="119">
        <f>'Portfolio Composition'!D124*'Portfolio Composition'!G124</f>
        <v>0</v>
      </c>
      <c r="G120" s="119">
        <f>((E120*'Drop Down Select'!$G$18)+(F120*'Drop Down Select'!$I$18))</f>
        <v>0</v>
      </c>
      <c r="H120" s="148">
        <f>(IFERROR(VLOOKUP('Portfolio Composition'!$A$5,'Portfolio Composition'!$A$5:$K$5,(MATCH(A120,'Portfolio Composition'!$A$4:$K$4,0)),0),1))*'Portfolio Composition'!G124</f>
        <v>0</v>
      </c>
      <c r="I120" s="119">
        <f>'Portfolio Composition'!C124*H120</f>
        <v>0</v>
      </c>
      <c r="J120" s="119">
        <f>'Portfolio Composition'!D124*H120</f>
        <v>0</v>
      </c>
      <c r="K120" s="119">
        <f>((I120*'Drop Down Select'!$G$18)+(J120*'Drop Down Select'!$I$18))</f>
        <v>0</v>
      </c>
      <c r="L120" s="32">
        <f>IFERROR(K120/VLOOKUP('Sub-Portfolio Summary'!$A$13,'Sub-Portfolio Summary'!$A$4:$K$20,MATCH(A120,'Sub-Portfolio Summary'!$A$3:$K$3,0),0), 0)</f>
        <v>0</v>
      </c>
      <c r="M120" s="126">
        <f>'Portfolio Composition'!F124*'Measure Summary'!L120</f>
        <v>0</v>
      </c>
    </row>
    <row r="121" spans="1:13" x14ac:dyDescent="0.25">
      <c r="A121" s="148">
        <f>'Portfolio Composition'!A125</f>
        <v>0</v>
      </c>
      <c r="B121" s="148">
        <f>'Portfolio Composition'!B125</f>
        <v>0</v>
      </c>
      <c r="C121" s="148">
        <f>IFERROR(VLOOKUP('Portfolio Composition'!$A$5, 'Portfolio Composition'!$A$4:$K$5, MATCH(A121,'Portfolio Composition'!$A$4:$K$4,0),0), 0)</f>
        <v>0</v>
      </c>
      <c r="D121" s="148">
        <f>'Portfolio Composition'!G125</f>
        <v>0</v>
      </c>
      <c r="E121" s="119">
        <f>'Portfolio Composition'!C125*'Portfolio Composition'!G125</f>
        <v>0</v>
      </c>
      <c r="F121" s="119">
        <f>'Portfolio Composition'!D125*'Portfolio Composition'!G125</f>
        <v>0</v>
      </c>
      <c r="G121" s="119">
        <f>((E121*'Drop Down Select'!$G$18)+(F121*'Drop Down Select'!$I$18))</f>
        <v>0</v>
      </c>
      <c r="H121" s="148">
        <f>(IFERROR(VLOOKUP('Portfolio Composition'!$A$5,'Portfolio Composition'!$A$5:$K$5,(MATCH(A121,'Portfolio Composition'!$A$4:$K$4,0)),0),1))*'Portfolio Composition'!G125</f>
        <v>0</v>
      </c>
      <c r="I121" s="119">
        <f>'Portfolio Composition'!C125*H121</f>
        <v>0</v>
      </c>
      <c r="J121" s="119">
        <f>'Portfolio Composition'!D125*H121</f>
        <v>0</v>
      </c>
      <c r="K121" s="119">
        <f>((I121*'Drop Down Select'!$G$18)+(J121*'Drop Down Select'!$I$18))</f>
        <v>0</v>
      </c>
      <c r="L121" s="32">
        <f>IFERROR(K121/VLOOKUP('Sub-Portfolio Summary'!$A$13,'Sub-Portfolio Summary'!$A$4:$K$20,MATCH(A121,'Sub-Portfolio Summary'!$A$3:$K$3,0),0), 0)</f>
        <v>0</v>
      </c>
      <c r="M121" s="126">
        <f>'Portfolio Composition'!F125*'Measure Summary'!L121</f>
        <v>0</v>
      </c>
    </row>
    <row r="122" spans="1:13" x14ac:dyDescent="0.25">
      <c r="A122" s="148">
        <f>'Portfolio Composition'!A126</f>
        <v>0</v>
      </c>
      <c r="B122" s="148">
        <f>'Portfolio Composition'!B126</f>
        <v>0</v>
      </c>
      <c r="C122" s="148">
        <f>IFERROR(VLOOKUP('Portfolio Composition'!$A$5, 'Portfolio Composition'!$A$4:$K$5, MATCH(A122,'Portfolio Composition'!$A$4:$K$4,0),0), 0)</f>
        <v>0</v>
      </c>
      <c r="D122" s="148">
        <f>'Portfolio Composition'!G126</f>
        <v>0</v>
      </c>
      <c r="E122" s="119">
        <f>'Portfolio Composition'!C126*'Portfolio Composition'!G126</f>
        <v>0</v>
      </c>
      <c r="F122" s="119">
        <f>'Portfolio Composition'!D126*'Portfolio Composition'!G126</f>
        <v>0</v>
      </c>
      <c r="G122" s="119">
        <f>((E122*'Drop Down Select'!$G$18)+(F122*'Drop Down Select'!$I$18))</f>
        <v>0</v>
      </c>
      <c r="H122" s="148">
        <f>(IFERROR(VLOOKUP('Portfolio Composition'!$A$5,'Portfolio Composition'!$A$5:$K$5,(MATCH(A122,'Portfolio Composition'!$A$4:$K$4,0)),0),1))*'Portfolio Composition'!G126</f>
        <v>0</v>
      </c>
      <c r="I122" s="119">
        <f>'Portfolio Composition'!C126*H122</f>
        <v>0</v>
      </c>
      <c r="J122" s="119">
        <f>'Portfolio Composition'!D126*H122</f>
        <v>0</v>
      </c>
      <c r="K122" s="119">
        <f>((I122*'Drop Down Select'!$G$18)+(J122*'Drop Down Select'!$I$18))</f>
        <v>0</v>
      </c>
      <c r="L122" s="32">
        <f>IFERROR(K122/VLOOKUP('Sub-Portfolio Summary'!$A$13,'Sub-Portfolio Summary'!$A$4:$K$20,MATCH(A122,'Sub-Portfolio Summary'!$A$3:$K$3,0),0), 0)</f>
        <v>0</v>
      </c>
      <c r="M122" s="126">
        <f>'Portfolio Composition'!F126*'Measure Summary'!L122</f>
        <v>0</v>
      </c>
    </row>
    <row r="123" spans="1:13" x14ac:dyDescent="0.25">
      <c r="A123" s="148">
        <f>'Portfolio Composition'!A127</f>
        <v>0</v>
      </c>
      <c r="B123" s="148">
        <f>'Portfolio Composition'!B127</f>
        <v>0</v>
      </c>
      <c r="C123" s="148">
        <f>IFERROR(VLOOKUP('Portfolio Composition'!$A$5, 'Portfolio Composition'!$A$4:$K$5, MATCH(A123,'Portfolio Composition'!$A$4:$K$4,0),0), 0)</f>
        <v>0</v>
      </c>
      <c r="D123" s="148">
        <f>'Portfolio Composition'!G127</f>
        <v>0</v>
      </c>
      <c r="E123" s="119">
        <f>'Portfolio Composition'!C127*'Portfolio Composition'!G127</f>
        <v>0</v>
      </c>
      <c r="F123" s="119">
        <f>'Portfolio Composition'!D127*'Portfolio Composition'!G127</f>
        <v>0</v>
      </c>
      <c r="G123" s="119">
        <f>((E123*'Drop Down Select'!$G$18)+(F123*'Drop Down Select'!$I$18))</f>
        <v>0</v>
      </c>
      <c r="H123" s="148">
        <f>(IFERROR(VLOOKUP('Portfolio Composition'!$A$5,'Portfolio Composition'!$A$5:$K$5,(MATCH(A123,'Portfolio Composition'!$A$4:$K$4,0)),0),1))*'Portfolio Composition'!G127</f>
        <v>0</v>
      </c>
      <c r="I123" s="119">
        <f>'Portfolio Composition'!C127*H123</f>
        <v>0</v>
      </c>
      <c r="J123" s="119">
        <f>'Portfolio Composition'!D127*H123</f>
        <v>0</v>
      </c>
      <c r="K123" s="119">
        <f>((I123*'Drop Down Select'!$G$18)+(J123*'Drop Down Select'!$I$18))</f>
        <v>0</v>
      </c>
      <c r="L123" s="32">
        <f>IFERROR(K123/VLOOKUP('Sub-Portfolio Summary'!$A$13,'Sub-Portfolio Summary'!$A$4:$K$20,MATCH(A123,'Sub-Portfolio Summary'!$A$3:$K$3,0),0), 0)</f>
        <v>0</v>
      </c>
      <c r="M123" s="126">
        <f>'Portfolio Composition'!F127*'Measure Summary'!L123</f>
        <v>0</v>
      </c>
    </row>
    <row r="124" spans="1:13" x14ac:dyDescent="0.25">
      <c r="A124" s="148">
        <f>'Portfolio Composition'!A128</f>
        <v>0</v>
      </c>
      <c r="B124" s="148">
        <f>'Portfolio Composition'!B128</f>
        <v>0</v>
      </c>
      <c r="C124" s="148">
        <f>IFERROR(VLOOKUP('Portfolio Composition'!$A$5, 'Portfolio Composition'!$A$4:$K$5, MATCH(A124,'Portfolio Composition'!$A$4:$K$4,0),0), 0)</f>
        <v>0</v>
      </c>
      <c r="D124" s="148">
        <f>'Portfolio Composition'!G128</f>
        <v>0</v>
      </c>
      <c r="E124" s="119">
        <f>'Portfolio Composition'!C128*'Portfolio Composition'!G128</f>
        <v>0</v>
      </c>
      <c r="F124" s="119">
        <f>'Portfolio Composition'!D128*'Portfolio Composition'!G128</f>
        <v>0</v>
      </c>
      <c r="G124" s="119">
        <f>((E124*'Drop Down Select'!$G$18)+(F124*'Drop Down Select'!$I$18))</f>
        <v>0</v>
      </c>
      <c r="H124" s="148">
        <f>(IFERROR(VLOOKUP('Portfolio Composition'!$A$5,'Portfolio Composition'!$A$5:$K$5,(MATCH(A124,'Portfolio Composition'!$A$4:$K$4,0)),0),1))*'Portfolio Composition'!G128</f>
        <v>0</v>
      </c>
      <c r="I124" s="119">
        <f>'Portfolio Composition'!C128*H124</f>
        <v>0</v>
      </c>
      <c r="J124" s="119">
        <f>'Portfolio Composition'!D128*H124</f>
        <v>0</v>
      </c>
      <c r="K124" s="119">
        <f>((I124*'Drop Down Select'!$G$18)+(J124*'Drop Down Select'!$I$18))</f>
        <v>0</v>
      </c>
      <c r="L124" s="32">
        <f>IFERROR(K124/VLOOKUP('Sub-Portfolio Summary'!$A$13,'Sub-Portfolio Summary'!$A$4:$K$20,MATCH(A124,'Sub-Portfolio Summary'!$A$3:$K$3,0),0), 0)</f>
        <v>0</v>
      </c>
      <c r="M124" s="126">
        <f>'Portfolio Composition'!F128*'Measure Summary'!L124</f>
        <v>0</v>
      </c>
    </row>
    <row r="125" spans="1:13" x14ac:dyDescent="0.25">
      <c r="A125" s="148">
        <f>'Portfolio Composition'!A129</f>
        <v>0</v>
      </c>
      <c r="B125" s="148">
        <f>'Portfolio Composition'!B129</f>
        <v>0</v>
      </c>
      <c r="C125" s="148">
        <f>IFERROR(VLOOKUP('Portfolio Composition'!$A$5, 'Portfolio Composition'!$A$4:$K$5, MATCH(A125,'Portfolio Composition'!$A$4:$K$4,0),0), 0)</f>
        <v>0</v>
      </c>
      <c r="D125" s="148">
        <f>'Portfolio Composition'!G129</f>
        <v>0</v>
      </c>
      <c r="E125" s="119">
        <f>'Portfolio Composition'!C129*'Portfolio Composition'!G129</f>
        <v>0</v>
      </c>
      <c r="F125" s="119">
        <f>'Portfolio Composition'!D129*'Portfolio Composition'!G129</f>
        <v>0</v>
      </c>
      <c r="G125" s="119">
        <f>((E125*'Drop Down Select'!$G$18)+(F125*'Drop Down Select'!$I$18))</f>
        <v>0</v>
      </c>
      <c r="H125" s="148">
        <f>(IFERROR(VLOOKUP('Portfolio Composition'!$A$5,'Portfolio Composition'!$A$5:$K$5,(MATCH(A125,'Portfolio Composition'!$A$4:$K$4,0)),0),1))*'Portfolio Composition'!G129</f>
        <v>0</v>
      </c>
      <c r="I125" s="119">
        <f>'Portfolio Composition'!C129*H125</f>
        <v>0</v>
      </c>
      <c r="J125" s="119">
        <f>'Portfolio Composition'!D129*H125</f>
        <v>0</v>
      </c>
      <c r="K125" s="119">
        <f>((I125*'Drop Down Select'!$G$18)+(J125*'Drop Down Select'!$I$18))</f>
        <v>0</v>
      </c>
      <c r="L125" s="32">
        <f>IFERROR(K125/VLOOKUP('Sub-Portfolio Summary'!$A$13,'Sub-Portfolio Summary'!$A$4:$K$20,MATCH(A125,'Sub-Portfolio Summary'!$A$3:$K$3,0),0), 0)</f>
        <v>0</v>
      </c>
      <c r="M125" s="126">
        <f>'Portfolio Composition'!F129*'Measure Summary'!L125</f>
        <v>0</v>
      </c>
    </row>
    <row r="126" spans="1:13" x14ac:dyDescent="0.25">
      <c r="A126" s="148">
        <f>'Portfolio Composition'!A130</f>
        <v>0</v>
      </c>
      <c r="B126" s="148">
        <f>'Portfolio Composition'!B130</f>
        <v>0</v>
      </c>
      <c r="C126" s="148">
        <f>IFERROR(VLOOKUP('Portfolio Composition'!$A$5, 'Portfolio Composition'!$A$4:$K$5, MATCH(A126,'Portfolio Composition'!$A$4:$K$4,0),0), 0)</f>
        <v>0</v>
      </c>
      <c r="D126" s="148">
        <f>'Portfolio Composition'!G130</f>
        <v>0</v>
      </c>
      <c r="E126" s="119">
        <f>'Portfolio Composition'!C130*'Portfolio Composition'!G130</f>
        <v>0</v>
      </c>
      <c r="F126" s="119">
        <f>'Portfolio Composition'!D130*'Portfolio Composition'!G130</f>
        <v>0</v>
      </c>
      <c r="G126" s="119">
        <f>((E126*'Drop Down Select'!$G$18)+(F126*'Drop Down Select'!$I$18))</f>
        <v>0</v>
      </c>
      <c r="H126" s="148">
        <f>(IFERROR(VLOOKUP('Portfolio Composition'!$A$5,'Portfolio Composition'!$A$5:$K$5,(MATCH(A126,'Portfolio Composition'!$A$4:$K$4,0)),0),1))*'Portfolio Composition'!G130</f>
        <v>0</v>
      </c>
      <c r="I126" s="119">
        <f>'Portfolio Composition'!C130*H126</f>
        <v>0</v>
      </c>
      <c r="J126" s="119">
        <f>'Portfolio Composition'!D130*H126</f>
        <v>0</v>
      </c>
      <c r="K126" s="119">
        <f>((I126*'Drop Down Select'!$G$18)+(J126*'Drop Down Select'!$I$18))</f>
        <v>0</v>
      </c>
      <c r="L126" s="32">
        <f>IFERROR(K126/VLOOKUP('Sub-Portfolio Summary'!$A$13,'Sub-Portfolio Summary'!$A$4:$K$20,MATCH(A126,'Sub-Portfolio Summary'!$A$3:$K$3,0),0), 0)</f>
        <v>0</v>
      </c>
      <c r="M126" s="126">
        <f>'Portfolio Composition'!F130*'Measure Summary'!L126</f>
        <v>0</v>
      </c>
    </row>
    <row r="127" spans="1:13" x14ac:dyDescent="0.25">
      <c r="A127" s="148">
        <f>'Portfolio Composition'!A131</f>
        <v>0</v>
      </c>
      <c r="B127" s="148">
        <f>'Portfolio Composition'!B131</f>
        <v>0</v>
      </c>
      <c r="C127" s="148">
        <f>IFERROR(VLOOKUP('Portfolio Composition'!$A$5, 'Portfolio Composition'!$A$4:$K$5, MATCH(A127,'Portfolio Composition'!$A$4:$K$4,0),0), 0)</f>
        <v>0</v>
      </c>
      <c r="D127" s="148">
        <f>'Portfolio Composition'!G131</f>
        <v>0</v>
      </c>
      <c r="E127" s="119">
        <f>'Portfolio Composition'!C131*'Portfolio Composition'!G131</f>
        <v>0</v>
      </c>
      <c r="F127" s="119">
        <f>'Portfolio Composition'!D131*'Portfolio Composition'!G131</f>
        <v>0</v>
      </c>
      <c r="G127" s="119">
        <f>((E127*'Drop Down Select'!$G$18)+(F127*'Drop Down Select'!$I$18))</f>
        <v>0</v>
      </c>
      <c r="H127" s="148">
        <f>(IFERROR(VLOOKUP('Portfolio Composition'!$A$5,'Portfolio Composition'!$A$5:$K$5,(MATCH(A127,'Portfolio Composition'!$A$4:$K$4,0)),0),1))*'Portfolio Composition'!G131</f>
        <v>0</v>
      </c>
      <c r="I127" s="119">
        <f>'Portfolio Composition'!C131*H127</f>
        <v>0</v>
      </c>
      <c r="J127" s="119">
        <f>'Portfolio Composition'!D131*H127</f>
        <v>0</v>
      </c>
      <c r="K127" s="119">
        <f>((I127*'Drop Down Select'!$G$18)+(J127*'Drop Down Select'!$I$18))</f>
        <v>0</v>
      </c>
      <c r="L127" s="32">
        <f>IFERROR(K127/VLOOKUP('Sub-Portfolio Summary'!$A$13,'Sub-Portfolio Summary'!$A$4:$K$20,MATCH(A127,'Sub-Portfolio Summary'!$A$3:$K$3,0),0), 0)</f>
        <v>0</v>
      </c>
      <c r="M127" s="126">
        <f>'Portfolio Composition'!F131*'Measure Summary'!L127</f>
        <v>0</v>
      </c>
    </row>
    <row r="128" spans="1:13" x14ac:dyDescent="0.25">
      <c r="A128" s="148">
        <f>'Portfolio Composition'!A132</f>
        <v>0</v>
      </c>
      <c r="B128" s="148">
        <f>'Portfolio Composition'!B132</f>
        <v>0</v>
      </c>
      <c r="C128" s="148">
        <f>IFERROR(VLOOKUP('Portfolio Composition'!$A$5, 'Portfolio Composition'!$A$4:$K$5, MATCH(A128,'Portfolio Composition'!$A$4:$K$4,0),0), 0)</f>
        <v>0</v>
      </c>
      <c r="D128" s="148">
        <f>'Portfolio Composition'!G132</f>
        <v>0</v>
      </c>
      <c r="E128" s="119">
        <f>'Portfolio Composition'!C132*'Portfolio Composition'!G132</f>
        <v>0</v>
      </c>
      <c r="F128" s="119">
        <f>'Portfolio Composition'!D132*'Portfolio Composition'!G132</f>
        <v>0</v>
      </c>
      <c r="G128" s="119">
        <f>((E128*'Drop Down Select'!$G$18)+(F128*'Drop Down Select'!$I$18))</f>
        <v>0</v>
      </c>
      <c r="H128" s="148">
        <f>(IFERROR(VLOOKUP('Portfolio Composition'!$A$5,'Portfolio Composition'!$A$5:$K$5,(MATCH(A128,'Portfolio Composition'!$A$4:$K$4,0)),0),1))*'Portfolio Composition'!G132</f>
        <v>0</v>
      </c>
      <c r="I128" s="119">
        <f>'Portfolio Composition'!C132*H128</f>
        <v>0</v>
      </c>
      <c r="J128" s="119">
        <f>'Portfolio Composition'!D132*H128</f>
        <v>0</v>
      </c>
      <c r="K128" s="119">
        <f>((I128*'Drop Down Select'!$G$18)+(J128*'Drop Down Select'!$I$18))</f>
        <v>0</v>
      </c>
      <c r="L128" s="32">
        <f>IFERROR(K128/VLOOKUP('Sub-Portfolio Summary'!$A$13,'Sub-Portfolio Summary'!$A$4:$K$20,MATCH(A128,'Sub-Portfolio Summary'!$A$3:$K$3,0),0), 0)</f>
        <v>0</v>
      </c>
      <c r="M128" s="126">
        <f>'Portfolio Composition'!F132*'Measure Summary'!L128</f>
        <v>0</v>
      </c>
    </row>
    <row r="129" spans="1:13" x14ac:dyDescent="0.25">
      <c r="A129" s="148">
        <f>'Portfolio Composition'!A133</f>
        <v>0</v>
      </c>
      <c r="B129" s="148">
        <f>'Portfolio Composition'!B133</f>
        <v>0</v>
      </c>
      <c r="C129" s="148">
        <f>IFERROR(VLOOKUP('Portfolio Composition'!$A$5, 'Portfolio Composition'!$A$4:$K$5, MATCH(A129,'Portfolio Composition'!$A$4:$K$4,0),0), 0)</f>
        <v>0</v>
      </c>
      <c r="D129" s="148">
        <f>'Portfolio Composition'!G133</f>
        <v>0</v>
      </c>
      <c r="E129" s="119">
        <f>'Portfolio Composition'!C133*'Portfolio Composition'!G133</f>
        <v>0</v>
      </c>
      <c r="F129" s="119">
        <f>'Portfolio Composition'!D133*'Portfolio Composition'!G133</f>
        <v>0</v>
      </c>
      <c r="G129" s="119">
        <f>((E129*'Drop Down Select'!$G$18)+(F129*'Drop Down Select'!$I$18))</f>
        <v>0</v>
      </c>
      <c r="H129" s="148">
        <f>(IFERROR(VLOOKUP('Portfolio Composition'!$A$5,'Portfolio Composition'!$A$5:$K$5,(MATCH(A129,'Portfolio Composition'!$A$4:$K$4,0)),0),1))*'Portfolio Composition'!G133</f>
        <v>0</v>
      </c>
      <c r="I129" s="119">
        <f>'Portfolio Composition'!C133*H129</f>
        <v>0</v>
      </c>
      <c r="J129" s="119">
        <f>'Portfolio Composition'!D133*H129</f>
        <v>0</v>
      </c>
      <c r="K129" s="119">
        <f>((I129*'Drop Down Select'!$G$18)+(J129*'Drop Down Select'!$I$18))</f>
        <v>0</v>
      </c>
      <c r="L129" s="32">
        <f>IFERROR(K129/VLOOKUP('Sub-Portfolio Summary'!$A$13,'Sub-Portfolio Summary'!$A$4:$K$20,MATCH(A129,'Sub-Portfolio Summary'!$A$3:$K$3,0),0), 0)</f>
        <v>0</v>
      </c>
      <c r="M129" s="126">
        <f>'Portfolio Composition'!F133*'Measure Summary'!L129</f>
        <v>0</v>
      </c>
    </row>
    <row r="130" spans="1:13" x14ac:dyDescent="0.25">
      <c r="A130" s="148">
        <f>'Portfolio Composition'!A134</f>
        <v>0</v>
      </c>
      <c r="B130" s="148">
        <f>'Portfolio Composition'!B134</f>
        <v>0</v>
      </c>
      <c r="C130" s="148">
        <f>IFERROR(VLOOKUP('Portfolio Composition'!$A$5, 'Portfolio Composition'!$A$4:$K$5, MATCH(A130,'Portfolio Composition'!$A$4:$K$4,0),0), 0)</f>
        <v>0</v>
      </c>
      <c r="D130" s="148">
        <f>'Portfolio Composition'!G134</f>
        <v>0</v>
      </c>
      <c r="E130" s="119">
        <f>'Portfolio Composition'!C134*'Portfolio Composition'!G134</f>
        <v>0</v>
      </c>
      <c r="F130" s="119">
        <f>'Portfolio Composition'!D134*'Portfolio Composition'!G134</f>
        <v>0</v>
      </c>
      <c r="G130" s="119">
        <f>((E130*'Drop Down Select'!$G$18)+(F130*'Drop Down Select'!$I$18))</f>
        <v>0</v>
      </c>
      <c r="H130" s="148">
        <f>(IFERROR(VLOOKUP('Portfolio Composition'!$A$5,'Portfolio Composition'!$A$5:$K$5,(MATCH(A130,'Portfolio Composition'!$A$4:$K$4,0)),0),1))*'Portfolio Composition'!G134</f>
        <v>0</v>
      </c>
      <c r="I130" s="119">
        <f>'Portfolio Composition'!C134*H130</f>
        <v>0</v>
      </c>
      <c r="J130" s="119">
        <f>'Portfolio Composition'!D134*H130</f>
        <v>0</v>
      </c>
      <c r="K130" s="119">
        <f>((I130*'Drop Down Select'!$G$18)+(J130*'Drop Down Select'!$I$18))</f>
        <v>0</v>
      </c>
      <c r="L130" s="32">
        <f>IFERROR(K130/VLOOKUP('Sub-Portfolio Summary'!$A$13,'Sub-Portfolio Summary'!$A$4:$K$20,MATCH(A130,'Sub-Portfolio Summary'!$A$3:$K$3,0),0), 0)</f>
        <v>0</v>
      </c>
      <c r="M130" s="126">
        <f>'Portfolio Composition'!F134*'Measure Summary'!L130</f>
        <v>0</v>
      </c>
    </row>
    <row r="131" spans="1:13" x14ac:dyDescent="0.25">
      <c r="A131" s="148">
        <f>'Portfolio Composition'!A135</f>
        <v>0</v>
      </c>
      <c r="B131" s="148">
        <f>'Portfolio Composition'!B135</f>
        <v>0</v>
      </c>
      <c r="C131" s="148">
        <f>IFERROR(VLOOKUP('Portfolio Composition'!$A$5, 'Portfolio Composition'!$A$4:$K$5, MATCH(A131,'Portfolio Composition'!$A$4:$K$4,0),0), 0)</f>
        <v>0</v>
      </c>
      <c r="D131" s="148">
        <f>'Portfolio Composition'!G135</f>
        <v>0</v>
      </c>
      <c r="E131" s="119">
        <f>'Portfolio Composition'!C135*'Portfolio Composition'!G135</f>
        <v>0</v>
      </c>
      <c r="F131" s="119">
        <f>'Portfolio Composition'!D135*'Portfolio Composition'!G135</f>
        <v>0</v>
      </c>
      <c r="G131" s="119">
        <f>((E131*'Drop Down Select'!$G$18)+(F131*'Drop Down Select'!$I$18))</f>
        <v>0</v>
      </c>
      <c r="H131" s="148">
        <f>(IFERROR(VLOOKUP('Portfolio Composition'!$A$5,'Portfolio Composition'!$A$5:$K$5,(MATCH(A131,'Portfolio Composition'!$A$4:$K$4,0)),0),1))*'Portfolio Composition'!G135</f>
        <v>0</v>
      </c>
      <c r="I131" s="119">
        <f>'Portfolio Composition'!C135*H131</f>
        <v>0</v>
      </c>
      <c r="J131" s="119">
        <f>'Portfolio Composition'!D135*H131</f>
        <v>0</v>
      </c>
      <c r="K131" s="119">
        <f>((I131*'Drop Down Select'!$G$18)+(J131*'Drop Down Select'!$I$18))</f>
        <v>0</v>
      </c>
      <c r="L131" s="32">
        <f>IFERROR(K131/VLOOKUP('Sub-Portfolio Summary'!$A$13,'Sub-Portfolio Summary'!$A$4:$K$20,MATCH(A131,'Sub-Portfolio Summary'!$A$3:$K$3,0),0), 0)</f>
        <v>0</v>
      </c>
      <c r="M131" s="126">
        <f>'Portfolio Composition'!F135*'Measure Summary'!L131</f>
        <v>0</v>
      </c>
    </row>
    <row r="132" spans="1:13" x14ac:dyDescent="0.25">
      <c r="A132" s="148">
        <f>'Portfolio Composition'!A136</f>
        <v>0</v>
      </c>
      <c r="B132" s="148">
        <f>'Portfolio Composition'!B136</f>
        <v>0</v>
      </c>
      <c r="C132" s="148">
        <f>IFERROR(VLOOKUP('Portfolio Composition'!$A$5, 'Portfolio Composition'!$A$4:$K$5, MATCH(A132,'Portfolio Composition'!$A$4:$K$4,0),0), 0)</f>
        <v>0</v>
      </c>
      <c r="D132" s="148">
        <f>'Portfolio Composition'!G136</f>
        <v>0</v>
      </c>
      <c r="E132" s="119">
        <f>'Portfolio Composition'!C136*'Portfolio Composition'!G136</f>
        <v>0</v>
      </c>
      <c r="F132" s="119">
        <f>'Portfolio Composition'!D136*'Portfolio Composition'!G136</f>
        <v>0</v>
      </c>
      <c r="G132" s="119">
        <f>((E132*'Drop Down Select'!$G$18)+(F132*'Drop Down Select'!$I$18))</f>
        <v>0</v>
      </c>
      <c r="H132" s="148">
        <f>(IFERROR(VLOOKUP('Portfolio Composition'!$A$5,'Portfolio Composition'!$A$5:$K$5,(MATCH(A132,'Portfolio Composition'!$A$4:$K$4,0)),0),1))*'Portfolio Composition'!G136</f>
        <v>0</v>
      </c>
      <c r="I132" s="119">
        <f>'Portfolio Composition'!C136*H132</f>
        <v>0</v>
      </c>
      <c r="J132" s="119">
        <f>'Portfolio Composition'!D136*H132</f>
        <v>0</v>
      </c>
      <c r="K132" s="119">
        <f>((I132*'Drop Down Select'!$G$18)+(J132*'Drop Down Select'!$I$18))</f>
        <v>0</v>
      </c>
      <c r="L132" s="32">
        <f>IFERROR(K132/VLOOKUP('Sub-Portfolio Summary'!$A$13,'Sub-Portfolio Summary'!$A$4:$K$20,MATCH(A132,'Sub-Portfolio Summary'!$A$3:$K$3,0),0), 0)</f>
        <v>0</v>
      </c>
      <c r="M132" s="126">
        <f>'Portfolio Composition'!F136*'Measure Summary'!L132</f>
        <v>0</v>
      </c>
    </row>
    <row r="133" spans="1:13" x14ac:dyDescent="0.25">
      <c r="A133" s="148">
        <f>'Portfolio Composition'!A137</f>
        <v>0</v>
      </c>
      <c r="B133" s="148">
        <f>'Portfolio Composition'!B137</f>
        <v>0</v>
      </c>
      <c r="C133" s="148">
        <f>IFERROR(VLOOKUP('Portfolio Composition'!$A$5, 'Portfolio Composition'!$A$4:$K$5, MATCH(A133,'Portfolio Composition'!$A$4:$K$4,0),0), 0)</f>
        <v>0</v>
      </c>
      <c r="D133" s="148">
        <f>'Portfolio Composition'!G137</f>
        <v>0</v>
      </c>
      <c r="E133" s="119">
        <f>'Portfolio Composition'!C137*'Portfolio Composition'!G137</f>
        <v>0</v>
      </c>
      <c r="F133" s="119">
        <f>'Portfolio Composition'!D137*'Portfolio Composition'!G137</f>
        <v>0</v>
      </c>
      <c r="G133" s="119">
        <f>((E133*'Drop Down Select'!$G$18)+(F133*'Drop Down Select'!$I$18))</f>
        <v>0</v>
      </c>
      <c r="H133" s="148">
        <f>(IFERROR(VLOOKUP('Portfolio Composition'!$A$5,'Portfolio Composition'!$A$5:$K$5,(MATCH(A133,'Portfolio Composition'!$A$4:$K$4,0)),0),1))*'Portfolio Composition'!G137</f>
        <v>0</v>
      </c>
      <c r="I133" s="119">
        <f>'Portfolio Composition'!C137*H133</f>
        <v>0</v>
      </c>
      <c r="J133" s="119">
        <f>'Portfolio Composition'!D137*H133</f>
        <v>0</v>
      </c>
      <c r="K133" s="119">
        <f>((I133*'Drop Down Select'!$G$18)+(J133*'Drop Down Select'!$I$18))</f>
        <v>0</v>
      </c>
      <c r="L133" s="32">
        <f>IFERROR(K133/VLOOKUP('Sub-Portfolio Summary'!$A$13,'Sub-Portfolio Summary'!$A$4:$K$20,MATCH(A133,'Sub-Portfolio Summary'!$A$3:$K$3,0),0), 0)</f>
        <v>0</v>
      </c>
      <c r="M133" s="126">
        <f>'Portfolio Composition'!F137*'Measure Summary'!L133</f>
        <v>0</v>
      </c>
    </row>
    <row r="134" spans="1:13" x14ac:dyDescent="0.25">
      <c r="A134" s="148">
        <f>'Portfolio Composition'!A138</f>
        <v>0</v>
      </c>
      <c r="B134" s="148">
        <f>'Portfolio Composition'!B138</f>
        <v>0</v>
      </c>
      <c r="C134" s="148">
        <f>IFERROR(VLOOKUP('Portfolio Composition'!$A$5, 'Portfolio Composition'!$A$4:$K$5, MATCH(A134,'Portfolio Composition'!$A$4:$K$4,0),0), 0)</f>
        <v>0</v>
      </c>
      <c r="D134" s="148">
        <f>'Portfolio Composition'!G138</f>
        <v>0</v>
      </c>
      <c r="E134" s="119">
        <f>'Portfolio Composition'!C138*'Portfolio Composition'!G138</f>
        <v>0</v>
      </c>
      <c r="F134" s="119">
        <f>'Portfolio Composition'!D138*'Portfolio Composition'!G138</f>
        <v>0</v>
      </c>
      <c r="G134" s="119">
        <f>((E134*'Drop Down Select'!$G$18)+(F134*'Drop Down Select'!$I$18))</f>
        <v>0</v>
      </c>
      <c r="H134" s="148">
        <f>(IFERROR(VLOOKUP('Portfolio Composition'!$A$5,'Portfolio Composition'!$A$5:$K$5,(MATCH(A134,'Portfolio Composition'!$A$4:$K$4,0)),0),1))*'Portfolio Composition'!G138</f>
        <v>0</v>
      </c>
      <c r="I134" s="119">
        <f>'Portfolio Composition'!C138*H134</f>
        <v>0</v>
      </c>
      <c r="J134" s="119">
        <f>'Portfolio Composition'!D138*H134</f>
        <v>0</v>
      </c>
      <c r="K134" s="119">
        <f>((I134*'Drop Down Select'!$G$18)+(J134*'Drop Down Select'!$I$18))</f>
        <v>0</v>
      </c>
      <c r="L134" s="32">
        <f>IFERROR(K134/VLOOKUP('Sub-Portfolio Summary'!$A$13,'Sub-Portfolio Summary'!$A$4:$K$20,MATCH(A134,'Sub-Portfolio Summary'!$A$3:$K$3,0),0), 0)</f>
        <v>0</v>
      </c>
      <c r="M134" s="126">
        <f>'Portfolio Composition'!F138*'Measure Summary'!L134</f>
        <v>0</v>
      </c>
    </row>
    <row r="135" spans="1:13" x14ac:dyDescent="0.25">
      <c r="A135" s="148">
        <f>'Portfolio Composition'!A139</f>
        <v>0</v>
      </c>
      <c r="B135" s="148">
        <f>'Portfolio Composition'!B139</f>
        <v>0</v>
      </c>
      <c r="C135" s="148">
        <f>IFERROR(VLOOKUP('Portfolio Composition'!$A$5, 'Portfolio Composition'!$A$4:$K$5, MATCH(A135,'Portfolio Composition'!$A$4:$K$4,0),0), 0)</f>
        <v>0</v>
      </c>
      <c r="D135" s="148">
        <f>'Portfolio Composition'!G139</f>
        <v>0</v>
      </c>
      <c r="E135" s="119">
        <f>'Portfolio Composition'!C139*'Portfolio Composition'!G139</f>
        <v>0</v>
      </c>
      <c r="F135" s="119">
        <f>'Portfolio Composition'!D139*'Portfolio Composition'!G139</f>
        <v>0</v>
      </c>
      <c r="G135" s="119">
        <f>((E135*'Drop Down Select'!$G$18)+(F135*'Drop Down Select'!$I$18))</f>
        <v>0</v>
      </c>
      <c r="H135" s="148">
        <f>(IFERROR(VLOOKUP('Portfolio Composition'!$A$5,'Portfolio Composition'!$A$5:$K$5,(MATCH(A135,'Portfolio Composition'!$A$4:$K$4,0)),0),1))*'Portfolio Composition'!G139</f>
        <v>0</v>
      </c>
      <c r="I135" s="119">
        <f>'Portfolio Composition'!C139*H135</f>
        <v>0</v>
      </c>
      <c r="J135" s="119">
        <f>'Portfolio Composition'!D139*H135</f>
        <v>0</v>
      </c>
      <c r="K135" s="119">
        <f>((I135*'Drop Down Select'!$G$18)+(J135*'Drop Down Select'!$I$18))</f>
        <v>0</v>
      </c>
      <c r="L135" s="32">
        <f>IFERROR(K135/VLOOKUP('Sub-Portfolio Summary'!$A$13,'Sub-Portfolio Summary'!$A$4:$K$20,MATCH(A135,'Sub-Portfolio Summary'!$A$3:$K$3,0),0), 0)</f>
        <v>0</v>
      </c>
      <c r="M135" s="126">
        <f>'Portfolio Composition'!F139*'Measure Summary'!L135</f>
        <v>0</v>
      </c>
    </row>
    <row r="136" spans="1:13" x14ac:dyDescent="0.25">
      <c r="A136" s="148">
        <f>'Portfolio Composition'!A140</f>
        <v>0</v>
      </c>
      <c r="B136" s="148">
        <f>'Portfolio Composition'!B140</f>
        <v>0</v>
      </c>
      <c r="C136" s="148">
        <f>IFERROR(VLOOKUP('Portfolio Composition'!$A$5, 'Portfolio Composition'!$A$4:$K$5, MATCH(A136,'Portfolio Composition'!$A$4:$K$4,0),0), 0)</f>
        <v>0</v>
      </c>
      <c r="D136" s="148">
        <f>'Portfolio Composition'!G140</f>
        <v>0</v>
      </c>
      <c r="E136" s="119">
        <f>'Portfolio Composition'!C140*'Portfolio Composition'!G140</f>
        <v>0</v>
      </c>
      <c r="F136" s="119">
        <f>'Portfolio Composition'!D140*'Portfolio Composition'!G140</f>
        <v>0</v>
      </c>
      <c r="G136" s="119">
        <f>((E136*'Drop Down Select'!$G$18)+(F136*'Drop Down Select'!$I$18))</f>
        <v>0</v>
      </c>
      <c r="H136" s="148">
        <f>(IFERROR(VLOOKUP('Portfolio Composition'!$A$5,'Portfolio Composition'!$A$5:$K$5,(MATCH(A136,'Portfolio Composition'!$A$4:$K$4,0)),0),1))*'Portfolio Composition'!G140</f>
        <v>0</v>
      </c>
      <c r="I136" s="119">
        <f>'Portfolio Composition'!C140*H136</f>
        <v>0</v>
      </c>
      <c r="J136" s="119">
        <f>'Portfolio Composition'!D140*H136</f>
        <v>0</v>
      </c>
      <c r="K136" s="119">
        <f>((I136*'Drop Down Select'!$G$18)+(J136*'Drop Down Select'!$I$18))</f>
        <v>0</v>
      </c>
      <c r="L136" s="32">
        <f>IFERROR(K136/VLOOKUP('Sub-Portfolio Summary'!$A$13,'Sub-Portfolio Summary'!$A$4:$K$20,MATCH(A136,'Sub-Portfolio Summary'!$A$3:$K$3,0),0), 0)</f>
        <v>0</v>
      </c>
      <c r="M136" s="126">
        <f>'Portfolio Composition'!F140*'Measure Summary'!L136</f>
        <v>0</v>
      </c>
    </row>
    <row r="137" spans="1:13" x14ac:dyDescent="0.25">
      <c r="A137" s="148">
        <f>'Portfolio Composition'!A141</f>
        <v>0</v>
      </c>
      <c r="B137" s="148">
        <f>'Portfolio Composition'!B141</f>
        <v>0</v>
      </c>
      <c r="C137" s="148">
        <f>IFERROR(VLOOKUP('Portfolio Composition'!$A$5, 'Portfolio Composition'!$A$4:$K$5, MATCH(A137,'Portfolio Composition'!$A$4:$K$4,0),0), 0)</f>
        <v>0</v>
      </c>
      <c r="D137" s="148">
        <f>'Portfolio Composition'!G141</f>
        <v>0</v>
      </c>
      <c r="E137" s="119">
        <f>'Portfolio Composition'!C141*'Portfolio Composition'!G141</f>
        <v>0</v>
      </c>
      <c r="F137" s="119">
        <f>'Portfolio Composition'!D141*'Portfolio Composition'!G141</f>
        <v>0</v>
      </c>
      <c r="G137" s="119">
        <f>((E137*'Drop Down Select'!$G$18)+(F137*'Drop Down Select'!$I$18))</f>
        <v>0</v>
      </c>
      <c r="H137" s="148">
        <f>(IFERROR(VLOOKUP('Portfolio Composition'!$A$5,'Portfolio Composition'!$A$5:$K$5,(MATCH(A137,'Portfolio Composition'!$A$4:$K$4,0)),0),1))*'Portfolio Composition'!G141</f>
        <v>0</v>
      </c>
      <c r="I137" s="119">
        <f>'Portfolio Composition'!C141*H137</f>
        <v>0</v>
      </c>
      <c r="J137" s="119">
        <f>'Portfolio Composition'!D141*H137</f>
        <v>0</v>
      </c>
      <c r="K137" s="119">
        <f>((I137*'Drop Down Select'!$G$18)+(J137*'Drop Down Select'!$I$18))</f>
        <v>0</v>
      </c>
      <c r="L137" s="32">
        <f>IFERROR(K137/VLOOKUP('Sub-Portfolio Summary'!$A$13,'Sub-Portfolio Summary'!$A$4:$K$20,MATCH(A137,'Sub-Portfolio Summary'!$A$3:$K$3,0),0), 0)</f>
        <v>0</v>
      </c>
      <c r="M137" s="126">
        <f>'Portfolio Composition'!F141*'Measure Summary'!L137</f>
        <v>0</v>
      </c>
    </row>
    <row r="138" spans="1:13" x14ac:dyDescent="0.25">
      <c r="A138" s="148">
        <f>'Portfolio Composition'!A142</f>
        <v>0</v>
      </c>
      <c r="B138" s="148">
        <f>'Portfolio Composition'!B142</f>
        <v>0</v>
      </c>
      <c r="C138" s="148">
        <f>IFERROR(VLOOKUP('Portfolio Composition'!$A$5, 'Portfolio Composition'!$A$4:$K$5, MATCH(A138,'Portfolio Composition'!$A$4:$K$4,0),0), 0)</f>
        <v>0</v>
      </c>
      <c r="D138" s="148">
        <f>'Portfolio Composition'!G142</f>
        <v>0</v>
      </c>
      <c r="E138" s="119">
        <f>'Portfolio Composition'!C142*'Portfolio Composition'!G142</f>
        <v>0</v>
      </c>
      <c r="F138" s="119">
        <f>'Portfolio Composition'!D142*'Portfolio Composition'!G142</f>
        <v>0</v>
      </c>
      <c r="G138" s="119">
        <f>((E138*'Drop Down Select'!$G$18)+(F138*'Drop Down Select'!$I$18))</f>
        <v>0</v>
      </c>
      <c r="H138" s="148">
        <f>(IFERROR(VLOOKUP('Portfolio Composition'!$A$5,'Portfolio Composition'!$A$5:$K$5,(MATCH(A138,'Portfolio Composition'!$A$4:$K$4,0)),0),1))*'Portfolio Composition'!G142</f>
        <v>0</v>
      </c>
      <c r="I138" s="119">
        <f>'Portfolio Composition'!C142*H138</f>
        <v>0</v>
      </c>
      <c r="J138" s="119">
        <f>'Portfolio Composition'!D142*H138</f>
        <v>0</v>
      </c>
      <c r="K138" s="119">
        <f>((I138*'Drop Down Select'!$G$18)+(J138*'Drop Down Select'!$I$18))</f>
        <v>0</v>
      </c>
      <c r="L138" s="32">
        <f>IFERROR(K138/VLOOKUP('Sub-Portfolio Summary'!$A$13,'Sub-Portfolio Summary'!$A$4:$K$20,MATCH(A138,'Sub-Portfolio Summary'!$A$3:$K$3,0),0), 0)</f>
        <v>0</v>
      </c>
      <c r="M138" s="126">
        <f>'Portfolio Composition'!F142*'Measure Summary'!L138</f>
        <v>0</v>
      </c>
    </row>
    <row r="139" spans="1:13" x14ac:dyDescent="0.25">
      <c r="A139" s="148">
        <f>'Portfolio Composition'!A143</f>
        <v>0</v>
      </c>
      <c r="B139" s="148">
        <f>'Portfolio Composition'!B143</f>
        <v>0</v>
      </c>
      <c r="C139" s="148">
        <f>IFERROR(VLOOKUP('Portfolio Composition'!$A$5, 'Portfolio Composition'!$A$4:$K$5, MATCH(A139,'Portfolio Composition'!$A$4:$K$4,0),0), 0)</f>
        <v>0</v>
      </c>
      <c r="D139" s="148">
        <f>'Portfolio Composition'!G143</f>
        <v>0</v>
      </c>
      <c r="E139" s="119">
        <f>'Portfolio Composition'!C143*'Portfolio Composition'!G143</f>
        <v>0</v>
      </c>
      <c r="F139" s="119">
        <f>'Portfolio Composition'!D143*'Portfolio Composition'!G143</f>
        <v>0</v>
      </c>
      <c r="G139" s="119">
        <f>((E139*'Drop Down Select'!$G$18)+(F139*'Drop Down Select'!$I$18))</f>
        <v>0</v>
      </c>
      <c r="H139" s="148">
        <f>(IFERROR(VLOOKUP('Portfolio Composition'!$A$5,'Portfolio Composition'!$A$5:$K$5,(MATCH(A139,'Portfolio Composition'!$A$4:$K$4,0)),0),1))*'Portfolio Composition'!G143</f>
        <v>0</v>
      </c>
      <c r="I139" s="119">
        <f>'Portfolio Composition'!C143*H139</f>
        <v>0</v>
      </c>
      <c r="J139" s="119">
        <f>'Portfolio Composition'!D143*H139</f>
        <v>0</v>
      </c>
      <c r="K139" s="119">
        <f>((I139*'Drop Down Select'!$G$18)+(J139*'Drop Down Select'!$I$18))</f>
        <v>0</v>
      </c>
      <c r="L139" s="32">
        <f>IFERROR(K139/VLOOKUP('Sub-Portfolio Summary'!$A$13,'Sub-Portfolio Summary'!$A$4:$K$20,MATCH(A139,'Sub-Portfolio Summary'!$A$3:$K$3,0),0), 0)</f>
        <v>0</v>
      </c>
      <c r="M139" s="126">
        <f>'Portfolio Composition'!F143*'Measure Summary'!L139</f>
        <v>0</v>
      </c>
    </row>
    <row r="140" spans="1:13" x14ac:dyDescent="0.25">
      <c r="A140" s="148">
        <f>'Portfolio Composition'!A144</f>
        <v>0</v>
      </c>
      <c r="B140" s="148">
        <f>'Portfolio Composition'!B144</f>
        <v>0</v>
      </c>
      <c r="C140" s="148">
        <f>IFERROR(VLOOKUP('Portfolio Composition'!$A$5, 'Portfolio Composition'!$A$4:$K$5, MATCH(A140,'Portfolio Composition'!$A$4:$K$4,0),0), 0)</f>
        <v>0</v>
      </c>
      <c r="D140" s="148">
        <f>'Portfolio Composition'!G144</f>
        <v>0</v>
      </c>
      <c r="E140" s="119">
        <f>'Portfolio Composition'!C144*'Portfolio Composition'!G144</f>
        <v>0</v>
      </c>
      <c r="F140" s="119">
        <f>'Portfolio Composition'!D144*'Portfolio Composition'!G144</f>
        <v>0</v>
      </c>
      <c r="G140" s="119">
        <f>((E140*'Drop Down Select'!$G$18)+(F140*'Drop Down Select'!$I$18))</f>
        <v>0</v>
      </c>
      <c r="H140" s="148">
        <f>(IFERROR(VLOOKUP('Portfolio Composition'!$A$5,'Portfolio Composition'!$A$5:$K$5,(MATCH(A140,'Portfolio Composition'!$A$4:$K$4,0)),0),1))*'Portfolio Composition'!G144</f>
        <v>0</v>
      </c>
      <c r="I140" s="119">
        <f>'Portfolio Composition'!C144*H140</f>
        <v>0</v>
      </c>
      <c r="J140" s="119">
        <f>'Portfolio Composition'!D144*H140</f>
        <v>0</v>
      </c>
      <c r="K140" s="119">
        <f>((I140*'Drop Down Select'!$G$18)+(J140*'Drop Down Select'!$I$18))</f>
        <v>0</v>
      </c>
      <c r="L140" s="32">
        <f>IFERROR(K140/VLOOKUP('Sub-Portfolio Summary'!$A$13,'Sub-Portfolio Summary'!$A$4:$K$20,MATCH(A140,'Sub-Portfolio Summary'!$A$3:$K$3,0),0), 0)</f>
        <v>0</v>
      </c>
      <c r="M140" s="126">
        <f>'Portfolio Composition'!F144*'Measure Summary'!L140</f>
        <v>0</v>
      </c>
    </row>
    <row r="141" spans="1:13" x14ac:dyDescent="0.25">
      <c r="A141" s="148">
        <f>'Portfolio Composition'!A145</f>
        <v>0</v>
      </c>
      <c r="B141" s="148">
        <f>'Portfolio Composition'!B145</f>
        <v>0</v>
      </c>
      <c r="C141" s="148">
        <f>IFERROR(VLOOKUP('Portfolio Composition'!$A$5, 'Portfolio Composition'!$A$4:$K$5, MATCH(A141,'Portfolio Composition'!$A$4:$K$4,0),0), 0)</f>
        <v>0</v>
      </c>
      <c r="D141" s="148">
        <f>'Portfolio Composition'!G145</f>
        <v>0</v>
      </c>
      <c r="E141" s="119">
        <f>'Portfolio Composition'!C145*'Portfolio Composition'!G145</f>
        <v>0</v>
      </c>
      <c r="F141" s="119">
        <f>'Portfolio Composition'!D145*'Portfolio Composition'!G145</f>
        <v>0</v>
      </c>
      <c r="G141" s="119">
        <f>((E141*'Drop Down Select'!$G$18)+(F141*'Drop Down Select'!$I$18))</f>
        <v>0</v>
      </c>
      <c r="H141" s="148">
        <f>(IFERROR(VLOOKUP('Portfolio Composition'!$A$5,'Portfolio Composition'!$A$5:$K$5,(MATCH(A141,'Portfolio Composition'!$A$4:$K$4,0)),0),1))*'Portfolio Composition'!G145</f>
        <v>0</v>
      </c>
      <c r="I141" s="119">
        <f>'Portfolio Composition'!C145*H141</f>
        <v>0</v>
      </c>
      <c r="J141" s="119">
        <f>'Portfolio Composition'!D145*H141</f>
        <v>0</v>
      </c>
      <c r="K141" s="119">
        <f>((I141*'Drop Down Select'!$G$18)+(J141*'Drop Down Select'!$I$18))</f>
        <v>0</v>
      </c>
      <c r="L141" s="32">
        <f>IFERROR(K141/VLOOKUP('Sub-Portfolio Summary'!$A$13,'Sub-Portfolio Summary'!$A$4:$K$20,MATCH(A141,'Sub-Portfolio Summary'!$A$3:$K$3,0),0), 0)</f>
        <v>0</v>
      </c>
      <c r="M141" s="126">
        <f>'Portfolio Composition'!F145*'Measure Summary'!L141</f>
        <v>0</v>
      </c>
    </row>
    <row r="142" spans="1:13" x14ac:dyDescent="0.25">
      <c r="A142" s="148">
        <f>'Portfolio Composition'!A146</f>
        <v>0</v>
      </c>
      <c r="B142" s="148">
        <f>'Portfolio Composition'!B146</f>
        <v>0</v>
      </c>
      <c r="C142" s="148">
        <f>IFERROR(VLOOKUP('Portfolio Composition'!$A$5, 'Portfolio Composition'!$A$4:$K$5, MATCH(A142,'Portfolio Composition'!$A$4:$K$4,0),0), 0)</f>
        <v>0</v>
      </c>
      <c r="D142" s="148">
        <f>'Portfolio Composition'!G146</f>
        <v>0</v>
      </c>
      <c r="E142" s="119">
        <f>'Portfolio Composition'!C146*'Portfolio Composition'!G146</f>
        <v>0</v>
      </c>
      <c r="F142" s="119">
        <f>'Portfolio Composition'!D146*'Portfolio Composition'!G146</f>
        <v>0</v>
      </c>
      <c r="G142" s="119">
        <f>((E142*'Drop Down Select'!$G$18)+(F142*'Drop Down Select'!$I$18))</f>
        <v>0</v>
      </c>
      <c r="H142" s="148">
        <f>(IFERROR(VLOOKUP('Portfolio Composition'!$A$5,'Portfolio Composition'!$A$5:$K$5,(MATCH(A142,'Portfolio Composition'!$A$4:$K$4,0)),0),1))*'Portfolio Composition'!G146</f>
        <v>0</v>
      </c>
      <c r="I142" s="119">
        <f>'Portfolio Composition'!C146*H142</f>
        <v>0</v>
      </c>
      <c r="J142" s="119">
        <f>'Portfolio Composition'!D146*H142</f>
        <v>0</v>
      </c>
      <c r="K142" s="119">
        <f>((I142*'Drop Down Select'!$G$18)+(J142*'Drop Down Select'!$I$18))</f>
        <v>0</v>
      </c>
      <c r="L142" s="32">
        <f>IFERROR(K142/VLOOKUP('Sub-Portfolio Summary'!$A$13,'Sub-Portfolio Summary'!$A$4:$K$20,MATCH(A142,'Sub-Portfolio Summary'!$A$3:$K$3,0),0), 0)</f>
        <v>0</v>
      </c>
      <c r="M142" s="126">
        <f>'Portfolio Composition'!F146*'Measure Summary'!L142</f>
        <v>0</v>
      </c>
    </row>
    <row r="143" spans="1:13" x14ac:dyDescent="0.25">
      <c r="A143" s="148">
        <f>'Portfolio Composition'!A147</f>
        <v>0</v>
      </c>
      <c r="B143" s="148">
        <f>'Portfolio Composition'!B147</f>
        <v>0</v>
      </c>
      <c r="C143" s="148">
        <f>IFERROR(VLOOKUP('Portfolio Composition'!$A$5, 'Portfolio Composition'!$A$4:$K$5, MATCH(A143,'Portfolio Composition'!$A$4:$K$4,0),0), 0)</f>
        <v>0</v>
      </c>
      <c r="D143" s="148">
        <f>'Portfolio Composition'!G147</f>
        <v>0</v>
      </c>
      <c r="E143" s="119">
        <f>'Portfolio Composition'!C147*'Portfolio Composition'!G147</f>
        <v>0</v>
      </c>
      <c r="F143" s="119">
        <f>'Portfolio Composition'!D147*'Portfolio Composition'!G147</f>
        <v>0</v>
      </c>
      <c r="G143" s="119">
        <f>((E143*'Drop Down Select'!$G$18)+(F143*'Drop Down Select'!$I$18))</f>
        <v>0</v>
      </c>
      <c r="H143" s="148">
        <f>(IFERROR(VLOOKUP('Portfolio Composition'!$A$5,'Portfolio Composition'!$A$5:$K$5,(MATCH(A143,'Portfolio Composition'!$A$4:$K$4,0)),0),1))*'Portfolio Composition'!G147</f>
        <v>0</v>
      </c>
      <c r="I143" s="119">
        <f>'Portfolio Composition'!C147*H143</f>
        <v>0</v>
      </c>
      <c r="J143" s="119">
        <f>'Portfolio Composition'!D147*H143</f>
        <v>0</v>
      </c>
      <c r="K143" s="119">
        <f>((I143*'Drop Down Select'!$G$18)+(J143*'Drop Down Select'!$I$18))</f>
        <v>0</v>
      </c>
      <c r="L143" s="32">
        <f>IFERROR(K143/VLOOKUP('Sub-Portfolio Summary'!$A$13,'Sub-Portfolio Summary'!$A$4:$K$20,MATCH(A143,'Sub-Portfolio Summary'!$A$3:$K$3,0),0), 0)</f>
        <v>0</v>
      </c>
      <c r="M143" s="126">
        <f>'Portfolio Composition'!F147*'Measure Summary'!L143</f>
        <v>0</v>
      </c>
    </row>
    <row r="144" spans="1:13" x14ac:dyDescent="0.25">
      <c r="A144" s="148">
        <f>'Portfolio Composition'!A148</f>
        <v>0</v>
      </c>
      <c r="B144" s="148">
        <f>'Portfolio Composition'!B148</f>
        <v>0</v>
      </c>
      <c r="C144" s="148">
        <f>IFERROR(VLOOKUP('Portfolio Composition'!$A$5, 'Portfolio Composition'!$A$4:$K$5, MATCH(A144,'Portfolio Composition'!$A$4:$K$4,0),0), 0)</f>
        <v>0</v>
      </c>
      <c r="D144" s="148">
        <f>'Portfolio Composition'!G148</f>
        <v>0</v>
      </c>
      <c r="E144" s="119">
        <f>'Portfolio Composition'!C148*'Portfolio Composition'!G148</f>
        <v>0</v>
      </c>
      <c r="F144" s="119">
        <f>'Portfolio Composition'!D148*'Portfolio Composition'!G148</f>
        <v>0</v>
      </c>
      <c r="G144" s="119">
        <f>((E144*'Drop Down Select'!$G$18)+(F144*'Drop Down Select'!$I$18))</f>
        <v>0</v>
      </c>
      <c r="H144" s="148">
        <f>(IFERROR(VLOOKUP('Portfolio Composition'!$A$5,'Portfolio Composition'!$A$5:$K$5,(MATCH(A144,'Portfolio Composition'!$A$4:$K$4,0)),0),1))*'Portfolio Composition'!G148</f>
        <v>0</v>
      </c>
      <c r="I144" s="119">
        <f>'Portfolio Composition'!C148*H144</f>
        <v>0</v>
      </c>
      <c r="J144" s="119">
        <f>'Portfolio Composition'!D148*H144</f>
        <v>0</v>
      </c>
      <c r="K144" s="119">
        <f>((I144*'Drop Down Select'!$G$18)+(J144*'Drop Down Select'!$I$18))</f>
        <v>0</v>
      </c>
      <c r="L144" s="32">
        <f>IFERROR(K144/VLOOKUP('Sub-Portfolio Summary'!$A$13,'Sub-Portfolio Summary'!$A$4:$K$20,MATCH(A144,'Sub-Portfolio Summary'!$A$3:$K$3,0),0), 0)</f>
        <v>0</v>
      </c>
      <c r="M144" s="126">
        <f>'Portfolio Composition'!F148*'Measure Summary'!L144</f>
        <v>0</v>
      </c>
    </row>
    <row r="145" spans="1:13" x14ac:dyDescent="0.25">
      <c r="A145" s="148">
        <f>'Portfolio Composition'!A149</f>
        <v>0</v>
      </c>
      <c r="B145" s="148">
        <f>'Portfolio Composition'!B149</f>
        <v>0</v>
      </c>
      <c r="C145" s="148">
        <f>IFERROR(VLOOKUP('Portfolio Composition'!$A$5, 'Portfolio Composition'!$A$4:$K$5, MATCH(A145,'Portfolio Composition'!$A$4:$K$4,0),0), 0)</f>
        <v>0</v>
      </c>
      <c r="D145" s="148">
        <f>'Portfolio Composition'!G149</f>
        <v>0</v>
      </c>
      <c r="E145" s="119">
        <f>'Portfolio Composition'!C149*'Portfolio Composition'!G149</f>
        <v>0</v>
      </c>
      <c r="F145" s="119">
        <f>'Portfolio Composition'!D149*'Portfolio Composition'!G149</f>
        <v>0</v>
      </c>
      <c r="G145" s="119">
        <f>((E145*'Drop Down Select'!$G$18)+(F145*'Drop Down Select'!$I$18))</f>
        <v>0</v>
      </c>
      <c r="H145" s="148">
        <f>(IFERROR(VLOOKUP('Portfolio Composition'!$A$5,'Portfolio Composition'!$A$5:$K$5,(MATCH(A145,'Portfolio Composition'!$A$4:$K$4,0)),0),1))*'Portfolio Composition'!G149</f>
        <v>0</v>
      </c>
      <c r="I145" s="119">
        <f>'Portfolio Composition'!C149*H145</f>
        <v>0</v>
      </c>
      <c r="J145" s="119">
        <f>'Portfolio Composition'!D149*H145</f>
        <v>0</v>
      </c>
      <c r="K145" s="119">
        <f>((I145*'Drop Down Select'!$G$18)+(J145*'Drop Down Select'!$I$18))</f>
        <v>0</v>
      </c>
      <c r="L145" s="32">
        <f>IFERROR(K145/VLOOKUP('Sub-Portfolio Summary'!$A$13,'Sub-Portfolio Summary'!$A$4:$K$20,MATCH(A145,'Sub-Portfolio Summary'!$A$3:$K$3,0),0), 0)</f>
        <v>0</v>
      </c>
      <c r="M145" s="126">
        <f>'Portfolio Composition'!F149*'Measure Summary'!L145</f>
        <v>0</v>
      </c>
    </row>
    <row r="146" spans="1:13" x14ac:dyDescent="0.25">
      <c r="A146" s="148">
        <f>'Portfolio Composition'!A150</f>
        <v>0</v>
      </c>
      <c r="B146" s="148">
        <f>'Portfolio Composition'!B150</f>
        <v>0</v>
      </c>
      <c r="C146" s="148">
        <f>IFERROR(VLOOKUP('Portfolio Composition'!$A$5, 'Portfolio Composition'!$A$4:$K$5, MATCH(A146,'Portfolio Composition'!$A$4:$K$4,0),0), 0)</f>
        <v>0</v>
      </c>
      <c r="D146" s="148">
        <f>'Portfolio Composition'!G150</f>
        <v>0</v>
      </c>
      <c r="E146" s="119">
        <f>'Portfolio Composition'!C150*'Portfolio Composition'!G150</f>
        <v>0</v>
      </c>
      <c r="F146" s="119">
        <f>'Portfolio Composition'!D150*'Portfolio Composition'!G150</f>
        <v>0</v>
      </c>
      <c r="G146" s="119">
        <f>((E146*'Drop Down Select'!$G$18)+(F146*'Drop Down Select'!$I$18))</f>
        <v>0</v>
      </c>
      <c r="H146" s="148">
        <f>(IFERROR(VLOOKUP('Portfolio Composition'!$A$5,'Portfolio Composition'!$A$5:$K$5,(MATCH(A146,'Portfolio Composition'!$A$4:$K$4,0)),0),1))*'Portfolio Composition'!G150</f>
        <v>0</v>
      </c>
      <c r="I146" s="119">
        <f>'Portfolio Composition'!C150*H146</f>
        <v>0</v>
      </c>
      <c r="J146" s="119">
        <f>'Portfolio Composition'!D150*H146</f>
        <v>0</v>
      </c>
      <c r="K146" s="119">
        <f>((I146*'Drop Down Select'!$G$18)+(J146*'Drop Down Select'!$I$18))</f>
        <v>0</v>
      </c>
      <c r="L146" s="32">
        <f>IFERROR(K146/VLOOKUP('Sub-Portfolio Summary'!$A$13,'Sub-Portfolio Summary'!$A$4:$K$20,MATCH(A146,'Sub-Portfolio Summary'!$A$3:$K$3,0),0), 0)</f>
        <v>0</v>
      </c>
      <c r="M146" s="126">
        <f>'Portfolio Composition'!F150*'Measure Summary'!L146</f>
        <v>0</v>
      </c>
    </row>
    <row r="147" spans="1:13" x14ac:dyDescent="0.25">
      <c r="A147" s="148">
        <f>'Portfolio Composition'!A151</f>
        <v>0</v>
      </c>
      <c r="B147" s="148">
        <f>'Portfolio Composition'!B151</f>
        <v>0</v>
      </c>
      <c r="C147" s="148">
        <f>IFERROR(VLOOKUP('Portfolio Composition'!$A$5, 'Portfolio Composition'!$A$4:$K$5, MATCH(A147,'Portfolio Composition'!$A$4:$K$4,0),0), 0)</f>
        <v>0</v>
      </c>
      <c r="D147" s="148">
        <f>'Portfolio Composition'!G151</f>
        <v>0</v>
      </c>
      <c r="E147" s="119">
        <f>'Portfolio Composition'!C151*'Portfolio Composition'!G151</f>
        <v>0</v>
      </c>
      <c r="F147" s="119">
        <f>'Portfolio Composition'!D151*'Portfolio Composition'!G151</f>
        <v>0</v>
      </c>
      <c r="G147" s="119">
        <f>((E147*'Drop Down Select'!$G$18)+(F147*'Drop Down Select'!$I$18))</f>
        <v>0</v>
      </c>
      <c r="H147" s="148">
        <f>(IFERROR(VLOOKUP('Portfolio Composition'!$A$5,'Portfolio Composition'!$A$5:$K$5,(MATCH(A147,'Portfolio Composition'!$A$4:$K$4,0)),0),1))*'Portfolio Composition'!G151</f>
        <v>0</v>
      </c>
      <c r="I147" s="119">
        <f>'Portfolio Composition'!C151*H147</f>
        <v>0</v>
      </c>
      <c r="J147" s="119">
        <f>'Portfolio Composition'!D151*H147</f>
        <v>0</v>
      </c>
      <c r="K147" s="119">
        <f>((I147*'Drop Down Select'!$G$18)+(J147*'Drop Down Select'!$I$18))</f>
        <v>0</v>
      </c>
      <c r="L147" s="32">
        <f>IFERROR(K147/VLOOKUP('Sub-Portfolio Summary'!$A$13,'Sub-Portfolio Summary'!$A$4:$K$20,MATCH(A147,'Sub-Portfolio Summary'!$A$3:$K$3,0),0), 0)</f>
        <v>0</v>
      </c>
      <c r="M147" s="126">
        <f>'Portfolio Composition'!F151*'Measure Summary'!L147</f>
        <v>0</v>
      </c>
    </row>
    <row r="148" spans="1:13" x14ac:dyDescent="0.25">
      <c r="A148" s="148">
        <f>'Portfolio Composition'!A152</f>
        <v>0</v>
      </c>
      <c r="B148" s="148">
        <f>'Portfolio Composition'!B152</f>
        <v>0</v>
      </c>
      <c r="C148" s="148">
        <f>IFERROR(VLOOKUP('Portfolio Composition'!$A$5, 'Portfolio Composition'!$A$4:$K$5, MATCH(A148,'Portfolio Composition'!$A$4:$K$4,0),0), 0)</f>
        <v>0</v>
      </c>
      <c r="D148" s="148">
        <f>'Portfolio Composition'!G152</f>
        <v>0</v>
      </c>
      <c r="E148" s="119">
        <f>'Portfolio Composition'!C152*'Portfolio Composition'!G152</f>
        <v>0</v>
      </c>
      <c r="F148" s="119">
        <f>'Portfolio Composition'!D152*'Portfolio Composition'!G152</f>
        <v>0</v>
      </c>
      <c r="G148" s="119">
        <f>((E148*'Drop Down Select'!$G$18)+(F148*'Drop Down Select'!$I$18))</f>
        <v>0</v>
      </c>
      <c r="H148" s="148">
        <f>(IFERROR(VLOOKUP('Portfolio Composition'!$A$5,'Portfolio Composition'!$A$5:$K$5,(MATCH(A148,'Portfolio Composition'!$A$4:$K$4,0)),0),1))*'Portfolio Composition'!G152</f>
        <v>0</v>
      </c>
      <c r="I148" s="119">
        <f>'Portfolio Composition'!C152*H148</f>
        <v>0</v>
      </c>
      <c r="J148" s="119">
        <f>'Portfolio Composition'!D152*H148</f>
        <v>0</v>
      </c>
      <c r="K148" s="119">
        <f>((I148*'Drop Down Select'!$G$18)+(J148*'Drop Down Select'!$I$18))</f>
        <v>0</v>
      </c>
      <c r="L148" s="32">
        <f>IFERROR(K148/VLOOKUP('Sub-Portfolio Summary'!$A$13,'Sub-Portfolio Summary'!$A$4:$K$20,MATCH(A148,'Sub-Portfolio Summary'!$A$3:$K$3,0),0), 0)</f>
        <v>0</v>
      </c>
      <c r="M148" s="126">
        <f>'Portfolio Composition'!F152*'Measure Summary'!L148</f>
        <v>0</v>
      </c>
    </row>
    <row r="149" spans="1:13" x14ac:dyDescent="0.25">
      <c r="A149" s="148">
        <f>'Portfolio Composition'!A153</f>
        <v>0</v>
      </c>
      <c r="B149" s="148">
        <f>'Portfolio Composition'!B153</f>
        <v>0</v>
      </c>
      <c r="C149" s="148">
        <f>IFERROR(VLOOKUP('Portfolio Composition'!$A$5, 'Portfolio Composition'!$A$4:$K$5, MATCH(A149,'Portfolio Composition'!$A$4:$K$4,0),0), 0)</f>
        <v>0</v>
      </c>
      <c r="D149" s="148">
        <f>'Portfolio Composition'!G153</f>
        <v>0</v>
      </c>
      <c r="E149" s="119">
        <f>'Portfolio Composition'!C153*'Portfolio Composition'!G153</f>
        <v>0</v>
      </c>
      <c r="F149" s="119">
        <f>'Portfolio Composition'!D153*'Portfolio Composition'!G153</f>
        <v>0</v>
      </c>
      <c r="G149" s="119">
        <f>((E149*'Drop Down Select'!$G$18)+(F149*'Drop Down Select'!$I$18))</f>
        <v>0</v>
      </c>
      <c r="H149" s="148">
        <f>(IFERROR(VLOOKUP('Portfolio Composition'!$A$5,'Portfolio Composition'!$A$5:$K$5,(MATCH(A149,'Portfolio Composition'!$A$4:$K$4,0)),0),1))*'Portfolio Composition'!G153</f>
        <v>0</v>
      </c>
      <c r="I149" s="119">
        <f>'Portfolio Composition'!C153*H149</f>
        <v>0</v>
      </c>
      <c r="J149" s="119">
        <f>'Portfolio Composition'!D153*H149</f>
        <v>0</v>
      </c>
      <c r="K149" s="119">
        <f>((I149*'Drop Down Select'!$G$18)+(J149*'Drop Down Select'!$I$18))</f>
        <v>0</v>
      </c>
      <c r="L149" s="32">
        <f>IFERROR(K149/VLOOKUP('Sub-Portfolio Summary'!$A$13,'Sub-Portfolio Summary'!$A$4:$K$20,MATCH(A149,'Sub-Portfolio Summary'!$A$3:$K$3,0),0), 0)</f>
        <v>0</v>
      </c>
      <c r="M149" s="126">
        <f>'Portfolio Composition'!F153*'Measure Summary'!L149</f>
        <v>0</v>
      </c>
    </row>
    <row r="150" spans="1:13" x14ac:dyDescent="0.25">
      <c r="A150" s="148">
        <f>'Portfolio Composition'!A154</f>
        <v>0</v>
      </c>
      <c r="B150" s="148">
        <f>'Portfolio Composition'!B154</f>
        <v>0</v>
      </c>
      <c r="C150" s="148">
        <f>IFERROR(VLOOKUP('Portfolio Composition'!$A$5, 'Portfolio Composition'!$A$4:$K$5, MATCH(A150,'Portfolio Composition'!$A$4:$K$4,0),0), 0)</f>
        <v>0</v>
      </c>
      <c r="D150" s="148">
        <f>'Portfolio Composition'!G154</f>
        <v>0</v>
      </c>
      <c r="E150" s="119">
        <f>'Portfolio Composition'!C154*'Portfolio Composition'!G154</f>
        <v>0</v>
      </c>
      <c r="F150" s="119">
        <f>'Portfolio Composition'!D154*'Portfolio Composition'!G154</f>
        <v>0</v>
      </c>
      <c r="G150" s="119">
        <f>((E150*'Drop Down Select'!$G$18)+(F150*'Drop Down Select'!$I$18))</f>
        <v>0</v>
      </c>
      <c r="H150" s="148">
        <f>(IFERROR(VLOOKUP('Portfolio Composition'!$A$5,'Portfolio Composition'!$A$5:$K$5,(MATCH(A150,'Portfolio Composition'!$A$4:$K$4,0)),0),1))*'Portfolio Composition'!G154</f>
        <v>0</v>
      </c>
      <c r="I150" s="119">
        <f>'Portfolio Composition'!C154*H150</f>
        <v>0</v>
      </c>
      <c r="J150" s="119">
        <f>'Portfolio Composition'!D154*H150</f>
        <v>0</v>
      </c>
      <c r="K150" s="119">
        <f>((I150*'Drop Down Select'!$G$18)+(J150*'Drop Down Select'!$I$18))</f>
        <v>0</v>
      </c>
      <c r="L150" s="32">
        <f>IFERROR(K150/VLOOKUP('Sub-Portfolio Summary'!$A$13,'Sub-Portfolio Summary'!$A$4:$K$20,MATCH(A150,'Sub-Portfolio Summary'!$A$3:$K$3,0),0), 0)</f>
        <v>0</v>
      </c>
      <c r="M150" s="126">
        <f>'Portfolio Composition'!F154*'Measure Summary'!L150</f>
        <v>0</v>
      </c>
    </row>
    <row r="151" spans="1:13" x14ac:dyDescent="0.25">
      <c r="A151" s="148">
        <f>'Portfolio Composition'!A155</f>
        <v>0</v>
      </c>
      <c r="B151" s="148">
        <f>'Portfolio Composition'!B155</f>
        <v>0</v>
      </c>
      <c r="C151" s="148">
        <f>IFERROR(VLOOKUP('Portfolio Composition'!$A$5, 'Portfolio Composition'!$A$4:$K$5, MATCH(A151,'Portfolio Composition'!$A$4:$K$4,0),0), 0)</f>
        <v>0</v>
      </c>
      <c r="D151" s="148">
        <f>'Portfolio Composition'!G155</f>
        <v>0</v>
      </c>
      <c r="E151" s="119">
        <f>'Portfolio Composition'!C155*'Portfolio Composition'!G155</f>
        <v>0</v>
      </c>
      <c r="F151" s="119">
        <f>'Portfolio Composition'!D155*'Portfolio Composition'!G155</f>
        <v>0</v>
      </c>
      <c r="G151" s="119">
        <f>((E151*'Drop Down Select'!$G$18)+(F151*'Drop Down Select'!$I$18))</f>
        <v>0</v>
      </c>
      <c r="H151" s="148">
        <f>(IFERROR(VLOOKUP('Portfolio Composition'!$A$5,'Portfolio Composition'!$A$5:$K$5,(MATCH(A151,'Portfolio Composition'!$A$4:$K$4,0)),0),1))*'Portfolio Composition'!G155</f>
        <v>0</v>
      </c>
      <c r="I151" s="119">
        <f>'Portfolio Composition'!C155*H151</f>
        <v>0</v>
      </c>
      <c r="J151" s="119">
        <f>'Portfolio Composition'!D155*H151</f>
        <v>0</v>
      </c>
      <c r="K151" s="119">
        <f>((I151*'Drop Down Select'!$G$18)+(J151*'Drop Down Select'!$I$18))</f>
        <v>0</v>
      </c>
      <c r="L151" s="32">
        <f>IFERROR(K151/VLOOKUP('Sub-Portfolio Summary'!$A$13,'Sub-Portfolio Summary'!$A$4:$K$20,MATCH(A151,'Sub-Portfolio Summary'!$A$3:$K$3,0),0), 0)</f>
        <v>0</v>
      </c>
      <c r="M151" s="126">
        <f>'Portfolio Composition'!F155*'Measure Summary'!L151</f>
        <v>0</v>
      </c>
    </row>
    <row r="152" spans="1:13" x14ac:dyDescent="0.25">
      <c r="A152" s="148">
        <f>'Portfolio Composition'!A156</f>
        <v>0</v>
      </c>
      <c r="B152" s="148">
        <f>'Portfolio Composition'!B156</f>
        <v>0</v>
      </c>
      <c r="C152" s="148">
        <f>IFERROR(VLOOKUP('Portfolio Composition'!$A$5, 'Portfolio Composition'!$A$4:$K$5, MATCH(A152,'Portfolio Composition'!$A$4:$K$4,0),0), 0)</f>
        <v>0</v>
      </c>
      <c r="D152" s="148">
        <f>'Portfolio Composition'!G156</f>
        <v>0</v>
      </c>
      <c r="E152" s="119">
        <f>'Portfolio Composition'!C156*'Portfolio Composition'!G156</f>
        <v>0</v>
      </c>
      <c r="F152" s="119">
        <f>'Portfolio Composition'!D156*'Portfolio Composition'!G156</f>
        <v>0</v>
      </c>
      <c r="G152" s="119">
        <f>((E152*'Drop Down Select'!$G$18)+(F152*'Drop Down Select'!$I$18))</f>
        <v>0</v>
      </c>
      <c r="H152" s="148">
        <f>(IFERROR(VLOOKUP('Portfolio Composition'!$A$5,'Portfolio Composition'!$A$5:$K$5,(MATCH(A152,'Portfolio Composition'!$A$4:$K$4,0)),0),1))*'Portfolio Composition'!G156</f>
        <v>0</v>
      </c>
      <c r="I152" s="119">
        <f>'Portfolio Composition'!C156*H152</f>
        <v>0</v>
      </c>
      <c r="J152" s="119">
        <f>'Portfolio Composition'!D156*H152</f>
        <v>0</v>
      </c>
      <c r="K152" s="119">
        <f>((I152*'Drop Down Select'!$G$18)+(J152*'Drop Down Select'!$I$18))</f>
        <v>0</v>
      </c>
      <c r="L152" s="32">
        <f>IFERROR(K152/VLOOKUP('Sub-Portfolio Summary'!$A$13,'Sub-Portfolio Summary'!$A$4:$K$20,MATCH(A152,'Sub-Portfolio Summary'!$A$3:$K$3,0),0), 0)</f>
        <v>0</v>
      </c>
      <c r="M152" s="126">
        <f>'Portfolio Composition'!F156*'Measure Summary'!L152</f>
        <v>0</v>
      </c>
    </row>
    <row r="153" spans="1:13" x14ac:dyDescent="0.25">
      <c r="A153" s="148">
        <f>'Portfolio Composition'!A157</f>
        <v>0</v>
      </c>
      <c r="B153" s="148">
        <f>'Portfolio Composition'!B157</f>
        <v>0</v>
      </c>
      <c r="C153" s="148">
        <f>IFERROR(VLOOKUP('Portfolio Composition'!$A$5, 'Portfolio Composition'!$A$4:$K$5, MATCH(A153,'Portfolio Composition'!$A$4:$K$4,0),0), 0)</f>
        <v>0</v>
      </c>
      <c r="D153" s="148">
        <f>'Portfolio Composition'!G157</f>
        <v>0</v>
      </c>
      <c r="E153" s="119">
        <f>'Portfolio Composition'!C157*'Portfolio Composition'!G157</f>
        <v>0</v>
      </c>
      <c r="F153" s="119">
        <f>'Portfolio Composition'!D157*'Portfolio Composition'!G157</f>
        <v>0</v>
      </c>
      <c r="G153" s="119">
        <f>((E153*'Drop Down Select'!$G$18)+(F153*'Drop Down Select'!$I$18))</f>
        <v>0</v>
      </c>
      <c r="H153" s="148">
        <f>(IFERROR(VLOOKUP('Portfolio Composition'!$A$5,'Portfolio Composition'!$A$5:$K$5,(MATCH(A153,'Portfolio Composition'!$A$4:$K$4,0)),0),1))*'Portfolio Composition'!G157</f>
        <v>0</v>
      </c>
      <c r="I153" s="119">
        <f>'Portfolio Composition'!C157*H153</f>
        <v>0</v>
      </c>
      <c r="J153" s="119">
        <f>'Portfolio Composition'!D157*H153</f>
        <v>0</v>
      </c>
      <c r="K153" s="119">
        <f>((I153*'Drop Down Select'!$G$18)+(J153*'Drop Down Select'!$I$18))</f>
        <v>0</v>
      </c>
      <c r="L153" s="32">
        <f>IFERROR(K153/VLOOKUP('Sub-Portfolio Summary'!$A$13,'Sub-Portfolio Summary'!$A$4:$K$20,MATCH(A153,'Sub-Portfolio Summary'!$A$3:$K$3,0),0), 0)</f>
        <v>0</v>
      </c>
      <c r="M153" s="126">
        <f>'Portfolio Composition'!F157*'Measure Summary'!L153</f>
        <v>0</v>
      </c>
    </row>
    <row r="154" spans="1:13" x14ac:dyDescent="0.25">
      <c r="A154" s="148">
        <f>'Portfolio Composition'!A158</f>
        <v>0</v>
      </c>
      <c r="B154" s="148">
        <f>'Portfolio Composition'!B158</f>
        <v>0</v>
      </c>
      <c r="C154" s="148">
        <f>IFERROR(VLOOKUP('Portfolio Composition'!$A$5, 'Portfolio Composition'!$A$4:$K$5, MATCH(A154,'Portfolio Composition'!$A$4:$K$4,0),0), 0)</f>
        <v>0</v>
      </c>
      <c r="D154" s="148">
        <f>'Portfolio Composition'!G158</f>
        <v>0</v>
      </c>
      <c r="E154" s="119">
        <f>'Portfolio Composition'!C158*'Portfolio Composition'!G158</f>
        <v>0</v>
      </c>
      <c r="F154" s="119">
        <f>'Portfolio Composition'!D158*'Portfolio Composition'!G158</f>
        <v>0</v>
      </c>
      <c r="G154" s="119">
        <f>((E154*'Drop Down Select'!$G$18)+(F154*'Drop Down Select'!$I$18))</f>
        <v>0</v>
      </c>
      <c r="H154" s="148">
        <f>(IFERROR(VLOOKUP('Portfolio Composition'!$A$5,'Portfolio Composition'!$A$5:$K$5,(MATCH(A154,'Portfolio Composition'!$A$4:$K$4,0)),0),1))*'Portfolio Composition'!G158</f>
        <v>0</v>
      </c>
      <c r="I154" s="119">
        <f>'Portfolio Composition'!C158*H154</f>
        <v>0</v>
      </c>
      <c r="J154" s="119">
        <f>'Portfolio Composition'!D158*H154</f>
        <v>0</v>
      </c>
      <c r="K154" s="119">
        <f>((I154*'Drop Down Select'!$G$18)+(J154*'Drop Down Select'!$I$18))</f>
        <v>0</v>
      </c>
      <c r="L154" s="32">
        <f>IFERROR(K154/VLOOKUP('Sub-Portfolio Summary'!$A$13,'Sub-Portfolio Summary'!$A$4:$K$20,MATCH(A154,'Sub-Portfolio Summary'!$A$3:$K$3,0),0), 0)</f>
        <v>0</v>
      </c>
      <c r="M154" s="126">
        <f>'Portfolio Composition'!F158*'Measure Summary'!L154</f>
        <v>0</v>
      </c>
    </row>
  </sheetData>
  <sheetProtection algorithmName="SHA-512" hashValue="JMBkfroNr3stC6K0recxqYUsGP7vKuqNI7QJdEcnfow+Vbno8eY54Ojwmq7rHZ4SZvjiOY7bGdid7sE2fuftPw==" saltValue="fYLvFvXQ36LuoucT+YBr0w==" spinCount="100000" sheet="1" objects="1" scenarios="1"/>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73475-4A0B-4DD2-AECD-DB2EEAD57D64}">
  <sheetPr>
    <tabColor theme="7" tint="0.59999389629810485"/>
  </sheetPr>
  <dimension ref="A2:K20"/>
  <sheetViews>
    <sheetView workbookViewId="0">
      <selection activeCell="B2" sqref="B2"/>
    </sheetView>
  </sheetViews>
  <sheetFormatPr defaultRowHeight="15" x14ac:dyDescent="0.25"/>
  <cols>
    <col min="1" max="1" width="58.7109375" bestFit="1" customWidth="1"/>
    <col min="2" max="2" width="32.42578125" customWidth="1"/>
    <col min="3" max="10" width="14.42578125" bestFit="1" customWidth="1"/>
    <col min="11" max="11" width="15.42578125" bestFit="1" customWidth="1"/>
  </cols>
  <sheetData>
    <row r="2" spans="1:11" ht="15.75" thickBot="1" x14ac:dyDescent="0.3">
      <c r="A2" s="148"/>
      <c r="B2" s="148"/>
      <c r="C2" s="148"/>
      <c r="D2" s="148"/>
      <c r="E2" s="148"/>
      <c r="F2" s="148"/>
      <c r="G2" s="148"/>
      <c r="H2" s="148"/>
      <c r="I2" s="148"/>
      <c r="J2" s="148"/>
      <c r="K2" s="148"/>
    </row>
    <row r="3" spans="1:11" ht="15.75" thickBot="1" x14ac:dyDescent="0.3">
      <c r="A3" s="112" t="s">
        <v>40</v>
      </c>
      <c r="B3" s="113" t="s">
        <v>41</v>
      </c>
      <c r="C3" s="113" t="s">
        <v>42</v>
      </c>
      <c r="D3" s="113" t="s">
        <v>43</v>
      </c>
      <c r="E3" s="113" t="s">
        <v>44</v>
      </c>
      <c r="F3" s="113" t="s">
        <v>45</v>
      </c>
      <c r="G3" s="113" t="s">
        <v>46</v>
      </c>
      <c r="H3" s="113" t="s">
        <v>47</v>
      </c>
      <c r="I3" s="113" t="s">
        <v>48</v>
      </c>
      <c r="J3" s="113" t="s">
        <v>49</v>
      </c>
      <c r="K3" s="114" t="s">
        <v>50</v>
      </c>
    </row>
    <row r="4" spans="1:11" ht="15.75" thickTop="1" x14ac:dyDescent="0.25">
      <c r="A4" s="42" t="s">
        <v>51</v>
      </c>
      <c r="B4" s="29">
        <f>'Portfolio Composition'!B5</f>
        <v>150</v>
      </c>
      <c r="C4" s="29">
        <f>'Portfolio Composition'!C5</f>
        <v>250</v>
      </c>
      <c r="D4" s="29">
        <f>'Portfolio Composition'!D5</f>
        <v>250</v>
      </c>
      <c r="E4" s="29">
        <f>'Portfolio Composition'!E5</f>
        <v>0</v>
      </c>
      <c r="F4" s="29">
        <f>'Portfolio Composition'!F5</f>
        <v>0</v>
      </c>
      <c r="G4" s="29">
        <f>'Portfolio Composition'!G5</f>
        <v>0</v>
      </c>
      <c r="H4" s="29">
        <f>'Portfolio Composition'!H5</f>
        <v>0</v>
      </c>
      <c r="I4" s="29">
        <f>'Portfolio Composition'!I5</f>
        <v>0</v>
      </c>
      <c r="J4" s="29">
        <f>'Portfolio Composition'!J5</f>
        <v>0</v>
      </c>
      <c r="K4" s="30">
        <f>'Portfolio Composition'!K5</f>
        <v>0</v>
      </c>
    </row>
    <row r="5" spans="1:11" x14ac:dyDescent="0.25">
      <c r="A5" s="3" t="s">
        <v>83</v>
      </c>
      <c r="B5" s="43">
        <f>IFERROR(IF(B8=0, 0, (B8/B14)), 0)</f>
        <v>6.1970523384008352E-2</v>
      </c>
      <c r="C5" s="43">
        <f>IFERROR(IF(C8=0, 0, (C8/C14)), 0)</f>
        <v>6.8237205523964256E-2</v>
      </c>
      <c r="D5" s="43">
        <f t="shared" ref="D5:K5" si="0">IFERROR(IF(D8=0, 0, (D8/D14)), 0)</f>
        <v>-0.47371474991296275</v>
      </c>
      <c r="E5" s="43">
        <f>IFERROR(IF(E8=0, 0, (E8/E14)), 0)</f>
        <v>0</v>
      </c>
      <c r="F5" s="43">
        <f t="shared" si="0"/>
        <v>0</v>
      </c>
      <c r="G5" s="43">
        <f t="shared" si="0"/>
        <v>0</v>
      </c>
      <c r="H5" s="43">
        <f t="shared" si="0"/>
        <v>0</v>
      </c>
      <c r="I5" s="43">
        <f t="shared" si="0"/>
        <v>0</v>
      </c>
      <c r="J5" s="43">
        <f t="shared" si="0"/>
        <v>0</v>
      </c>
      <c r="K5" s="44">
        <f t="shared" si="0"/>
        <v>0</v>
      </c>
    </row>
    <row r="6" spans="1:11" x14ac:dyDescent="0.25">
      <c r="A6" s="3" t="s">
        <v>84</v>
      </c>
      <c r="B6" s="43">
        <f>IFERROR(IF(B10=0, 0, (B10/B16)), 0)</f>
        <v>0.29622458857696032</v>
      </c>
      <c r="C6" s="43">
        <f t="shared" ref="C6:K6" si="1">IFERROR(IF(C10=0, 0, (C10/C16)), 0)</f>
        <v>0.3601161665053243</v>
      </c>
      <c r="D6" s="43">
        <f t="shared" si="1"/>
        <v>0.90222652468538234</v>
      </c>
      <c r="E6" s="43">
        <f t="shared" si="1"/>
        <v>0</v>
      </c>
      <c r="F6" s="43">
        <f t="shared" si="1"/>
        <v>0</v>
      </c>
      <c r="G6" s="43">
        <f t="shared" si="1"/>
        <v>0</v>
      </c>
      <c r="H6" s="43">
        <f t="shared" si="1"/>
        <v>0</v>
      </c>
      <c r="I6" s="43">
        <f t="shared" si="1"/>
        <v>0</v>
      </c>
      <c r="J6" s="43">
        <f t="shared" si="1"/>
        <v>0</v>
      </c>
      <c r="K6" s="44">
        <f t="shared" si="1"/>
        <v>0</v>
      </c>
    </row>
    <row r="7" spans="1:11" s="148" customFormat="1" x14ac:dyDescent="0.25">
      <c r="A7" s="3" t="s">
        <v>85</v>
      </c>
      <c r="B7" s="43">
        <f>IFERROR(B12/B20,0)</f>
        <v>0.24377449624060149</v>
      </c>
      <c r="C7" s="43">
        <f t="shared" ref="C7:K7" si="2">IFERROR(C12/C20,0)</f>
        <v>0.29478387969924807</v>
      </c>
      <c r="D7" s="43">
        <f>IFERROR(D12/D20,0)</f>
        <v>0.59603169924812027</v>
      </c>
      <c r="E7" s="43">
        <f t="shared" si="2"/>
        <v>0</v>
      </c>
      <c r="F7" s="43">
        <f t="shared" si="2"/>
        <v>0</v>
      </c>
      <c r="G7" s="43">
        <f t="shared" si="2"/>
        <v>0</v>
      </c>
      <c r="H7" s="43">
        <f t="shared" si="2"/>
        <v>0</v>
      </c>
      <c r="I7" s="43">
        <f t="shared" si="2"/>
        <v>0</v>
      </c>
      <c r="J7" s="43">
        <f t="shared" si="2"/>
        <v>0</v>
      </c>
      <c r="K7" s="44">
        <f t="shared" si="2"/>
        <v>0</v>
      </c>
    </row>
    <row r="8" spans="1:11" x14ac:dyDescent="0.25">
      <c r="A8" s="3" t="s">
        <v>86</v>
      </c>
      <c r="B8" s="129">
        <f>(IFERROR(B9/VLOOKUP('Portfolio Composition'!$A$5,'Portfolio Composition'!$A$5:$K$5,(MATCH(B3,'Portfolio Composition'!$A$4:$K$4,0)),0),0))</f>
        <v>534</v>
      </c>
      <c r="C8" s="129">
        <f>(IFERROR(C9/VLOOKUP('Portfolio Composition'!$A$5,'Portfolio Composition'!$A$5:$K$5,(MATCH(C3,'Portfolio Composition'!$A$4:$K$4,0)),0),0))</f>
        <v>588</v>
      </c>
      <c r="D8" s="129">
        <f>(IFERROR(D9/VLOOKUP('Portfolio Composition'!$A$5,'Portfolio Composition'!$A$5:$K$5,(MATCH(D3,'Portfolio Composition'!$A$4:$K$4,0)),0),0))</f>
        <v>-4082</v>
      </c>
      <c r="E8" s="45">
        <f>(IFERROR(E9/VLOOKUP('Portfolio Composition'!$A$5,'Portfolio Composition'!$A$5:$K$5,(MATCH(E3,'Portfolio Composition'!$A$4:$K$4,0)),0),0))</f>
        <v>0</v>
      </c>
      <c r="F8" s="45">
        <f>(IFERROR(F9/VLOOKUP('Portfolio Composition'!$A$5,'Portfolio Composition'!$A$5:$K$5,(MATCH(F3,'Portfolio Composition'!$A$4:$K$4,0)),0),0))</f>
        <v>0</v>
      </c>
      <c r="G8" s="45">
        <f>(IFERROR(G9/VLOOKUP('Portfolio Composition'!$A$5,'Portfolio Composition'!$A$5:$K$5,(MATCH(G3,'Portfolio Composition'!$A$4:$K$4,0)),0),0))</f>
        <v>0</v>
      </c>
      <c r="H8" s="45">
        <f>(IFERROR(H9/VLOOKUP('Portfolio Composition'!$A$5,'Portfolio Composition'!$A$5:$K$5,(MATCH(H3,'Portfolio Composition'!$A$4:$K$4,0)),0),0))</f>
        <v>0</v>
      </c>
      <c r="I8" s="45">
        <f>(IFERROR(I9/VLOOKUP('Portfolio Composition'!$A$5,'Portfolio Composition'!$A$5:$K$5,(MATCH(I3,'Portfolio Composition'!$A$4:$K$4,0)),0),0))</f>
        <v>0</v>
      </c>
      <c r="J8" s="45">
        <f>(IFERROR(J9/VLOOKUP('Portfolio Composition'!$A$5,'Portfolio Composition'!$A$5:$K$5,(MATCH(J3,'Portfolio Composition'!$A$4:$K$4,0)),0),0))</f>
        <v>0</v>
      </c>
      <c r="K8" s="46">
        <f>(IFERROR(K9/VLOOKUP('Portfolio Composition'!$A$5,'Portfolio Composition'!$A$5:$K$5,(MATCH(K3,'Portfolio Composition'!$A$4:$K$4,0)),0),0))</f>
        <v>0</v>
      </c>
    </row>
    <row r="9" spans="1:11" x14ac:dyDescent="0.25">
      <c r="A9" s="3" t="s">
        <v>87</v>
      </c>
      <c r="B9" s="130">
        <f>SUMIF('Measure Summary'!$A$4:$A$154,'Sub-Portfolio Summary'!B3,'Measure Summary'!$I$4:$I$154)</f>
        <v>80100</v>
      </c>
      <c r="C9" s="130">
        <f>SUMIF('Measure Summary'!$A$4:$A$154,'Sub-Portfolio Summary'!C3,'Measure Summary'!$I$4:$I$154)</f>
        <v>147000</v>
      </c>
      <c r="D9" s="130">
        <f>SUMIF('Measure Summary'!$A$4:$A$154,'Sub-Portfolio Summary'!D3,'Measure Summary'!$I$4:$I$154)</f>
        <v>-1020500</v>
      </c>
      <c r="E9" s="47">
        <f>SUMIF('Measure Summary'!$A$4:$A$154,'Sub-Portfolio Summary'!E3,'Measure Summary'!$I$4:$I$154)</f>
        <v>0</v>
      </c>
      <c r="F9" s="47">
        <f>SUMIF('Measure Summary'!$A$4:$A$154,'Sub-Portfolio Summary'!F3,'Measure Summary'!$I$4:$I$154)</f>
        <v>0</v>
      </c>
      <c r="G9" s="47">
        <f>SUMIF('Measure Summary'!$A$4:$A$154,'Sub-Portfolio Summary'!G3,'Measure Summary'!$I$4:$I$154)</f>
        <v>0</v>
      </c>
      <c r="H9" s="47">
        <f>SUMIF('Measure Summary'!$A$4:$A$154,'Sub-Portfolio Summary'!H3,'Measure Summary'!$I$4:$I$154)</f>
        <v>0</v>
      </c>
      <c r="I9" s="47">
        <f>SUMIF('Measure Summary'!$A$4:$A$154,'Sub-Portfolio Summary'!I3,'Measure Summary'!$I$4:$I$154)</f>
        <v>0</v>
      </c>
      <c r="J9" s="47">
        <f>SUMIF('Measure Summary'!$A$4:$A$154,'Sub-Portfolio Summary'!J3,'Measure Summary'!$I$4:$I$154)</f>
        <v>0</v>
      </c>
      <c r="K9" s="2">
        <f>SUMIF('Measure Summary'!$A$4:$A$154,'Sub-Portfolio Summary'!K3,'Measure Summary'!$I$4:$I$154)</f>
        <v>0</v>
      </c>
    </row>
    <row r="10" spans="1:11" x14ac:dyDescent="0.25">
      <c r="A10" s="7" t="s">
        <v>88</v>
      </c>
      <c r="B10" s="130">
        <f>(IFERROR(B11/VLOOKUP('Portfolio Composition'!$A$5,'Portfolio Composition'!$A$5:$K$5,(MATCH(B3,'Portfolio Composition'!$A$4:$K$4,0)),0),0))</f>
        <v>306</v>
      </c>
      <c r="C10" s="130">
        <f>(IFERROR(C11/VLOOKUP('Portfolio Composition'!$A$5,'Portfolio Composition'!$A$5:$K$5,(MATCH(C3,'Portfolio Composition'!$A$4:$K$4,0)),0),0))</f>
        <v>372</v>
      </c>
      <c r="D10" s="130">
        <f>(IFERROR(D11/VLOOKUP('Portfolio Composition'!$A$5,'Portfolio Composition'!$A$5:$K$5,(MATCH(D3,'Portfolio Composition'!$A$4:$K$4,0)),0),0))</f>
        <v>932</v>
      </c>
      <c r="E10" s="47">
        <f>(IFERROR(E11/VLOOKUP('Portfolio Composition'!$A$5,'Portfolio Composition'!$A$5:$K$5,(MATCH(E3,'Portfolio Composition'!$A$4:$K$4,0)),0),0))</f>
        <v>0</v>
      </c>
      <c r="F10" s="47">
        <f>(IFERROR(F11/VLOOKUP('Portfolio Composition'!$A$5,'Portfolio Composition'!$A$5:$K$5,(MATCH(F3,'Portfolio Composition'!$A$4:$K$4,0)),0),0))</f>
        <v>0</v>
      </c>
      <c r="G10" s="47">
        <f>(IFERROR(G11/VLOOKUP('Portfolio Composition'!$A$5,'Portfolio Composition'!$A$5:$K$5,(MATCH(G3,'Portfolio Composition'!$A$4:$K$4,0)),0),0))</f>
        <v>0</v>
      </c>
      <c r="H10" s="47">
        <f>(IFERROR(H11/VLOOKUP('Portfolio Composition'!$A$5,'Portfolio Composition'!$A$5:$K$5,(MATCH(H3,'Portfolio Composition'!$A$4:$K$4,0)),0),0))</f>
        <v>0</v>
      </c>
      <c r="I10" s="47">
        <f>(IFERROR(I11/VLOOKUP('Portfolio Composition'!$A$5,'Portfolio Composition'!$A$5:$K$5,(MATCH(I3,'Portfolio Composition'!$A$4:$K$4,0)),0),0))</f>
        <v>0</v>
      </c>
      <c r="J10" s="47">
        <f>(IFERROR(J11/VLOOKUP('Portfolio Composition'!$A$5,'Portfolio Composition'!$A$5:$K$5,(MATCH(J3,'Portfolio Composition'!$A$4:$K$4,0)),0),0))</f>
        <v>0</v>
      </c>
      <c r="K10" s="2">
        <f>(IFERROR(K11/VLOOKUP('Portfolio Composition'!$A$5,'Portfolio Composition'!$A$5:$K$5,(MATCH(K3,'Portfolio Composition'!$A$4:$K$4,0)),0),0))</f>
        <v>0</v>
      </c>
    </row>
    <row r="11" spans="1:11" x14ac:dyDescent="0.25">
      <c r="A11" s="7" t="s">
        <v>89</v>
      </c>
      <c r="B11" s="130">
        <f>SUMIF('Measure Summary'!$A$4:$A$154,B3,'Measure Summary'!$J$4:$J$154)</f>
        <v>45900</v>
      </c>
      <c r="C11" s="130">
        <f>SUMIF('Measure Summary'!$A$4:$A$154,C3,'Measure Summary'!$J$4:$J$154)</f>
        <v>93000</v>
      </c>
      <c r="D11" s="130">
        <f>SUMIF('Measure Summary'!$A$4:$A$154,D3,'Measure Summary'!$J$4:$J$154)</f>
        <v>233000</v>
      </c>
      <c r="E11" s="47">
        <f>SUMIF('Measure Summary'!$A$4:$A$154,E3,'Measure Summary'!$J$4:$J$154)</f>
        <v>0</v>
      </c>
      <c r="F11" s="47">
        <f>SUMIF('Measure Summary'!$A$4:$A$154,F3,'Measure Summary'!$J$4:$J$154)</f>
        <v>0</v>
      </c>
      <c r="G11" s="47">
        <f>SUMIF('Measure Summary'!$A$4:$A$154,G3,'Measure Summary'!$J$4:$J$154)</f>
        <v>0</v>
      </c>
      <c r="H11" s="47">
        <f>SUMIF('Measure Summary'!$A$4:$A$154,H3,'Measure Summary'!$J$4:$J$154)</f>
        <v>0</v>
      </c>
      <c r="I11" s="47">
        <f>SUMIF('Measure Summary'!$A$4:$A$154,I3,'Measure Summary'!$J$4:$J$154)</f>
        <v>0</v>
      </c>
      <c r="J11" s="47">
        <f>SUMIF('Measure Summary'!$A$4:$A$154,J3,'Measure Summary'!$J$4:$J$154)</f>
        <v>0</v>
      </c>
      <c r="K11" s="2">
        <f>SUMIF('Measure Summary'!$A$4:$A$154,K3,'Measure Summary'!$J$4:$J$154)</f>
        <v>0</v>
      </c>
    </row>
    <row r="12" spans="1:11" x14ac:dyDescent="0.25">
      <c r="A12" s="7" t="s">
        <v>90</v>
      </c>
      <c r="B12" s="130">
        <f>(IFERROR(B13/VLOOKUP('Portfolio Composition'!$A$5,'Portfolio Composition'!$A$5:$K$5,(MATCH(B3,'Portfolio Composition'!$A$4:$K$4,0)),0),0))</f>
        <v>32.422007999999998</v>
      </c>
      <c r="C12" s="130">
        <f>(IFERROR(C13/VLOOKUP('Portfolio Composition'!$A$5,'Portfolio Composition'!$A$5:$K$5,(MATCH(C3,'Portfolio Composition'!$A$4:$K$4,0)),0),0))</f>
        <v>39.206255999999996</v>
      </c>
      <c r="D12" s="130">
        <f>(IFERROR(D13/VLOOKUP('Portfolio Composition'!$A$5,'Portfolio Composition'!$A$5:$K$5,(MATCH(D3,'Portfolio Composition'!$A$4:$K$4,0)),0),0))</f>
        <v>79.272216</v>
      </c>
      <c r="E12" s="47">
        <f>(IFERROR(E13/VLOOKUP('Portfolio Composition'!$A$5,'Portfolio Composition'!$A$5:$K$5,(MATCH(E3,'Portfolio Composition'!$A$4:$K$4,0)),0),0))</f>
        <v>0</v>
      </c>
      <c r="F12" s="47">
        <f>(IFERROR(F13/VLOOKUP('Portfolio Composition'!$A$5,'Portfolio Composition'!$A$5:$K$5,(MATCH(F3,'Portfolio Composition'!$A$4:$K$4,0)),0),0))</f>
        <v>0</v>
      </c>
      <c r="G12" s="47">
        <f>(IFERROR(G13/VLOOKUP('Portfolio Composition'!$A$5,'Portfolio Composition'!$A$5:$K$5,(MATCH(G3,'Portfolio Composition'!$A$4:$K$4,0)),0),0))</f>
        <v>0</v>
      </c>
      <c r="H12" s="47">
        <f>(IFERROR(H13/VLOOKUP('Portfolio Composition'!$A$5,'Portfolio Composition'!$A$5:$K$5,(MATCH(H3,'Portfolio Composition'!$A$4:$K$4,0)),0),0))</f>
        <v>0</v>
      </c>
      <c r="I12" s="47">
        <f>(IFERROR(I13/VLOOKUP('Portfolio Composition'!$A$5,'Portfolio Composition'!$A$5:$K$5,(MATCH(I3,'Portfolio Composition'!$A$4:$K$4,0)),0),0))</f>
        <v>0</v>
      </c>
      <c r="J12" s="47">
        <f>(IFERROR(J13/VLOOKUP('Portfolio Composition'!$A$5,'Portfolio Composition'!$A$5:$K$5,(MATCH(J3,'Portfolio Composition'!$A$4:$K$4,0)),0),0))</f>
        <v>0</v>
      </c>
      <c r="K12" s="2">
        <f>(IFERROR(K13/VLOOKUP('Portfolio Composition'!$A$5,'Portfolio Composition'!$A$5:$K$5,(MATCH(K3,'Portfolio Composition'!$A$4:$K$4,0)),0),0))</f>
        <v>0</v>
      </c>
    </row>
    <row r="13" spans="1:11" ht="15.75" thickBot="1" x14ac:dyDescent="0.3">
      <c r="A13" s="184" t="s">
        <v>91</v>
      </c>
      <c r="B13" s="185">
        <f>SUMIF('Measure Summary'!$A$4:$A$154,'Sub-Portfolio Summary'!B3,'Measure Summary'!$K$4:$K$154)</f>
        <v>4863.3011999999999</v>
      </c>
      <c r="C13" s="185">
        <f>SUMIF('Measure Summary'!$A$4:$A$154,'Sub-Portfolio Summary'!C3,'Measure Summary'!$K$4:$K$154)</f>
        <v>9801.5639999999985</v>
      </c>
      <c r="D13" s="185">
        <f>SUMIF('Measure Summary'!$A$4:$A$154,'Sub-Portfolio Summary'!D3,'Measure Summary'!$K$4:$K$154)</f>
        <v>19818.054</v>
      </c>
      <c r="E13" s="161">
        <f>SUMIF('Measure Summary'!$A$4:$A$154,'Sub-Portfolio Summary'!E3,'Measure Summary'!$K$4:$K$154)</f>
        <v>0</v>
      </c>
      <c r="F13" s="161">
        <f>SUMIF('Measure Summary'!$A$4:$A$154,'Sub-Portfolio Summary'!F3,'Measure Summary'!$K$4:$K$154)</f>
        <v>0</v>
      </c>
      <c r="G13" s="161">
        <f>SUMIF('Measure Summary'!$A$4:$A$154,'Sub-Portfolio Summary'!G3,'Measure Summary'!$K$4:$K$154)</f>
        <v>0</v>
      </c>
      <c r="H13" s="161">
        <f>SUMIF('Measure Summary'!$A$4:$A$154,'Sub-Portfolio Summary'!H3,'Measure Summary'!$K$4:$K$154)</f>
        <v>0</v>
      </c>
      <c r="I13" s="161">
        <f>SUMIF('Measure Summary'!$A$4:$A$154,'Sub-Portfolio Summary'!I3,'Measure Summary'!$K$4:$K$154)</f>
        <v>0</v>
      </c>
      <c r="J13" s="161">
        <f>SUMIF('Measure Summary'!$A$4:$A$154,'Sub-Portfolio Summary'!J3,'Measure Summary'!$K$4:$K$154)</f>
        <v>0</v>
      </c>
      <c r="K13" s="162">
        <f>SUMIF('Measure Summary'!$A$4:$A$154,'Sub-Portfolio Summary'!K3,'Measure Summary'!$K$4:$K$154)</f>
        <v>0</v>
      </c>
    </row>
    <row r="14" spans="1:11" hidden="1" x14ac:dyDescent="0.25">
      <c r="A14" s="181" t="s">
        <v>92</v>
      </c>
      <c r="B14" s="182">
        <f>IFERROR(IF(B4 =0,0,('Additional Information'!J$3)),0)</f>
        <v>8617</v>
      </c>
      <c r="C14" s="182">
        <f>IFERROR(IF(C4 =0,0,('Additional Information'!J$3)),0)</f>
        <v>8617</v>
      </c>
      <c r="D14" s="182">
        <f>IFERROR(IF(D4 =0,0,('Additional Information'!J$3)),0)</f>
        <v>8617</v>
      </c>
      <c r="E14" s="182">
        <f>IFERROR(IF(E4 =0,0,('Additional Information'!J$3)),0)</f>
        <v>0</v>
      </c>
      <c r="F14" s="182">
        <f>IFERROR(IF(F4 =0,0,('Additional Information'!J$3)),0)</f>
        <v>0</v>
      </c>
      <c r="G14" s="182">
        <f>IFERROR(IF(G4 =0,0,('Additional Information'!J$3)),0)</f>
        <v>0</v>
      </c>
      <c r="H14" s="182">
        <f>IFERROR(IF(H4 =0,0,('Additional Information'!J$3)),0)</f>
        <v>0</v>
      </c>
      <c r="I14" s="182">
        <f>IFERROR(IF(I4 =0,0,('Additional Information'!J$3)),0)</f>
        <v>0</v>
      </c>
      <c r="J14" s="182">
        <f>IFERROR(IF(J4 =0,0,('Additional Information'!J$3)),0)</f>
        <v>0</v>
      </c>
      <c r="K14" s="183">
        <f>IFERROR(IF(K4 =0,0,('Additional Information'!J$3)),0)</f>
        <v>0</v>
      </c>
    </row>
    <row r="15" spans="1:11" ht="30" hidden="1" x14ac:dyDescent="0.25">
      <c r="A15" s="139" t="s">
        <v>93</v>
      </c>
      <c r="B15" s="130">
        <f>B4*B14</f>
        <v>1292550</v>
      </c>
      <c r="C15" s="130">
        <f>C4*C14</f>
        <v>2154250</v>
      </c>
      <c r="D15" s="130">
        <f>(IFERROR(D14*VLOOKUP('Portfolio Composition'!$A$5,'Portfolio Composition'!$A$5:$K$5,(MATCH(D3,'Portfolio Composition'!$A$4:$K$4,0)),0),0))</f>
        <v>2154250</v>
      </c>
      <c r="E15" s="47">
        <f>(IFERROR(E14*VLOOKUP('Portfolio Composition'!$A$5,'Portfolio Composition'!$A$5:$K$5,(MATCH(E3,'Portfolio Composition'!$A$4:$K$4,0)),0),0))</f>
        <v>0</v>
      </c>
      <c r="F15" s="47">
        <f>(IFERROR(F14*VLOOKUP('Portfolio Composition'!$A$5,'Portfolio Composition'!$A$5:$K$5,(MATCH(F3,'Portfolio Composition'!$A$4:$K$4,0)),0),0))</f>
        <v>0</v>
      </c>
      <c r="G15" s="47">
        <f>(IFERROR(G14*VLOOKUP('Portfolio Composition'!$A$5,'Portfolio Composition'!$A$5:$K$5,(MATCH(G3,'Portfolio Composition'!$A$4:$K$4,0)),0),0))</f>
        <v>0</v>
      </c>
      <c r="H15" s="47">
        <f>(IFERROR(H14*VLOOKUP('Portfolio Composition'!$A$5,'Portfolio Composition'!$A$5:$K$5,(MATCH(H3,'Portfolio Composition'!$A$4:$K$4,0)),0),0))</f>
        <v>0</v>
      </c>
      <c r="I15" s="47">
        <f>(IFERROR(I14*VLOOKUP('Portfolio Composition'!$A$5,'Portfolio Composition'!$A$5:$K$5,(MATCH(I3,'Portfolio Composition'!$A$4:$K$4,0)),0),0))</f>
        <v>0</v>
      </c>
      <c r="J15" s="152">
        <f>(IFERROR(J14*VLOOKUP('Portfolio Composition'!$A$5,'Portfolio Composition'!$A$5:$K$5,(MATCH(J3,'Portfolio Composition'!$A$4:$K$4,0)),0),0))</f>
        <v>0</v>
      </c>
      <c r="K15" s="2">
        <f>(IFERROR(K14*VLOOKUP('Portfolio Composition'!$A$5,'Portfolio Composition'!$A$5:$K$5,(MATCH(K3,'Portfolio Composition'!$A$4:$K$4,0)),0),0))</f>
        <v>0</v>
      </c>
    </row>
    <row r="16" spans="1:11" ht="30" hidden="1" x14ac:dyDescent="0.25">
      <c r="A16" s="7" t="s">
        <v>94</v>
      </c>
      <c r="B16" s="149">
        <f>IFERROR(IF(B4 =0,0,('Additional Information'!K$3)),0)</f>
        <v>1033</v>
      </c>
      <c r="C16" s="149">
        <f>IFERROR(IF(C4 =0,0,('Additional Information'!K$3)),0)</f>
        <v>1033</v>
      </c>
      <c r="D16" s="149">
        <f>IFERROR(IF(D4 =0,0,('Additional Information'!K$3)),0)</f>
        <v>1033</v>
      </c>
      <c r="E16" s="149">
        <f>IFERROR(IF(E4 =0,0,('Additional Information'!K$3)),0)</f>
        <v>0</v>
      </c>
      <c r="F16" s="149">
        <f>IFERROR(IF(F4 =0,0,('Additional Information'!K$3)),0)</f>
        <v>0</v>
      </c>
      <c r="G16" s="149">
        <f>IFERROR(IF(G4 =0,0,('Additional Information'!K$3)),0)</f>
        <v>0</v>
      </c>
      <c r="H16" s="149">
        <f>IFERROR(IF(H4 =0,0,('Additional Information'!K$3)),0)</f>
        <v>0</v>
      </c>
      <c r="I16" s="149">
        <f>IFERROR(IF(I4 =0,0,('Additional Information'!K$3)),0)</f>
        <v>0</v>
      </c>
      <c r="J16" s="149">
        <f>IFERROR(IF(J4 =0,0,('Additional Information'!K$3)),0)</f>
        <v>0</v>
      </c>
      <c r="K16" s="150">
        <f>IFERROR(IF(K4 =0,0,('Additional Information'!K$3)),0)</f>
        <v>0</v>
      </c>
    </row>
    <row r="17" spans="1:11" ht="0.75" customHeight="1" x14ac:dyDescent="0.25">
      <c r="A17" s="139" t="s">
        <v>95</v>
      </c>
      <c r="B17" s="48"/>
      <c r="C17" s="48"/>
      <c r="D17" s="48"/>
      <c r="E17" s="48"/>
      <c r="F17" s="48"/>
      <c r="G17" s="48"/>
      <c r="H17" s="48"/>
      <c r="I17" s="48"/>
      <c r="J17" s="48"/>
      <c r="K17" s="5"/>
    </row>
    <row r="18" spans="1:11" ht="3" hidden="1" customHeight="1" x14ac:dyDescent="0.25">
      <c r="A18" s="139" t="s">
        <v>96</v>
      </c>
      <c r="B18" s="48"/>
      <c r="C18" s="48"/>
      <c r="D18" s="48"/>
      <c r="E18" s="48"/>
      <c r="F18" s="48"/>
      <c r="G18" s="48"/>
      <c r="H18" s="48"/>
      <c r="I18" s="48"/>
      <c r="J18" s="48"/>
      <c r="K18" s="5"/>
    </row>
    <row r="19" spans="1:11" ht="16.5" hidden="1" customHeight="1" x14ac:dyDescent="0.25">
      <c r="A19" s="139" t="s">
        <v>97</v>
      </c>
      <c r="B19" s="48"/>
      <c r="C19" s="48"/>
      <c r="D19" s="48"/>
      <c r="E19" s="48"/>
      <c r="F19" s="48"/>
      <c r="G19" s="48"/>
      <c r="H19" s="48"/>
      <c r="I19" s="48"/>
      <c r="J19" s="48"/>
      <c r="K19" s="5"/>
    </row>
    <row r="20" spans="1:11" s="148" customFormat="1" ht="16.5" customHeight="1" thickBot="1" x14ac:dyDescent="0.3">
      <c r="A20" s="160" t="s">
        <v>98</v>
      </c>
      <c r="B20" s="161">
        <f>ROUND((B14*'Drop Down Select'!$G$18)+(B16*'Drop Down Select'!$I$18),0)</f>
        <v>133</v>
      </c>
      <c r="C20" s="161">
        <f>ROUND((C14*'Drop Down Select'!$G$18)+(C16*'Drop Down Select'!$I$18),0)</f>
        <v>133</v>
      </c>
      <c r="D20" s="161">
        <f>ROUND((D14*'Drop Down Select'!$G$18)+(D16*'Drop Down Select'!$I$18),0)</f>
        <v>133</v>
      </c>
      <c r="E20" s="161">
        <f>ROUND((E14*'Drop Down Select'!$G$18)+(E16*'Drop Down Select'!$I$18),0)</f>
        <v>0</v>
      </c>
      <c r="F20" s="161">
        <f>ROUND((F14*'Drop Down Select'!$G$18)+(F16*'Drop Down Select'!$I$18),0)</f>
        <v>0</v>
      </c>
      <c r="G20" s="161">
        <f>ROUND((G14*'Drop Down Select'!$G$18)+(G16*'Drop Down Select'!$I$18),0)</f>
        <v>0</v>
      </c>
      <c r="H20" s="161">
        <f>ROUND((H14*'Drop Down Select'!$G$18)+(H16*'Drop Down Select'!$I$18),0)</f>
        <v>0</v>
      </c>
      <c r="I20" s="161">
        <f>ROUND((I14*'Drop Down Select'!$G$18)+(I16*'Drop Down Select'!$I$18),0)</f>
        <v>0</v>
      </c>
      <c r="J20" s="161">
        <f>ROUND((J14*'Drop Down Select'!$G$18)+(J16*'Drop Down Select'!$I$18),0)</f>
        <v>0</v>
      </c>
      <c r="K20" s="162">
        <f>ROUND((K14*'Drop Down Select'!$G$18)+(K16*'Drop Down Select'!$I$18),0)</f>
        <v>0</v>
      </c>
    </row>
  </sheetData>
  <sheetProtection algorithmName="SHA-512" hashValue="PqUcObN/mmi2SQXyXNBRV0WHTq1h/vctbIe+BJ4/Ec+knKOU/AHvHTBQRtKA++cwn/CB+5XJqaUklyQ0CnZWhQ==" saltValue="uZEUbP5YeLmHIf9erpE3xQ==" spinCount="100000" sheet="1" objects="1" scenarios="1"/>
  <conditionalFormatting sqref="B7:K7">
    <cfRule type="cellIs" priority="1" stopIfTrue="1" operator="equal">
      <formula>0</formula>
    </cfRule>
    <cfRule type="cellIs" dxfId="0" priority="2" operator="lessThan">
      <formula>0.05</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5F9D3-C956-4140-B268-A367831E137E}">
  <sheetPr>
    <tabColor theme="7" tint="0.59999389629810485"/>
  </sheetPr>
  <dimension ref="A2:R74"/>
  <sheetViews>
    <sheetView workbookViewId="0">
      <selection activeCell="E6" sqref="E6"/>
    </sheetView>
  </sheetViews>
  <sheetFormatPr defaultRowHeight="15" x14ac:dyDescent="0.25"/>
  <cols>
    <col min="1" max="1" width="10.5703125" customWidth="1"/>
    <col min="2" max="2" width="37.7109375" style="97" customWidth="1"/>
    <col min="3" max="3" width="16.7109375" customWidth="1"/>
    <col min="4" max="4" width="15.85546875" customWidth="1"/>
    <col min="5" max="5" width="20.5703125" customWidth="1"/>
    <col min="6" max="6" width="10.42578125" bestFit="1" customWidth="1"/>
    <col min="7" max="7" width="20.5703125" customWidth="1"/>
    <col min="8" max="8" width="12.140625" bestFit="1" customWidth="1"/>
    <col min="9" max="9" width="29.5703125" customWidth="1"/>
    <col min="11" max="11" width="14.140625" customWidth="1"/>
    <col min="14" max="14" width="10.5703125" bestFit="1" customWidth="1"/>
  </cols>
  <sheetData>
    <row r="2" spans="1:18" ht="16.5" customHeight="1" thickBot="1" x14ac:dyDescent="0.35">
      <c r="A2" s="232" t="s">
        <v>99</v>
      </c>
      <c r="B2" s="232"/>
      <c r="C2" s="232"/>
      <c r="D2" s="196"/>
      <c r="E2" s="148"/>
      <c r="F2" s="148"/>
      <c r="G2" s="148"/>
      <c r="H2" s="148"/>
      <c r="I2" s="148"/>
      <c r="J2" s="148"/>
      <c r="K2" s="148"/>
      <c r="L2" s="148"/>
      <c r="M2" s="148"/>
      <c r="N2" s="148"/>
      <c r="O2" s="148"/>
      <c r="P2" s="148"/>
      <c r="Q2" s="148"/>
      <c r="R2" s="148"/>
    </row>
    <row r="3" spans="1:18" ht="15" customHeight="1" x14ac:dyDescent="0.3">
      <c r="A3" s="240" t="s">
        <v>51</v>
      </c>
      <c r="B3" s="241"/>
      <c r="C3" s="86">
        <f>SUM('Portfolio Composition'!B5:K5)</f>
        <v>650</v>
      </c>
      <c r="D3" s="148"/>
      <c r="E3" s="148"/>
      <c r="F3" s="148"/>
      <c r="G3" s="148"/>
      <c r="H3" s="148"/>
      <c r="I3" s="148"/>
      <c r="J3" s="148"/>
      <c r="K3" s="148"/>
      <c r="L3" s="148"/>
      <c r="M3" s="148"/>
      <c r="N3" s="148"/>
      <c r="O3" s="148"/>
      <c r="P3" s="148"/>
      <c r="Q3" s="148"/>
      <c r="R3" s="148"/>
    </row>
    <row r="4" spans="1:18" ht="15" customHeight="1" thickBot="1" x14ac:dyDescent="0.35">
      <c r="A4" s="244" t="s">
        <v>100</v>
      </c>
      <c r="B4" s="245"/>
      <c r="C4" s="87">
        <f>C44</f>
        <v>6750</v>
      </c>
      <c r="D4" s="148"/>
      <c r="E4" s="148"/>
      <c r="F4" s="148"/>
      <c r="G4" s="148"/>
      <c r="H4" s="148"/>
      <c r="I4" s="148"/>
      <c r="J4" s="148"/>
      <c r="K4" s="148"/>
      <c r="L4" s="148"/>
      <c r="M4" s="148"/>
      <c r="N4" s="148"/>
      <c r="O4" s="148"/>
      <c r="P4" s="148"/>
      <c r="Q4" s="148"/>
      <c r="R4" s="148"/>
    </row>
    <row r="5" spans="1:18" ht="15" customHeight="1" thickBot="1" x14ac:dyDescent="0.3">
      <c r="A5" s="235"/>
      <c r="B5" s="235"/>
      <c r="C5" s="148"/>
      <c r="D5" s="148"/>
      <c r="E5" s="148"/>
      <c r="F5" s="148"/>
      <c r="G5" s="148"/>
      <c r="H5" s="148"/>
      <c r="I5" s="148"/>
      <c r="J5" s="148"/>
      <c r="K5" s="148"/>
      <c r="L5" s="148"/>
      <c r="M5" s="148"/>
      <c r="N5" s="148"/>
      <c r="O5" s="148"/>
      <c r="P5" s="148"/>
      <c r="Q5" s="148"/>
      <c r="R5" s="148"/>
    </row>
    <row r="6" spans="1:18" ht="18" customHeight="1" thickBot="1" x14ac:dyDescent="0.35">
      <c r="A6" s="246" t="s">
        <v>101</v>
      </c>
      <c r="B6" s="247"/>
      <c r="C6" s="110" t="s">
        <v>102</v>
      </c>
      <c r="D6" s="111" t="s">
        <v>103</v>
      </c>
      <c r="E6" s="148"/>
      <c r="F6" s="148"/>
      <c r="G6" s="148"/>
      <c r="H6" s="148"/>
      <c r="I6" s="148"/>
      <c r="J6" s="148"/>
      <c r="K6" s="148"/>
      <c r="L6" s="148"/>
      <c r="M6" s="148"/>
      <c r="N6" s="148"/>
      <c r="O6" s="148"/>
      <c r="P6" s="148"/>
      <c r="Q6" s="148"/>
      <c r="R6" s="148"/>
    </row>
    <row r="7" spans="1:18" ht="17.25" customHeight="1" thickTop="1" x14ac:dyDescent="0.3">
      <c r="A7" s="252" t="s">
        <v>104</v>
      </c>
      <c r="B7" s="253"/>
      <c r="C7" s="165">
        <f>(I12*'Drop Down Select'!I18)+(C12*'Drop Down Select'!$G$18)</f>
        <v>34482.919199999997</v>
      </c>
      <c r="D7" s="84">
        <f>C7/'Drop Down Select'!H18</f>
        <v>10106.365533411488</v>
      </c>
      <c r="E7" s="148"/>
      <c r="F7" s="148"/>
      <c r="G7" s="79"/>
      <c r="H7" s="79"/>
      <c r="I7" s="79"/>
      <c r="J7" s="148"/>
      <c r="K7" s="148"/>
      <c r="L7" s="148"/>
      <c r="M7" s="148"/>
      <c r="N7" s="148"/>
      <c r="O7" s="148"/>
      <c r="P7" s="148"/>
      <c r="Q7" s="148"/>
      <c r="R7" s="148"/>
    </row>
    <row r="8" spans="1:18" ht="15" customHeight="1" x14ac:dyDescent="0.3">
      <c r="A8" s="254" t="s">
        <v>105</v>
      </c>
      <c r="B8" s="255"/>
      <c r="C8" s="95">
        <f>C7*'Drop Down Select'!G20</f>
        <v>103448.75759999998</v>
      </c>
      <c r="D8" s="84">
        <f>C8/'Drop Down Select'!H18</f>
        <v>30319.096600234461</v>
      </c>
      <c r="E8" s="148"/>
      <c r="F8" s="148"/>
      <c r="G8" s="148"/>
      <c r="H8" s="148"/>
      <c r="I8" s="148"/>
      <c r="J8" s="148"/>
      <c r="K8" s="148"/>
      <c r="L8" s="148"/>
      <c r="M8" s="148"/>
      <c r="N8" s="148"/>
      <c r="O8" s="148"/>
      <c r="P8" s="148"/>
      <c r="Q8" s="148"/>
      <c r="R8" s="148"/>
    </row>
    <row r="9" spans="1:18" ht="15" customHeight="1" thickBot="1" x14ac:dyDescent="0.35">
      <c r="A9" s="256" t="s">
        <v>106</v>
      </c>
      <c r="B9" s="257"/>
      <c r="C9" s="85">
        <f>C7*K44</f>
        <v>568585.77919999999</v>
      </c>
      <c r="D9" s="117">
        <f>C9/'Drop Down Select'!H18</f>
        <v>166642.95990621336</v>
      </c>
      <c r="E9" s="148"/>
      <c r="F9" s="148"/>
      <c r="G9" s="76"/>
      <c r="H9" s="77"/>
      <c r="I9" s="78"/>
      <c r="J9" s="148"/>
      <c r="K9" s="148"/>
      <c r="L9" s="148"/>
      <c r="M9" s="148"/>
      <c r="N9" s="148"/>
      <c r="O9" s="148"/>
      <c r="P9" s="148"/>
      <c r="Q9" s="148"/>
      <c r="R9" s="148"/>
    </row>
    <row r="10" spans="1:18" ht="15" customHeight="1" x14ac:dyDescent="0.3">
      <c r="A10" s="148"/>
      <c r="B10" s="98"/>
      <c r="C10" s="80"/>
      <c r="D10" s="80"/>
      <c r="E10" s="81"/>
      <c r="F10" s="148"/>
      <c r="G10" s="76"/>
      <c r="H10" s="77"/>
      <c r="I10" s="78"/>
      <c r="J10" s="148"/>
      <c r="K10" s="148"/>
      <c r="L10" s="148"/>
      <c r="M10" s="148"/>
      <c r="N10" s="148"/>
      <c r="O10" s="148"/>
      <c r="P10" s="148"/>
      <c r="Q10" s="148"/>
      <c r="R10" s="148"/>
    </row>
    <row r="11" spans="1:18" ht="19.5" thickBot="1" x14ac:dyDescent="0.35">
      <c r="A11" s="232" t="s">
        <v>107</v>
      </c>
      <c r="B11" s="232"/>
      <c r="C11" s="232"/>
      <c r="D11" s="196"/>
      <c r="E11" s="148"/>
      <c r="F11" s="196" t="s">
        <v>108</v>
      </c>
      <c r="G11" s="196"/>
      <c r="H11" s="196"/>
      <c r="I11" s="148"/>
      <c r="J11" s="148"/>
      <c r="K11" s="148"/>
      <c r="L11" s="148"/>
      <c r="M11" s="148"/>
      <c r="N11" s="148"/>
      <c r="O11" s="148"/>
      <c r="P11" s="148"/>
      <c r="Q11" s="148"/>
      <c r="R11" s="148"/>
    </row>
    <row r="12" spans="1:18" ht="18.75" customHeight="1" x14ac:dyDescent="0.3">
      <c r="A12" s="242" t="s">
        <v>109</v>
      </c>
      <c r="B12" s="243"/>
      <c r="C12" s="91">
        <f>E44</f>
        <v>-793400</v>
      </c>
      <c r="D12" s="80"/>
      <c r="E12" s="148"/>
      <c r="F12" s="262" t="s">
        <v>110</v>
      </c>
      <c r="G12" s="263"/>
      <c r="H12" s="263"/>
      <c r="I12" s="91">
        <f>'Portfolio Summary'!$G$44</f>
        <v>371900</v>
      </c>
      <c r="J12" s="148"/>
      <c r="K12" s="148"/>
      <c r="L12" s="148"/>
      <c r="M12" s="148"/>
      <c r="N12" s="166"/>
      <c r="O12" s="148"/>
      <c r="P12" s="148"/>
      <c r="Q12" s="148"/>
      <c r="R12" s="78"/>
    </row>
    <row r="13" spans="1:18" ht="39" customHeight="1" x14ac:dyDescent="0.3">
      <c r="A13" s="248" t="s">
        <v>111</v>
      </c>
      <c r="B13" s="249"/>
      <c r="C13" s="92">
        <f>C12*'Drop Down Select'!G20</f>
        <v>-2380200</v>
      </c>
      <c r="D13" s="80"/>
      <c r="E13" s="148"/>
      <c r="F13" s="264" t="s">
        <v>112</v>
      </c>
      <c r="G13" s="265"/>
      <c r="H13" s="265"/>
      <c r="I13" s="92">
        <f>I12*'Drop Down Select'!$G$20</f>
        <v>1115700</v>
      </c>
      <c r="J13" s="148"/>
      <c r="K13" s="148"/>
      <c r="L13" s="148"/>
      <c r="M13" s="148"/>
      <c r="N13" s="148"/>
      <c r="O13" s="148"/>
      <c r="P13" s="148"/>
      <c r="Q13" s="148"/>
      <c r="R13" s="148"/>
    </row>
    <row r="14" spans="1:18" ht="18.75" customHeight="1" x14ac:dyDescent="0.3">
      <c r="A14" s="250" t="s">
        <v>113</v>
      </c>
      <c r="B14" s="251"/>
      <c r="C14" s="92">
        <f>C12*K44</f>
        <v>-13082301.837637924</v>
      </c>
      <c r="D14" s="80"/>
      <c r="E14" s="148"/>
      <c r="F14" s="264" t="s">
        <v>280</v>
      </c>
      <c r="G14" s="265"/>
      <c r="H14" s="265"/>
      <c r="I14" s="92">
        <f>I12*'Portfolio Summary'!$K$44</f>
        <v>6132225.9307002062</v>
      </c>
      <c r="J14" s="148"/>
      <c r="K14" s="148"/>
      <c r="L14" s="148"/>
      <c r="M14" s="148"/>
      <c r="N14" s="148"/>
      <c r="O14" s="148"/>
      <c r="P14" s="148"/>
      <c r="Q14" s="148"/>
      <c r="R14" s="148"/>
    </row>
    <row r="15" spans="1:18" ht="18.75" customHeight="1" x14ac:dyDescent="0.3">
      <c r="A15" s="248" t="s">
        <v>6</v>
      </c>
      <c r="B15" s="249"/>
      <c r="C15" s="90">
        <f>SUMPRODUCT('Sub-Portfolio Summary'!B4:K4,'Sub-Portfolio Summary'!B8:K8)/SUMPRODUCT('Sub-Portfolio Summary'!B4:K4,'Sub-Portfolio Summary'!B14:K14)</f>
        <v>-0.14165201167638211</v>
      </c>
      <c r="D15" s="88"/>
      <c r="E15" s="148"/>
      <c r="F15" s="266" t="s">
        <v>8</v>
      </c>
      <c r="G15" s="267"/>
      <c r="H15" s="267"/>
      <c r="I15" s="90">
        <f>SUMPRODUCT('Sub-Portfolio Summary'!B4:K4,'Sub-Portfolio Summary'!B10:K10)/SUMPRODUCT('Sub-Portfolio Summary'!B4:K4,'Sub-Portfolio Summary'!B16:K16)</f>
        <v>0.55387594012957031</v>
      </c>
      <c r="J15" s="148"/>
      <c r="K15" s="148"/>
      <c r="L15" s="148"/>
      <c r="M15" s="148"/>
      <c r="N15" s="148"/>
      <c r="O15" s="148"/>
      <c r="P15" s="148"/>
      <c r="Q15" s="148"/>
      <c r="R15" s="148"/>
    </row>
    <row r="16" spans="1:18" ht="19.5" customHeight="1" thickBot="1" x14ac:dyDescent="0.35">
      <c r="A16" s="233" t="s">
        <v>114</v>
      </c>
      <c r="B16" s="234"/>
      <c r="C16" s="89">
        <f>(C12*'Drop Down Select'!G18)/C7</f>
        <v>-7.8504977618020236E-2</v>
      </c>
      <c r="D16" s="88"/>
      <c r="E16" s="148"/>
      <c r="F16" s="268" t="s">
        <v>115</v>
      </c>
      <c r="G16" s="269"/>
      <c r="H16" s="269"/>
      <c r="I16" s="89">
        <f>(I12*'Drop Down Select'!I18)/C7</f>
        <v>1.0785049776180204</v>
      </c>
      <c r="J16" s="148"/>
      <c r="K16" s="148"/>
      <c r="L16" s="148"/>
      <c r="M16" s="148"/>
      <c r="N16" s="148"/>
      <c r="O16" s="148"/>
      <c r="P16" s="148"/>
      <c r="Q16" s="148"/>
      <c r="R16" s="148"/>
    </row>
    <row r="17" spans="1:11" ht="15.75" thickBot="1" x14ac:dyDescent="0.3">
      <c r="A17" s="235"/>
      <c r="B17" s="235"/>
      <c r="C17" s="4"/>
      <c r="D17" s="4"/>
      <c r="E17" s="148"/>
      <c r="F17" s="235"/>
      <c r="G17" s="235"/>
      <c r="H17" s="235"/>
      <c r="I17" s="148"/>
      <c r="J17" s="148"/>
      <c r="K17" s="148"/>
    </row>
    <row r="18" spans="1:11" ht="18.75" customHeight="1" x14ac:dyDescent="0.3">
      <c r="A18" s="236" t="s">
        <v>116</v>
      </c>
      <c r="B18" s="237"/>
      <c r="C18" s="93">
        <f>'Bid Results'!E5/D9</f>
        <v>6.0008535647878549</v>
      </c>
      <c r="D18" s="120"/>
      <c r="E18" s="148"/>
      <c r="F18" s="258" t="s">
        <v>117</v>
      </c>
      <c r="G18" s="259"/>
      <c r="H18" s="259"/>
      <c r="I18" s="96">
        <f>'Bid Results'!E5/C9</f>
        <v>1.7587495793633807</v>
      </c>
      <c r="J18" s="148"/>
      <c r="K18" s="148"/>
    </row>
    <row r="19" spans="1:11" ht="19.5" customHeight="1" thickBot="1" x14ac:dyDescent="0.35">
      <c r="A19" s="238" t="s">
        <v>118</v>
      </c>
      <c r="B19" s="239"/>
      <c r="C19" s="164">
        <f>'Bid Results'!E5/(D8*1000)</f>
        <v>3.2982513073699794E-2</v>
      </c>
      <c r="D19" s="73"/>
      <c r="E19" s="148"/>
      <c r="F19" s="260" t="s">
        <v>119</v>
      </c>
      <c r="G19" s="261"/>
      <c r="H19" s="261"/>
      <c r="I19" s="94">
        <f>'Bid Results'!E5/(C8*10)</f>
        <v>0.96666216511429626</v>
      </c>
      <c r="J19" s="148"/>
      <c r="K19" s="148"/>
    </row>
    <row r="20" spans="1:11" ht="18.75" x14ac:dyDescent="0.3">
      <c r="A20" s="148"/>
      <c r="B20" s="83"/>
      <c r="C20" s="82"/>
      <c r="D20" s="82"/>
      <c r="E20" s="148"/>
      <c r="F20" s="148"/>
      <c r="G20" s="75"/>
      <c r="H20" s="74"/>
      <c r="I20" s="148"/>
      <c r="J20" s="148"/>
      <c r="K20" s="148"/>
    </row>
    <row r="21" spans="1:11" ht="15.75" thickBot="1" x14ac:dyDescent="0.3">
      <c r="A21" s="148"/>
      <c r="C21" s="148"/>
      <c r="D21" s="148"/>
      <c r="E21" s="148"/>
      <c r="F21" s="148"/>
      <c r="G21" s="148"/>
      <c r="H21" s="148"/>
      <c r="I21" s="148"/>
      <c r="J21" s="148"/>
      <c r="K21" s="148"/>
    </row>
    <row r="22" spans="1:11" ht="19.5" thickBot="1" x14ac:dyDescent="0.35">
      <c r="A22" s="229" t="s">
        <v>120</v>
      </c>
      <c r="B22" s="230"/>
      <c r="C22" s="230"/>
      <c r="D22" s="230"/>
      <c r="E22" s="230"/>
      <c r="F22" s="230"/>
      <c r="G22" s="230"/>
      <c r="H22" s="230"/>
      <c r="I22" s="230"/>
      <c r="J22" s="230"/>
      <c r="K22" s="231"/>
    </row>
    <row r="23" spans="1:11" s="31" customFormat="1" ht="60.75" thickBot="1" x14ac:dyDescent="0.3">
      <c r="A23" s="6" t="s">
        <v>121</v>
      </c>
      <c r="B23" s="34" t="s">
        <v>53</v>
      </c>
      <c r="C23" s="34" t="s">
        <v>122</v>
      </c>
      <c r="D23" s="34" t="s">
        <v>123</v>
      </c>
      <c r="E23" s="34" t="s">
        <v>124</v>
      </c>
      <c r="F23" s="33" t="s">
        <v>125</v>
      </c>
      <c r="G23" s="34" t="s">
        <v>126</v>
      </c>
      <c r="H23" s="34" t="s">
        <v>127</v>
      </c>
      <c r="I23" s="34" t="s">
        <v>128</v>
      </c>
      <c r="J23" s="33" t="s">
        <v>129</v>
      </c>
      <c r="K23" s="35" t="s">
        <v>130</v>
      </c>
    </row>
    <row r="24" spans="1:11" ht="15.75" thickTop="1" x14ac:dyDescent="0.25">
      <c r="A24" s="36" t="s">
        <v>131</v>
      </c>
      <c r="B24" s="99" t="str">
        <f t="array" ref="B24">IFERROR(INDEX('Portfolio Composition'!B8:B100, MATCH(0,COUNTIF($B$23:B23,'Portfolio Composition'!B8:B100),0)), "N/A")</f>
        <v xml:space="preserve">Air Leakage Sealing </v>
      </c>
      <c r="C24" s="37">
        <f>SUMIF('Measure Summary'!$B$4:$B$96,B24,'Measure Summary'!$H$4:$H$96)</f>
        <v>650</v>
      </c>
      <c r="D24" s="121">
        <f>IFERROR(ROUND(SUMIF('Drop Down Select'!$C$23:$C$446,'Portfolio Summary'!B24,'Drop Down Select'!$D$23:$D$446)/SUMIF('Measure Summary'!$B$4:$B$154,'Portfolio Summary'!B24, 'Measure Summary'!$C$4:$C$154),2),0)</f>
        <v>15</v>
      </c>
      <c r="E24" s="37">
        <f>SUMIF('Measure Summary'!$B$4:$B$96,B24,'Measure Summary'!$I$4:$I$96)</f>
        <v>19500</v>
      </c>
      <c r="F24" s="4">
        <f t="shared" ref="F24:F43" si="0">E24/$E$44</f>
        <v>-2.4577766574237461E-2</v>
      </c>
      <c r="G24" s="37">
        <f>SUMIF('Measure Summary'!$B$4:$B$96,B24,'Measure Summary'!$J$4:$J$96)</f>
        <v>32500</v>
      </c>
      <c r="H24" s="100">
        <f t="shared" ref="H24:H43" si="1">G24/$G$44</f>
        <v>8.738908308685131E-2</v>
      </c>
      <c r="I24" s="41">
        <f>SUMIF('Measure Summary'!$B$4:$B$96,B24,'Measure Summary'!$K$4:$K$96)</f>
        <v>3316.5339999999997</v>
      </c>
      <c r="J24" s="4">
        <f t="shared" ref="J24:J42" si="2">I24/$I$44</f>
        <v>9.6179038113455295E-2</v>
      </c>
      <c r="K24" s="125">
        <f t="shared" ref="K24:K43" si="3">IFERROR(D24 * J24, 0)</f>
        <v>1.4426855717018294</v>
      </c>
    </row>
    <row r="25" spans="1:11" x14ac:dyDescent="0.25">
      <c r="A25" s="36" t="s">
        <v>132</v>
      </c>
      <c r="B25" s="99" t="str">
        <f t="array" ref="B25">IFERROR(INDEX('Portfolio Composition'!B9:B101, MATCH(0,COUNTIF($B$23:B24,'Portfolio Composition'!B9:B101),0)), "N/A")</f>
        <v>Insulation-Opaque Shell</v>
      </c>
      <c r="C25" s="37">
        <f>SUMIF('Measure Summary'!$B$4:$B$96,B25,'Measure Summary'!$H$4:$H$96)</f>
        <v>150</v>
      </c>
      <c r="D25" s="121">
        <f>IFERROR(ROUND(SUMIF('Drop Down Select'!$C$23:$C$446,'Portfolio Summary'!B25,'Drop Down Select'!$D$23:$D$446)/SUMIF('Measure Summary'!$B$4:$B$154,'Portfolio Summary'!B25, 'Measure Summary'!$C$4:$C$154),2),0)</f>
        <v>25</v>
      </c>
      <c r="E25" s="37">
        <f>SUMIF('Measure Summary'!$B$4:$B$96,B25,'Measure Summary'!$I$4:$I$96)</f>
        <v>4500</v>
      </c>
      <c r="F25" s="4">
        <f t="shared" si="0"/>
        <v>-5.6717922863624903E-3</v>
      </c>
      <c r="G25" s="37">
        <f>SUMIF('Measure Summary'!$B$4:$B$96,B25,'Measure Summary'!$J$4:$J$96)</f>
        <v>10500</v>
      </c>
      <c r="H25" s="100">
        <f t="shared" si="1"/>
        <v>2.8233396074213497E-2</v>
      </c>
      <c r="I25" s="41">
        <f>SUMIF('Measure Summary'!$B$4:$B$96,B25,'Measure Summary'!$K$4:$K$96)</f>
        <v>1065.354</v>
      </c>
      <c r="J25" s="4">
        <f t="shared" si="2"/>
        <v>3.0895122127595275E-2</v>
      </c>
      <c r="K25" s="125">
        <f t="shared" si="3"/>
        <v>0.77237805318988184</v>
      </c>
    </row>
    <row r="26" spans="1:11" x14ac:dyDescent="0.25">
      <c r="A26" s="36" t="s">
        <v>133</v>
      </c>
      <c r="B26" s="99" t="str">
        <f t="array" ref="B26">IFERROR(INDEX('Portfolio Composition'!B10:B102, MATCH(0,COUNTIF($B$23:B25,'Portfolio Composition'!B10:B102),0)), "N/A")</f>
        <v>Thermostat- Programmable Setback</v>
      </c>
      <c r="C26" s="37">
        <f>SUMIF('Measure Summary'!$B$4:$B$96,B26,'Measure Summary'!$H$4:$H$96)</f>
        <v>1150</v>
      </c>
      <c r="D26" s="121">
        <f>IFERROR(ROUND(SUMIF('Drop Down Select'!$C$23:$C$446,'Portfolio Summary'!B26,'Drop Down Select'!$D$23:$D$446)/SUMIF('Measure Summary'!$B$4:$B$154,'Portfolio Summary'!B26, 'Measure Summary'!$C$4:$C$154),2),0)</f>
        <v>11</v>
      </c>
      <c r="E26" s="37">
        <f>SUMIF('Measure Summary'!$B$4:$B$96,B26,'Measure Summary'!$I$4:$I$96)</f>
        <v>119600</v>
      </c>
      <c r="F26" s="4">
        <f t="shared" si="0"/>
        <v>-0.15074363498865642</v>
      </c>
      <c r="G26" s="37">
        <f>SUMIF('Measure Summary'!$B$4:$B$96,B26,'Measure Summary'!$J$4:$J$96)</f>
        <v>75900</v>
      </c>
      <c r="H26" s="100">
        <f t="shared" si="1"/>
        <v>0.20408712019360042</v>
      </c>
      <c r="I26" s="41">
        <f>SUMIF('Measure Summary'!$B$4:$B$96,B26,'Measure Summary'!$K$4:$K$96)</f>
        <v>7998.0752000000002</v>
      </c>
      <c r="J26" s="4">
        <f t="shared" si="2"/>
        <v>0.2319431006873687</v>
      </c>
      <c r="K26" s="125">
        <f t="shared" si="3"/>
        <v>2.5513741075610556</v>
      </c>
    </row>
    <row r="27" spans="1:11" x14ac:dyDescent="0.25">
      <c r="A27" s="36" t="s">
        <v>134</v>
      </c>
      <c r="B27" s="99" t="str">
        <f t="array" ref="B27">IFERROR(INDEX('Portfolio Composition'!B11:B103, MATCH(0,COUNTIF($B$23:B26,'Portfolio Composition'!B11:B103),0)), "N/A")</f>
        <v>LED Lamp (Directional)</v>
      </c>
      <c r="C27" s="37">
        <f>SUMIF('Measure Summary'!$B$4:$B$96,B27,'Measure Summary'!$H$4:$H$96)</f>
        <v>3400</v>
      </c>
      <c r="D27" s="121">
        <f>IFERROR(ROUND(SUMIF('Drop Down Select'!$C$23:$C$446,'Portfolio Summary'!B27,'Drop Down Select'!$D$23:$D$446)/SUMIF('Measure Summary'!$B$4:$B$154,'Portfolio Summary'!B27, 'Measure Summary'!$C$4:$C$154),2),0)</f>
        <v>20</v>
      </c>
      <c r="E27" s="37">
        <f>SUMIF('Measure Summary'!$B$4:$B$96,B27,'Measure Summary'!$I$4:$I$96)</f>
        <v>170000</v>
      </c>
      <c r="F27" s="4">
        <f t="shared" si="0"/>
        <v>-0.21426770859591632</v>
      </c>
      <c r="G27" s="37">
        <f>SUMIF('Measure Summary'!$B$4:$B$96,B27,'Measure Summary'!$J$4:$J$96)</f>
        <v>0</v>
      </c>
      <c r="H27" s="100">
        <f t="shared" si="1"/>
        <v>0</v>
      </c>
      <c r="I27" s="41">
        <f>SUMIF('Measure Summary'!$B$4:$B$96,B27,'Measure Summary'!$K$4:$K$96)</f>
        <v>580.04</v>
      </c>
      <c r="J27" s="4">
        <f t="shared" si="2"/>
        <v>1.6821081667586887E-2</v>
      </c>
      <c r="K27" s="125">
        <f t="shared" si="3"/>
        <v>0.33642163335173775</v>
      </c>
    </row>
    <row r="28" spans="1:11" x14ac:dyDescent="0.25">
      <c r="A28" s="36" t="s">
        <v>135</v>
      </c>
      <c r="B28" s="99" t="str">
        <f t="array" ref="B28">IFERROR(INDEX('Portfolio Composition'!B12:B104, MATCH(0,COUNTIF($B$23:B27,'Portfolio Composition'!B12:B104),0)), "N/A")</f>
        <v>Furnace, Gas Fired</v>
      </c>
      <c r="C28" s="37">
        <f>SUMIF('Measure Summary'!$B$4:$B$96,B28,'Measure Summary'!$H$4:$H$96)</f>
        <v>400</v>
      </c>
      <c r="D28" s="121">
        <f>IFERROR(ROUND(SUMIF('Drop Down Select'!$C$23:$C$446,'Portfolio Summary'!B28,'Drop Down Select'!$D$23:$D$446)/SUMIF('Measure Summary'!$B$4:$B$154,'Portfolio Summary'!B28, 'Measure Summary'!$C$4:$C$154),2),0)</f>
        <v>22</v>
      </c>
      <c r="E28" s="37">
        <f>SUMIF('Measure Summary'!$B$4:$B$96,B28,'Measure Summary'!$I$4:$I$96)</f>
        <v>28000</v>
      </c>
      <c r="F28" s="4">
        <f t="shared" si="0"/>
        <v>-3.5291152004033273E-2</v>
      </c>
      <c r="G28" s="37">
        <f>SUMIF('Measure Summary'!$B$4:$B$96,B28,'Measure Summary'!$J$4:$J$96)</f>
        <v>48000</v>
      </c>
      <c r="H28" s="100">
        <f t="shared" si="1"/>
        <v>0.12906695348211886</v>
      </c>
      <c r="I28" s="41">
        <f>SUMIF('Measure Summary'!$B$4:$B$96,B28,'Measure Summary'!$K$4:$K$96)</f>
        <v>4895.5360000000001</v>
      </c>
      <c r="J28" s="4">
        <f t="shared" si="2"/>
        <v>0.14196988287464943</v>
      </c>
      <c r="K28" s="125">
        <f t="shared" si="3"/>
        <v>3.1233374232422872</v>
      </c>
    </row>
    <row r="29" spans="1:11" x14ac:dyDescent="0.25">
      <c r="A29" s="36" t="s">
        <v>136</v>
      </c>
      <c r="B29" s="99" t="str">
        <f t="array" ref="B29">IFERROR(INDEX('Portfolio Composition'!B13:B105, MATCH(0,COUNTIF($B$23:B28,'Portfolio Composition'!B13:B105),0)), "N/A")</f>
        <v>Insulation- Opaque Shell</v>
      </c>
      <c r="C29" s="37">
        <f>SUMIF('Measure Summary'!$B$4:$B$96,B29,'Measure Summary'!$H$4:$H$96)</f>
        <v>500</v>
      </c>
      <c r="D29" s="121">
        <f>IFERROR(ROUND(SUMIF('Drop Down Select'!$C$23:$C$446,'Portfolio Summary'!B29,'Drop Down Select'!$D$23:$D$446)/SUMIF('Measure Summary'!$B$4:$B$154,'Portfolio Summary'!B29, 'Measure Summary'!$C$4:$C$154),2),0)</f>
        <v>25</v>
      </c>
      <c r="E29" s="37">
        <f>SUMIF('Measure Summary'!$B$4:$B$96,B29,'Measure Summary'!$I$4:$I$96)</f>
        <v>15000</v>
      </c>
      <c r="F29" s="4">
        <f t="shared" si="0"/>
        <v>-1.8905974287874969E-2</v>
      </c>
      <c r="G29" s="37">
        <f>SUMIF('Measure Summary'!$B$4:$B$96,B29,'Measure Summary'!$J$4:$J$96)</f>
        <v>35000</v>
      </c>
      <c r="H29" s="100">
        <f t="shared" si="1"/>
        <v>9.4111320247378324E-2</v>
      </c>
      <c r="I29" s="41">
        <f>SUMIF('Measure Summary'!$B$4:$B$96,B29,'Measure Summary'!$K$4:$K$96)</f>
        <v>3551.18</v>
      </c>
      <c r="J29" s="4">
        <f t="shared" si="2"/>
        <v>0.10298374042531758</v>
      </c>
      <c r="K29" s="125">
        <f t="shared" si="3"/>
        <v>2.5745935106329396</v>
      </c>
    </row>
    <row r="30" spans="1:11" x14ac:dyDescent="0.25">
      <c r="A30" s="36" t="s">
        <v>137</v>
      </c>
      <c r="B30" s="99" t="str">
        <f t="array" ref="B30">IFERROR(INDEX('Portfolio Composition'!B14:B106, MATCH(0,COUNTIF($B$23:B29,'Portfolio Composition'!B14:B106),0)), "N/A")</f>
        <v>Heat Pump- Air Source</v>
      </c>
      <c r="C30" s="37">
        <f>SUMIF('Measure Summary'!$B$4:$B$96,B30,'Measure Summary'!$H$4:$H$96)</f>
        <v>500</v>
      </c>
      <c r="D30" s="121">
        <f>IFERROR(ROUND(SUMIF('Drop Down Select'!$C$23:$C$446,'Portfolio Summary'!B30,'Drop Down Select'!$D$23:$D$446)/SUMIF('Measure Summary'!$B$4:$B$154,'Portfolio Summary'!B30, 'Measure Summary'!$C$4:$C$154),2),0)</f>
        <v>15</v>
      </c>
      <c r="E30" s="37">
        <f>SUMIF('Measure Summary'!$B$4:$B$96,B30,'Measure Summary'!$I$4:$I$96)</f>
        <v>-1150000</v>
      </c>
      <c r="F30" s="4">
        <f t="shared" si="0"/>
        <v>1.4494580287370809</v>
      </c>
      <c r="G30" s="37">
        <f>SUMIF('Measure Summary'!$B$4:$B$96,B30,'Measure Summary'!$J$4:$J$96)</f>
        <v>170000</v>
      </c>
      <c r="H30" s="100">
        <f t="shared" si="1"/>
        <v>0.45711212691583758</v>
      </c>
      <c r="I30" s="41">
        <f>SUMIF('Measure Summary'!$B$4:$B$96,B30,'Measure Summary'!$K$4:$K$96)</f>
        <v>13076.2</v>
      </c>
      <c r="J30" s="4">
        <f t="shared" si="2"/>
        <v>0.37920803410402676</v>
      </c>
      <c r="K30" s="125">
        <f t="shared" si="3"/>
        <v>5.6881205115604017</v>
      </c>
    </row>
    <row r="31" spans="1:11" x14ac:dyDescent="0.25">
      <c r="A31" s="36" t="s">
        <v>138</v>
      </c>
      <c r="B31" s="99">
        <f t="array" ref="B31">IFERROR(INDEX('Portfolio Composition'!B15:B107, MATCH(0,COUNTIF($B$23:B30,'Portfolio Composition'!B15:B107),0)), "N/A")</f>
        <v>0</v>
      </c>
      <c r="C31" s="37">
        <f>SUMIF('Measure Summary'!$B$4:$B$96,B31,'Measure Summary'!$H$4:$H$96)</f>
        <v>0</v>
      </c>
      <c r="D31" s="121">
        <f>IFERROR(ROUND(SUMIF('Drop Down Select'!$C$23:$C$446,'Portfolio Summary'!B31,'Drop Down Select'!$D$23:$D$446)/SUMIF('Measure Summary'!$B$4:$B$154,'Portfolio Summary'!B31, 'Measure Summary'!$C$4:$C$154),2),0)</f>
        <v>0</v>
      </c>
      <c r="E31" s="37">
        <f>SUMIF('Measure Summary'!$B$4:$B$96,B31,'Measure Summary'!$I$4:$I$96)</f>
        <v>0</v>
      </c>
      <c r="F31" s="4">
        <f t="shared" si="0"/>
        <v>0</v>
      </c>
      <c r="G31" s="37">
        <f>SUMIF('Measure Summary'!$B$4:$B$96,B31,'Measure Summary'!$J$4:$J$96)</f>
        <v>0</v>
      </c>
      <c r="H31" s="100">
        <f t="shared" si="1"/>
        <v>0</v>
      </c>
      <c r="I31" s="41">
        <f>SUMIF('Measure Summary'!$B$4:$B$96,B31,'Measure Summary'!$K$4:$K$96)</f>
        <v>0</v>
      </c>
      <c r="J31" s="4">
        <f t="shared" si="2"/>
        <v>0</v>
      </c>
      <c r="K31" s="125">
        <f t="shared" si="3"/>
        <v>0</v>
      </c>
    </row>
    <row r="32" spans="1:11" x14ac:dyDescent="0.25">
      <c r="A32" s="36" t="s">
        <v>139</v>
      </c>
      <c r="B32" s="99" t="str">
        <f t="array" ref="B32">IFERROR(INDEX('Portfolio Composition'!B16:B108, MATCH(0,COUNTIF($B$23:B31,'Portfolio Composition'!B16:B108),0)), "N/A")</f>
        <v>N/A</v>
      </c>
      <c r="C32" s="37">
        <f>SUMIF('Measure Summary'!$B$4:$B$96,B32,'Measure Summary'!$H$4:$H$96)</f>
        <v>0</v>
      </c>
      <c r="D32" s="121">
        <f>IFERROR(ROUND(SUMIF('Drop Down Select'!$C$23:$C$446,'Portfolio Summary'!B32,'Drop Down Select'!$D$23:$D$446)/SUMIF('Measure Summary'!$B$4:$B$154,'Portfolio Summary'!B32, 'Measure Summary'!$C$4:$C$154),2),0)</f>
        <v>0</v>
      </c>
      <c r="E32" s="37">
        <f>SUMIF('Measure Summary'!$B$4:$B$96,B32,'Measure Summary'!$I$4:$I$96)</f>
        <v>0</v>
      </c>
      <c r="F32" s="4">
        <f t="shared" si="0"/>
        <v>0</v>
      </c>
      <c r="G32" s="37">
        <f>SUMIF('Measure Summary'!$B$4:$B$96,B32,'Measure Summary'!$J$4:$J$96)</f>
        <v>0</v>
      </c>
      <c r="H32" s="100">
        <f t="shared" si="1"/>
        <v>0</v>
      </c>
      <c r="I32" s="41">
        <f>SUMIF('Measure Summary'!$B$4:$B$96,B32,'Measure Summary'!$K$4:$K$96)</f>
        <v>0</v>
      </c>
      <c r="J32" s="4">
        <f t="shared" si="2"/>
        <v>0</v>
      </c>
      <c r="K32" s="125">
        <f t="shared" si="3"/>
        <v>0</v>
      </c>
    </row>
    <row r="33" spans="1:11" x14ac:dyDescent="0.25">
      <c r="A33" s="36" t="s">
        <v>140</v>
      </c>
      <c r="B33" s="99" t="str">
        <f t="array" ref="B33">IFERROR(INDEX('Portfolio Composition'!B17:B109, MATCH(0,COUNTIF($B$23:B32,'Portfolio Composition'!B17:B109),0)), "N/A")</f>
        <v>N/A</v>
      </c>
      <c r="C33" s="37">
        <f>SUMIF('Measure Summary'!$B$4:$B$96,B33,'Measure Summary'!$H$4:$H$96)</f>
        <v>0</v>
      </c>
      <c r="D33" s="121">
        <f>IFERROR(ROUND(SUMIF('Drop Down Select'!$C$23:$C$446,'Portfolio Summary'!B33,'Drop Down Select'!$D$23:$D$446)/SUMIF('Measure Summary'!$B$4:$B$154,'Portfolio Summary'!B33, 'Measure Summary'!$C$4:$C$154),2),0)</f>
        <v>0</v>
      </c>
      <c r="E33" s="37">
        <f>SUMIF('Measure Summary'!$B$4:$B$96,B33,'Measure Summary'!$I$4:$I$96)</f>
        <v>0</v>
      </c>
      <c r="F33" s="4">
        <f t="shared" si="0"/>
        <v>0</v>
      </c>
      <c r="G33" s="37">
        <f>SUMIF('Measure Summary'!$B$4:$B$96,B33,'Measure Summary'!$J$4:$J$96)</f>
        <v>0</v>
      </c>
      <c r="H33" s="100">
        <f t="shared" si="1"/>
        <v>0</v>
      </c>
      <c r="I33" s="41">
        <f>SUMIF('Measure Summary'!$B$4:$B$96,B33,'Measure Summary'!$K$4:$K$96)</f>
        <v>0</v>
      </c>
      <c r="J33" s="4">
        <f t="shared" si="2"/>
        <v>0</v>
      </c>
      <c r="K33" s="125">
        <f t="shared" si="3"/>
        <v>0</v>
      </c>
    </row>
    <row r="34" spans="1:11" x14ac:dyDescent="0.25">
      <c r="A34" s="36" t="s">
        <v>141</v>
      </c>
      <c r="B34" s="99" t="str">
        <f t="array" ref="B34">IFERROR(INDEX('Portfolio Composition'!B18:B110, MATCH(0,COUNTIF($B$23:B33,'Portfolio Composition'!B18:B110),0)), "N/A")</f>
        <v>N/A</v>
      </c>
      <c r="C34" s="37">
        <f>SUMIF('Measure Summary'!$B$4:$B$96,B34,'Measure Summary'!$H$4:$H$96)</f>
        <v>0</v>
      </c>
      <c r="D34" s="121">
        <f>IFERROR(ROUND(SUMIF('Drop Down Select'!$C$23:$C$446,'Portfolio Summary'!B34,'Drop Down Select'!$D$23:$D$446)/SUMIF('Measure Summary'!$B$4:$B$154,'Portfolio Summary'!B34, 'Measure Summary'!$C$4:$C$154),2),0)</f>
        <v>0</v>
      </c>
      <c r="E34" s="37">
        <f>SUMIF('Measure Summary'!$B$4:$B$96,B34,'Measure Summary'!$I$4:$I$96)</f>
        <v>0</v>
      </c>
      <c r="F34" s="4">
        <f t="shared" si="0"/>
        <v>0</v>
      </c>
      <c r="G34" s="37">
        <f>SUMIF('Measure Summary'!$B$4:$B$96,B34,'Measure Summary'!$J$4:$J$96)</f>
        <v>0</v>
      </c>
      <c r="H34" s="100">
        <f t="shared" si="1"/>
        <v>0</v>
      </c>
      <c r="I34" s="37">
        <f>SUMIF('Measure Summary'!$B$4:$B$96,B34,'Measure Summary'!$K$4:$K$96)</f>
        <v>0</v>
      </c>
      <c r="J34" s="4">
        <f t="shared" si="2"/>
        <v>0</v>
      </c>
      <c r="K34" s="125">
        <f t="shared" si="3"/>
        <v>0</v>
      </c>
    </row>
    <row r="35" spans="1:11" x14ac:dyDescent="0.25">
      <c r="A35" s="36" t="s">
        <v>142</v>
      </c>
      <c r="B35" s="99" t="str">
        <f t="array" ref="B35">IFERROR(INDEX('Portfolio Composition'!B19:B111, MATCH(0,COUNTIF($B$23:B34,'Portfolio Composition'!B19:B111),0)), "N/A")</f>
        <v>N/A</v>
      </c>
      <c r="C35" s="37">
        <f>SUMIF('Measure Summary'!$B$4:$B$96,B35,'Measure Summary'!$H$4:$H$96)</f>
        <v>0</v>
      </c>
      <c r="D35" s="121">
        <f>IFERROR(ROUND(SUMIF('Drop Down Select'!$C$23:$C$446,'Portfolio Summary'!B35,'Drop Down Select'!$D$23:$D$446)/SUMIF('Measure Summary'!$B$4:$B$154,'Portfolio Summary'!B35, 'Measure Summary'!$C$4:$C$154),2),0)</f>
        <v>0</v>
      </c>
      <c r="E35" s="37">
        <f>SUMIF('Measure Summary'!$B$4:$B$96,B35,'Measure Summary'!$I$4:$I$96)</f>
        <v>0</v>
      </c>
      <c r="F35" s="4">
        <f t="shared" si="0"/>
        <v>0</v>
      </c>
      <c r="G35" s="37">
        <f>SUMIF('Measure Summary'!$B$4:$B$96,B35,'Measure Summary'!$J$4:$J$96)</f>
        <v>0</v>
      </c>
      <c r="H35" s="100">
        <f t="shared" si="1"/>
        <v>0</v>
      </c>
      <c r="I35" s="37">
        <f>SUMIF('Measure Summary'!$B$4:$B$96,B35,'Measure Summary'!$K$4:$K$96)</f>
        <v>0</v>
      </c>
      <c r="J35" s="4">
        <f t="shared" si="2"/>
        <v>0</v>
      </c>
      <c r="K35" s="125">
        <f t="shared" si="3"/>
        <v>0</v>
      </c>
    </row>
    <row r="36" spans="1:11" x14ac:dyDescent="0.25">
      <c r="A36" s="36" t="s">
        <v>143</v>
      </c>
      <c r="B36" s="99" t="str">
        <f>IFERROR(INDEX('Portfolio Composition'!B20:B112, MATCH(0,COUNTIF($B$23:B35,'Portfolio Composition'!B20:B112),0)), "N/A")</f>
        <v>N/A</v>
      </c>
      <c r="C36" s="37">
        <f>SUMIF('Measure Summary'!$B$4:$B$96,B36,'Measure Summary'!$H$4:$H$96)</f>
        <v>0</v>
      </c>
      <c r="D36" s="121">
        <f>IFERROR(ROUND(SUMIF('Drop Down Select'!$C$23:$C$446,'Portfolio Summary'!B36,'Drop Down Select'!$D$23:$D$446)/SUMIF('Measure Summary'!$B$4:$B$154,'Portfolio Summary'!B36, 'Measure Summary'!$C$4:$C$154),2),0)</f>
        <v>0</v>
      </c>
      <c r="E36" s="37">
        <f>SUMIF('Measure Summary'!$B$4:$B$96,B36,'Measure Summary'!$I$4:$I$96)</f>
        <v>0</v>
      </c>
      <c r="F36" s="4">
        <f t="shared" si="0"/>
        <v>0</v>
      </c>
      <c r="G36" s="37">
        <f>SUMIF('Measure Summary'!$B$4:$B$96,B36,'Measure Summary'!$J$4:$J$96)</f>
        <v>0</v>
      </c>
      <c r="H36" s="100">
        <f t="shared" si="1"/>
        <v>0</v>
      </c>
      <c r="I36" s="37">
        <f>SUMIF('Measure Summary'!$B$4:$B$96,B36,'Measure Summary'!$K$4:$K$96)</f>
        <v>0</v>
      </c>
      <c r="J36" s="4">
        <f t="shared" si="2"/>
        <v>0</v>
      </c>
      <c r="K36" s="125">
        <f t="shared" si="3"/>
        <v>0</v>
      </c>
    </row>
    <row r="37" spans="1:11" x14ac:dyDescent="0.25">
      <c r="A37" s="36" t="s">
        <v>144</v>
      </c>
      <c r="B37" s="99" t="str">
        <f t="array" ref="B37">IFERROR(INDEX('Portfolio Composition'!B21:B113, MATCH(0,COUNTIF($B$23:B36,'Portfolio Composition'!B21:B113),0)), "N/A")</f>
        <v>N/A</v>
      </c>
      <c r="C37" s="37">
        <f>SUMIF('Measure Summary'!$B$4:$B$96,B37,'Measure Summary'!$H$4:$H$96)</f>
        <v>0</v>
      </c>
      <c r="D37" s="121">
        <f>IFERROR(ROUND(SUMIF('Drop Down Select'!$C$23:$C$446,'Portfolio Summary'!B37,'Drop Down Select'!$D$23:$D$446)/SUMIF('Measure Summary'!$B$4:$B$154,'Portfolio Summary'!B37, 'Measure Summary'!$C$4:$C$154),2),0)</f>
        <v>0</v>
      </c>
      <c r="E37" s="37">
        <f>SUMIF('Measure Summary'!$B$4:$B$96,B37,'Measure Summary'!$I$4:$I$96)</f>
        <v>0</v>
      </c>
      <c r="F37" s="4">
        <f t="shared" si="0"/>
        <v>0</v>
      </c>
      <c r="G37" s="37">
        <f>SUMIF('Measure Summary'!$B$4:$B$96,B37,'Measure Summary'!$J$4:$J$96)</f>
        <v>0</v>
      </c>
      <c r="H37" s="100">
        <f t="shared" si="1"/>
        <v>0</v>
      </c>
      <c r="I37" s="37">
        <f>SUMIF('Measure Summary'!$B$4:$B$96,B37,'Measure Summary'!$K$4:$K$96)</f>
        <v>0</v>
      </c>
      <c r="J37" s="4">
        <f t="shared" si="2"/>
        <v>0</v>
      </c>
      <c r="K37" s="125">
        <f t="shared" si="3"/>
        <v>0</v>
      </c>
    </row>
    <row r="38" spans="1:11" x14ac:dyDescent="0.25">
      <c r="A38" s="36" t="s">
        <v>145</v>
      </c>
      <c r="B38" s="99" t="str">
        <f>IFERROR(INDEX('Portfolio Composition'!B22:B114, MATCH(0,COUNTIF($B$23:B37,'Portfolio Composition'!B22:B114),0)), "N/A")</f>
        <v>N/A</v>
      </c>
      <c r="C38" s="37">
        <f>SUMIF('Measure Summary'!$B$4:$B$96,B38,'Measure Summary'!$H$4:$H$96)</f>
        <v>0</v>
      </c>
      <c r="D38" s="121">
        <f>IFERROR(ROUND(SUMIF('Drop Down Select'!$C$23:$C$446,'Portfolio Summary'!B38,'Drop Down Select'!$D$23:$D$446)/SUMIF('Measure Summary'!$B$4:$B$154,'Portfolio Summary'!B38, 'Measure Summary'!$C$4:$C$154),2),0)</f>
        <v>0</v>
      </c>
      <c r="E38" s="37">
        <f>SUMIF('Measure Summary'!$B$4:$B$96,B38,'Measure Summary'!$I$4:$I$96)</f>
        <v>0</v>
      </c>
      <c r="F38" s="4">
        <f t="shared" si="0"/>
        <v>0</v>
      </c>
      <c r="G38" s="37">
        <f>SUMIF('Measure Summary'!$B$4:$B$96,B38,'Measure Summary'!$J$4:$J$96)</f>
        <v>0</v>
      </c>
      <c r="H38" s="100">
        <f t="shared" si="1"/>
        <v>0</v>
      </c>
      <c r="I38" s="37">
        <f>SUMIF('Measure Summary'!$B$4:$B$96,B38,'Measure Summary'!$K$4:$K$96)</f>
        <v>0</v>
      </c>
      <c r="J38" s="4">
        <f t="shared" si="2"/>
        <v>0</v>
      </c>
      <c r="K38" s="125">
        <f t="shared" si="3"/>
        <v>0</v>
      </c>
    </row>
    <row r="39" spans="1:11" x14ac:dyDescent="0.25">
      <c r="A39" s="36" t="s">
        <v>146</v>
      </c>
      <c r="B39" s="99" t="str">
        <f t="array" ref="B39">IFERROR(INDEX('Portfolio Composition'!B23:B115, MATCH(0,COUNTIF($B$23:B38,'Portfolio Composition'!B23:B115),0)), "N/A")</f>
        <v>N/A</v>
      </c>
      <c r="C39" s="37">
        <f>SUMIF('Measure Summary'!$B$4:$B$96,B39,'Measure Summary'!$H$4:$H$96)</f>
        <v>0</v>
      </c>
      <c r="D39" s="121">
        <f>IFERROR(ROUND(SUMIF('Drop Down Select'!$C$23:$C$446,'Portfolio Summary'!B39,'Drop Down Select'!$D$23:$D$446)/SUMIF('Measure Summary'!$B$4:$B$154,'Portfolio Summary'!B39, 'Measure Summary'!$C$4:$C$154),2),0)</f>
        <v>0</v>
      </c>
      <c r="E39" s="37">
        <f>SUMIF('Measure Summary'!$B$4:$B$96,B39,'Measure Summary'!$I$4:$I$96)</f>
        <v>0</v>
      </c>
      <c r="F39" s="4">
        <f t="shared" si="0"/>
        <v>0</v>
      </c>
      <c r="G39" s="37">
        <f>SUMIF('Measure Summary'!$B$4:$B$96,B39,'Measure Summary'!$J$4:$J$96)</f>
        <v>0</v>
      </c>
      <c r="H39" s="100">
        <f t="shared" si="1"/>
        <v>0</v>
      </c>
      <c r="I39" s="37">
        <f>SUMIF('Measure Summary'!$B$4:$B$96,B39,'Measure Summary'!$K$4:$K$96)</f>
        <v>0</v>
      </c>
      <c r="J39" s="4">
        <f t="shared" si="2"/>
        <v>0</v>
      </c>
      <c r="K39" s="125">
        <f t="shared" si="3"/>
        <v>0</v>
      </c>
    </row>
    <row r="40" spans="1:11" x14ac:dyDescent="0.25">
      <c r="A40" s="36" t="s">
        <v>147</v>
      </c>
      <c r="B40" s="99" t="str">
        <f t="array" ref="B40">IFERROR(INDEX('Portfolio Composition'!B24:B116, MATCH(0,COUNTIF($B$23:B39,'Portfolio Composition'!B24:B116),0)), "N/A")</f>
        <v>N/A</v>
      </c>
      <c r="C40" s="37">
        <f>SUMIF('Measure Summary'!$B$4:$B$96,B40,'Measure Summary'!$H$4:$H$96)</f>
        <v>0</v>
      </c>
      <c r="D40" s="121">
        <f>IFERROR(ROUND(SUMIF('Drop Down Select'!$C$23:$C$446,'Portfolio Summary'!B40,'Drop Down Select'!$D$23:$D$446)/SUMIF('Measure Summary'!$B$4:$B$154,'Portfolio Summary'!B40, 'Measure Summary'!$C$4:$C$154),2),0)</f>
        <v>0</v>
      </c>
      <c r="E40" s="37">
        <f>SUMIF('Measure Summary'!$B$4:$B$96,B40,'Measure Summary'!$I$4:$I$96)</f>
        <v>0</v>
      </c>
      <c r="F40" s="4">
        <f t="shared" si="0"/>
        <v>0</v>
      </c>
      <c r="G40" s="37">
        <f>SUMIF('Measure Summary'!$B$4:$B$96,B40,'Measure Summary'!$J$4:$J$96)</f>
        <v>0</v>
      </c>
      <c r="H40" s="100">
        <f t="shared" si="1"/>
        <v>0</v>
      </c>
      <c r="I40" s="37">
        <f>SUMIF('Measure Summary'!$B$4:$B$96,B40,'Measure Summary'!$K$4:$K$96)</f>
        <v>0</v>
      </c>
      <c r="J40" s="4">
        <f t="shared" si="2"/>
        <v>0</v>
      </c>
      <c r="K40" s="125">
        <f t="shared" si="3"/>
        <v>0</v>
      </c>
    </row>
    <row r="41" spans="1:11" x14ac:dyDescent="0.25">
      <c r="A41" s="36" t="s">
        <v>148</v>
      </c>
      <c r="B41" s="99" t="str">
        <f t="array" ref="B41">IFERROR(INDEX('Portfolio Composition'!B25:B117, MATCH(0,COUNTIF($B$23:B40,'Portfolio Composition'!B25:B117),0)), "N/A")</f>
        <v>N/A</v>
      </c>
      <c r="C41" s="37">
        <f>SUMIF('Measure Summary'!$B$4:$B$96,B41,'Measure Summary'!$H$4:$H$96)</f>
        <v>0</v>
      </c>
      <c r="D41" s="121">
        <f>IFERROR(ROUND(SUMIF('Drop Down Select'!$C$23:$C$446,'Portfolio Summary'!B41,'Drop Down Select'!$D$23:$D$446)/SUMIF('Measure Summary'!$B$4:$B$154,'Portfolio Summary'!B41, 'Measure Summary'!$C$4:$C$154),2),0)</f>
        <v>0</v>
      </c>
      <c r="E41" s="37">
        <f>SUMIF('Measure Summary'!$B$4:$B$96,B41,'Measure Summary'!$I$4:$I$96)</f>
        <v>0</v>
      </c>
      <c r="F41" s="4">
        <f t="shared" si="0"/>
        <v>0</v>
      </c>
      <c r="G41" s="37">
        <f>SUMIF('Measure Summary'!$B$4:$B$96,B41,'Measure Summary'!$J$4:$J$96)</f>
        <v>0</v>
      </c>
      <c r="H41" s="100">
        <f t="shared" si="1"/>
        <v>0</v>
      </c>
      <c r="I41" s="37">
        <f>SUMIF('Measure Summary'!$B$4:$B$96,B41,'Measure Summary'!$K$4:$K$96)</f>
        <v>0</v>
      </c>
      <c r="J41" s="4">
        <f t="shared" si="2"/>
        <v>0</v>
      </c>
      <c r="K41" s="125">
        <f t="shared" si="3"/>
        <v>0</v>
      </c>
    </row>
    <row r="42" spans="1:11" x14ac:dyDescent="0.25">
      <c r="A42" s="36" t="s">
        <v>149</v>
      </c>
      <c r="B42" s="99" t="str">
        <f t="array" ref="B42">IFERROR(INDEX('Portfolio Composition'!B26:B118, MATCH(0,COUNTIF($B$23:B41,'Portfolio Composition'!B26:B118),0)), "N/A")</f>
        <v>N/A</v>
      </c>
      <c r="C42" s="37">
        <f>SUMIF('Measure Summary'!$B$4:$B$96,B42,'Measure Summary'!$H$4:$H$96)</f>
        <v>0</v>
      </c>
      <c r="D42" s="121">
        <f>IFERROR(ROUND(SUMIF('Drop Down Select'!$C$23:$C$446,'Portfolio Summary'!B42,'Drop Down Select'!$D$23:$D$446)/SUMIF('Measure Summary'!$B$4:$B$154,'Portfolio Summary'!B42, 'Measure Summary'!$C$4:$C$154),2),0)</f>
        <v>0</v>
      </c>
      <c r="E42" s="37">
        <f>SUMIF('Measure Summary'!$B$4:$B$96,B42,'Measure Summary'!$I$4:$I$96)</f>
        <v>0</v>
      </c>
      <c r="F42" s="4">
        <f t="shared" si="0"/>
        <v>0</v>
      </c>
      <c r="G42" s="37">
        <f>SUMIF('Measure Summary'!$B$4:$B$96,B42,'Measure Summary'!$J$4:$J$96)</f>
        <v>0</v>
      </c>
      <c r="H42" s="100">
        <f t="shared" si="1"/>
        <v>0</v>
      </c>
      <c r="I42" s="37">
        <f>SUMIF('Measure Summary'!$B$4:$B$96,B42,'Measure Summary'!$K$4:$K$96)</f>
        <v>0</v>
      </c>
      <c r="J42" s="4">
        <f t="shared" si="2"/>
        <v>0</v>
      </c>
      <c r="K42" s="125">
        <f t="shared" si="3"/>
        <v>0</v>
      </c>
    </row>
    <row r="43" spans="1:11" ht="15.75" thickBot="1" x14ac:dyDescent="0.3">
      <c r="A43" s="36" t="s">
        <v>150</v>
      </c>
      <c r="B43" s="99" t="str">
        <f t="array" ref="B43">IFERROR(INDEX('Portfolio Composition'!B27:B119, MATCH(0,COUNTIF($B$23:B42,'Portfolio Composition'!B27:B119),0)), "N/A")</f>
        <v>N/A</v>
      </c>
      <c r="C43" s="37">
        <f>SUMIF('Measure Summary'!$B$4:$B$96,B43,'Measure Summary'!$H$4:$H$96)</f>
        <v>0</v>
      </c>
      <c r="D43" s="121">
        <f>IFERROR(ROUND(SUMIF('Drop Down Select'!$C$23:$C$446,'Portfolio Summary'!B43,'Drop Down Select'!$D$23:$D$446)/SUMIF('Measure Summary'!$B$4:$B$154,'Portfolio Summary'!B43, 'Measure Summary'!$C$4:$C$154),2),0)</f>
        <v>0</v>
      </c>
      <c r="E43" s="37">
        <f>SUMIF('Measure Summary'!$B$4:$B$96,B43,'Measure Summary'!$I$4:$I$96)</f>
        <v>0</v>
      </c>
      <c r="F43" s="4">
        <f t="shared" si="0"/>
        <v>0</v>
      </c>
      <c r="G43" s="37">
        <f>SUMIF('Measure Summary'!$B$4:$B$96,B43,'Measure Summary'!$J$4:$J$96)</f>
        <v>0</v>
      </c>
      <c r="H43" s="100">
        <f t="shared" si="1"/>
        <v>0</v>
      </c>
      <c r="I43" s="37">
        <f>SUMIF('Measure Summary'!$B$4:$B$96,B43,'Measure Summary'!$K$4:$K$96)</f>
        <v>0</v>
      </c>
      <c r="J43" s="4">
        <f>I43/I44</f>
        <v>0</v>
      </c>
      <c r="K43" s="125">
        <f t="shared" si="3"/>
        <v>0</v>
      </c>
    </row>
    <row r="44" spans="1:11" ht="16.5" thickTop="1" thickBot="1" x14ac:dyDescent="0.3">
      <c r="A44" s="131" t="s">
        <v>151</v>
      </c>
      <c r="B44" s="132"/>
      <c r="C44" s="133">
        <f>SUM(C24:C43)</f>
        <v>6750</v>
      </c>
      <c r="D44" s="133"/>
      <c r="E44" s="133">
        <f t="shared" ref="E44:J44" si="4">SUM(E24:E43)</f>
        <v>-793400</v>
      </c>
      <c r="F44" s="134">
        <f t="shared" si="4"/>
        <v>0.99999999999999989</v>
      </c>
      <c r="G44" s="135">
        <f t="shared" si="4"/>
        <v>371900</v>
      </c>
      <c r="H44" s="136">
        <f t="shared" si="4"/>
        <v>1</v>
      </c>
      <c r="I44" s="138">
        <f t="shared" si="4"/>
        <v>34482.919200000004</v>
      </c>
      <c r="J44" s="136">
        <f t="shared" si="4"/>
        <v>0.99999999999999978</v>
      </c>
      <c r="K44" s="137">
        <f>SUM(K24:K43)</f>
        <v>16.488910811240135</v>
      </c>
    </row>
    <row r="53" spans="5:11" x14ac:dyDescent="0.25">
      <c r="E53" s="31"/>
      <c r="F53" s="31"/>
      <c r="G53" s="31"/>
      <c r="H53" s="31"/>
      <c r="I53" s="31"/>
      <c r="J53" s="31"/>
      <c r="K53" s="31"/>
    </row>
    <row r="54" spans="5:11" x14ac:dyDescent="0.25">
      <c r="E54" s="148"/>
      <c r="F54" s="4"/>
      <c r="G54" s="148"/>
      <c r="H54" s="4"/>
      <c r="I54" s="119"/>
      <c r="J54" s="4"/>
      <c r="K54" s="148"/>
    </row>
    <row r="55" spans="5:11" x14ac:dyDescent="0.25">
      <c r="E55" s="148"/>
      <c r="F55" s="4"/>
      <c r="G55" s="148"/>
      <c r="H55" s="4"/>
      <c r="I55" s="119"/>
      <c r="J55" s="4"/>
      <c r="K55" s="148"/>
    </row>
    <row r="56" spans="5:11" x14ac:dyDescent="0.25">
      <c r="E56" s="148"/>
      <c r="F56" s="4"/>
      <c r="G56" s="148"/>
      <c r="H56" s="4"/>
      <c r="I56" s="119"/>
      <c r="J56" s="4"/>
      <c r="K56" s="148"/>
    </row>
    <row r="57" spans="5:11" x14ac:dyDescent="0.25">
      <c r="E57" s="148"/>
      <c r="F57" s="4"/>
      <c r="G57" s="148"/>
      <c r="H57" s="4"/>
      <c r="I57" s="119"/>
      <c r="J57" s="4"/>
      <c r="K57" s="148"/>
    </row>
    <row r="58" spans="5:11" x14ac:dyDescent="0.25">
      <c r="E58" s="148"/>
      <c r="F58" s="4"/>
      <c r="G58" s="148"/>
      <c r="H58" s="4"/>
      <c r="I58" s="119"/>
      <c r="J58" s="4"/>
      <c r="K58" s="148"/>
    </row>
    <row r="59" spans="5:11" x14ac:dyDescent="0.25">
      <c r="E59" s="148"/>
      <c r="F59" s="4"/>
      <c r="G59" s="148"/>
      <c r="H59" s="4"/>
      <c r="I59" s="119"/>
      <c r="J59" s="4"/>
      <c r="K59" s="148"/>
    </row>
    <row r="60" spans="5:11" x14ac:dyDescent="0.25">
      <c r="E60" s="148"/>
      <c r="F60" s="4"/>
      <c r="G60" s="148"/>
      <c r="H60" s="4"/>
      <c r="I60" s="119"/>
      <c r="J60" s="4"/>
      <c r="K60" s="148"/>
    </row>
    <row r="61" spans="5:11" x14ac:dyDescent="0.25">
      <c r="E61" s="148"/>
      <c r="F61" s="4"/>
      <c r="G61" s="148"/>
      <c r="H61" s="4"/>
      <c r="I61" s="119"/>
      <c r="J61" s="4"/>
      <c r="K61" s="148"/>
    </row>
    <row r="62" spans="5:11" x14ac:dyDescent="0.25">
      <c r="E62" s="148"/>
      <c r="F62" s="4"/>
      <c r="G62" s="148"/>
      <c r="H62" s="4"/>
      <c r="I62" s="119"/>
      <c r="J62" s="4"/>
      <c r="K62" s="148"/>
    </row>
    <row r="63" spans="5:11" x14ac:dyDescent="0.25">
      <c r="E63" s="148"/>
      <c r="F63" s="4"/>
      <c r="G63" s="148"/>
      <c r="H63" s="4"/>
      <c r="I63" s="119"/>
      <c r="J63" s="4"/>
      <c r="K63" s="148"/>
    </row>
    <row r="64" spans="5:11" x14ac:dyDescent="0.25">
      <c r="E64" s="148"/>
      <c r="F64" s="4"/>
      <c r="G64" s="148"/>
      <c r="H64" s="4"/>
      <c r="I64" s="148"/>
      <c r="J64" s="4"/>
      <c r="K64" s="148"/>
    </row>
    <row r="65" spans="6:11" x14ac:dyDescent="0.25">
      <c r="F65" s="4"/>
      <c r="G65" s="148"/>
      <c r="H65" s="4"/>
      <c r="I65" s="148"/>
      <c r="J65" s="4"/>
      <c r="K65" s="148"/>
    </row>
    <row r="66" spans="6:11" x14ac:dyDescent="0.25">
      <c r="F66" s="4"/>
      <c r="G66" s="148"/>
      <c r="H66" s="4"/>
      <c r="I66" s="148"/>
      <c r="J66" s="4"/>
      <c r="K66" s="148"/>
    </row>
    <row r="67" spans="6:11" x14ac:dyDescent="0.25">
      <c r="F67" s="4"/>
      <c r="G67" s="148"/>
      <c r="H67" s="4"/>
      <c r="I67" s="148"/>
      <c r="J67" s="4"/>
      <c r="K67" s="148"/>
    </row>
    <row r="68" spans="6:11" x14ac:dyDescent="0.25">
      <c r="F68" s="4"/>
      <c r="G68" s="148"/>
      <c r="H68" s="4"/>
      <c r="I68" s="148"/>
      <c r="J68" s="4"/>
      <c r="K68" s="148"/>
    </row>
    <row r="69" spans="6:11" x14ac:dyDescent="0.25">
      <c r="F69" s="4"/>
      <c r="G69" s="148"/>
      <c r="H69" s="4"/>
      <c r="I69" s="148"/>
      <c r="J69" s="4"/>
      <c r="K69" s="148"/>
    </row>
    <row r="70" spans="6:11" x14ac:dyDescent="0.25">
      <c r="F70" s="4"/>
      <c r="G70" s="148"/>
      <c r="H70" s="4"/>
      <c r="I70" s="148"/>
      <c r="J70" s="4"/>
      <c r="K70" s="148"/>
    </row>
    <row r="71" spans="6:11" x14ac:dyDescent="0.25">
      <c r="F71" s="4"/>
      <c r="G71" s="148"/>
      <c r="H71" s="4"/>
      <c r="I71" s="148"/>
      <c r="J71" s="4"/>
      <c r="K71" s="148"/>
    </row>
    <row r="72" spans="6:11" x14ac:dyDescent="0.25">
      <c r="F72" s="4"/>
      <c r="G72" s="148"/>
      <c r="H72" s="4"/>
      <c r="I72" s="148"/>
      <c r="J72" s="4"/>
      <c r="K72" s="148"/>
    </row>
    <row r="73" spans="6:11" x14ac:dyDescent="0.25">
      <c r="F73" s="4"/>
      <c r="G73" s="148"/>
      <c r="H73" s="4"/>
      <c r="I73" s="148"/>
      <c r="J73" s="4"/>
      <c r="K73" s="148"/>
    </row>
    <row r="74" spans="6:11" x14ac:dyDescent="0.25">
      <c r="F74" s="32"/>
      <c r="G74" s="72"/>
      <c r="H74" s="32"/>
      <c r="I74" s="1"/>
      <c r="J74" s="32"/>
      <c r="K74" s="1"/>
    </row>
  </sheetData>
  <sheetProtection algorithmName="SHA-512" hashValue="3VLojPxHolUsPqYy/5yrtLAvf2zATVllW7zKZERMchqKVgOSQ/vOk7ZxRradMkRm8gmLVUFFQWQRZEhwxVqf7g==" saltValue="Az78k9l9VwSSu4df4IXDUQ==" spinCount="100000" sheet="1" objects="1" scenarios="1"/>
  <mergeCells count="26">
    <mergeCell ref="A8:B8"/>
    <mergeCell ref="A9:B9"/>
    <mergeCell ref="F17:H17"/>
    <mergeCell ref="F18:H18"/>
    <mergeCell ref="F19:H19"/>
    <mergeCell ref="F12:H12"/>
    <mergeCell ref="F13:H13"/>
    <mergeCell ref="F14:H14"/>
    <mergeCell ref="F15:H15"/>
    <mergeCell ref="F16:H16"/>
    <mergeCell ref="A22:K22"/>
    <mergeCell ref="A2:C2"/>
    <mergeCell ref="A11:C11"/>
    <mergeCell ref="A16:B16"/>
    <mergeCell ref="A17:B17"/>
    <mergeCell ref="A18:B18"/>
    <mergeCell ref="A19:B19"/>
    <mergeCell ref="A3:B3"/>
    <mergeCell ref="A12:B12"/>
    <mergeCell ref="A4:B4"/>
    <mergeCell ref="A5:B5"/>
    <mergeCell ref="A6:B6"/>
    <mergeCell ref="A13:B13"/>
    <mergeCell ref="A14:B14"/>
    <mergeCell ref="A15:B15"/>
    <mergeCell ref="A7:B7"/>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DC568-8B47-4919-9F2E-EC72EBF3CE76}">
  <sheetPr>
    <tabColor theme="7" tint="0.59999389629810485"/>
  </sheetPr>
  <dimension ref="A1:Q10"/>
  <sheetViews>
    <sheetView workbookViewId="0">
      <selection activeCell="J3" sqref="J3"/>
    </sheetView>
  </sheetViews>
  <sheetFormatPr defaultRowHeight="15" x14ac:dyDescent="0.25"/>
  <cols>
    <col min="2" max="2" width="44.28515625" customWidth="1"/>
    <col min="3" max="3" width="35.140625" customWidth="1"/>
    <col min="4" max="4" width="34.28515625" bestFit="1" customWidth="1"/>
    <col min="5" max="5" width="32.28515625" style="148" hidden="1" customWidth="1"/>
    <col min="6" max="6" width="28" hidden="1" customWidth="1"/>
    <col min="7" max="7" width="27.85546875" hidden="1" customWidth="1"/>
    <col min="8" max="8" width="21.140625" hidden="1" customWidth="1"/>
    <col min="9" max="9" width="14" hidden="1" customWidth="1"/>
    <col min="10" max="10" width="47.85546875" bestFit="1" customWidth="1"/>
    <col min="11" max="11" width="47.85546875" style="148" customWidth="1"/>
  </cols>
  <sheetData>
    <row r="1" spans="1:17" x14ac:dyDescent="0.25">
      <c r="A1" s="148"/>
      <c r="B1" s="148"/>
      <c r="C1" s="148"/>
      <c r="D1" s="148"/>
      <c r="F1" s="148"/>
      <c r="G1" s="148"/>
      <c r="H1" s="148"/>
      <c r="I1" s="148"/>
      <c r="J1" s="148"/>
      <c r="L1" s="148"/>
      <c r="M1" s="148"/>
      <c r="N1" s="148"/>
      <c r="O1" s="148"/>
      <c r="P1" s="148"/>
      <c r="Q1" s="148"/>
    </row>
    <row r="2" spans="1:17" ht="35.25" customHeight="1" x14ac:dyDescent="0.25">
      <c r="A2" s="148"/>
      <c r="B2" s="174" t="s">
        <v>152</v>
      </c>
      <c r="C2" s="175" t="s">
        <v>153</v>
      </c>
      <c r="D2" s="175" t="s">
        <v>154</v>
      </c>
      <c r="E2" s="175" t="s">
        <v>155</v>
      </c>
      <c r="F2" s="175" t="s">
        <v>156</v>
      </c>
      <c r="G2" s="175" t="s">
        <v>157</v>
      </c>
      <c r="H2" s="175" t="s">
        <v>158</v>
      </c>
      <c r="I2" s="175" t="s">
        <v>159</v>
      </c>
      <c r="J2" s="175" t="s">
        <v>160</v>
      </c>
      <c r="K2" s="176" t="s">
        <v>161</v>
      </c>
      <c r="L2" s="148"/>
      <c r="M2" s="148"/>
      <c r="N2" s="148"/>
      <c r="O2" s="148"/>
      <c r="P2" s="148"/>
      <c r="Q2" s="148"/>
    </row>
    <row r="3" spans="1:17" x14ac:dyDescent="0.25">
      <c r="A3" s="148"/>
      <c r="B3" s="169" t="str">
        <f>C3&amp;D3</f>
        <v>Oneida, Onondaga, Oswego1-4 single family</v>
      </c>
      <c r="C3" s="169" t="s">
        <v>162</v>
      </c>
      <c r="D3" s="171" t="s">
        <v>163</v>
      </c>
      <c r="E3" s="172"/>
      <c r="F3" s="172"/>
      <c r="G3" s="173"/>
      <c r="H3" s="173"/>
      <c r="I3" s="173"/>
      <c r="J3" s="177">
        <v>8617</v>
      </c>
      <c r="K3" s="173">
        <v>1033</v>
      </c>
      <c r="L3" s="148"/>
      <c r="M3" s="148"/>
      <c r="N3" s="148"/>
      <c r="O3" s="148"/>
      <c r="P3" s="148"/>
      <c r="Q3" s="148"/>
    </row>
    <row r="4" spans="1:17" s="147" customFormat="1" x14ac:dyDescent="0.25">
      <c r="A4" s="8"/>
      <c r="B4" s="148"/>
      <c r="C4" s="151"/>
      <c r="D4" s="151"/>
      <c r="E4" s="158"/>
      <c r="F4" s="115"/>
      <c r="G4" s="116"/>
      <c r="H4" s="116"/>
      <c r="I4" s="116"/>
      <c r="J4" s="116"/>
      <c r="K4" s="116"/>
      <c r="L4" s="148"/>
      <c r="M4" s="148"/>
      <c r="N4" s="148"/>
      <c r="O4" s="148"/>
      <c r="P4" s="148"/>
      <c r="Q4" s="148"/>
    </row>
    <row r="5" spans="1:17" x14ac:dyDescent="0.25">
      <c r="A5" s="148"/>
      <c r="B5" s="151"/>
      <c r="C5" s="151"/>
      <c r="D5" s="159"/>
      <c r="E5" s="158"/>
      <c r="F5" s="115"/>
      <c r="G5" s="116"/>
      <c r="H5" s="116"/>
      <c r="I5" s="116"/>
      <c r="J5" s="116"/>
      <c r="K5" s="116"/>
      <c r="L5" s="148"/>
      <c r="M5" s="148"/>
      <c r="N5" s="148"/>
      <c r="O5" s="148"/>
      <c r="P5" s="148"/>
      <c r="Q5" s="148"/>
    </row>
    <row r="6" spans="1:17" x14ac:dyDescent="0.25">
      <c r="A6" s="148"/>
      <c r="B6" s="151"/>
      <c r="C6" s="151"/>
      <c r="D6" s="151"/>
      <c r="E6" s="158"/>
      <c r="F6" s="115"/>
      <c r="G6" s="116"/>
      <c r="H6" s="116"/>
      <c r="I6" s="116"/>
      <c r="J6" s="116"/>
      <c r="K6" s="116"/>
      <c r="L6" s="148"/>
      <c r="M6" s="148"/>
      <c r="N6" s="148"/>
      <c r="O6" s="148"/>
      <c r="P6" s="148"/>
      <c r="Q6" s="148"/>
    </row>
    <row r="7" spans="1:17" x14ac:dyDescent="0.25">
      <c r="A7" s="148"/>
      <c r="B7" s="151"/>
      <c r="C7" s="151"/>
      <c r="D7" s="159"/>
      <c r="E7" s="151"/>
      <c r="F7" s="148"/>
      <c r="G7" s="148"/>
      <c r="H7" s="148"/>
      <c r="I7" s="148"/>
      <c r="J7" s="168"/>
      <c r="K7" s="168"/>
      <c r="L7" s="148"/>
      <c r="M7" s="148"/>
      <c r="N7" s="148"/>
      <c r="O7" s="148"/>
      <c r="P7" s="148"/>
      <c r="Q7" s="148"/>
    </row>
    <row r="8" spans="1:17" s="148" customFormat="1" x14ac:dyDescent="0.25">
      <c r="B8" s="151"/>
      <c r="C8" s="151"/>
      <c r="D8" s="151"/>
      <c r="E8" s="151"/>
    </row>
    <row r="9" spans="1:17" s="148" customFormat="1" x14ac:dyDescent="0.25">
      <c r="C9" s="151"/>
      <c r="D9" s="151"/>
      <c r="E9" s="151"/>
    </row>
    <row r="10" spans="1:17" ht="30" customHeight="1" x14ac:dyDescent="0.25">
      <c r="A10" s="148"/>
      <c r="B10" s="148"/>
      <c r="C10" s="270"/>
      <c r="D10" s="271"/>
      <c r="E10" s="271"/>
      <c r="F10" s="271"/>
      <c r="G10" s="271"/>
      <c r="H10" s="271"/>
      <c r="I10" s="271"/>
      <c r="J10" s="271"/>
      <c r="K10" s="271"/>
      <c r="L10" s="148"/>
      <c r="M10" s="148"/>
      <c r="N10" s="148"/>
      <c r="O10" s="148"/>
      <c r="P10" s="148"/>
      <c r="Q10" s="148"/>
    </row>
  </sheetData>
  <sheetProtection formatCells="0" formatColumns="0" formatRows="0" insertColumns="0" insertRows="0" deleteColumns="0" deleteRows="0"/>
  <autoFilter ref="B2:K2" xr:uid="{012CCF76-E7A3-4309-95BE-75208414C26E}"/>
  <mergeCells count="1">
    <mergeCell ref="C10:K10"/>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4BC17-5D3D-4170-89F4-BE17D0253A1D}">
  <dimension ref="A1:S447"/>
  <sheetViews>
    <sheetView workbookViewId="0">
      <selection activeCell="F22" sqref="F22"/>
    </sheetView>
  </sheetViews>
  <sheetFormatPr defaultColWidth="16.28515625" defaultRowHeight="15" x14ac:dyDescent="0.25"/>
  <cols>
    <col min="1" max="2" width="16.28515625" style="151"/>
    <col min="3" max="3" width="27" bestFit="1" customWidth="1"/>
    <col min="4" max="4" width="35.85546875" bestFit="1" customWidth="1"/>
    <col min="6" max="6" width="30.140625" bestFit="1" customWidth="1"/>
    <col min="7" max="7" width="37.5703125" customWidth="1"/>
    <col min="8" max="8" width="31.5703125" customWidth="1"/>
    <col min="9" max="9" width="44.28515625" bestFit="1" customWidth="1"/>
    <col min="10" max="10" width="22.85546875" bestFit="1" customWidth="1"/>
  </cols>
  <sheetData>
    <row r="1" spans="2:19" x14ac:dyDescent="0.25">
      <c r="C1" s="148"/>
      <c r="D1" s="148"/>
      <c r="E1" s="148"/>
      <c r="F1" s="271" t="s">
        <v>164</v>
      </c>
      <c r="G1" s="271"/>
      <c r="H1" s="271"/>
      <c r="I1" s="148"/>
      <c r="J1" s="148"/>
      <c r="K1" s="148"/>
      <c r="L1" s="148"/>
      <c r="M1" s="148"/>
      <c r="N1" s="148"/>
      <c r="O1" s="148"/>
      <c r="P1" s="148"/>
      <c r="Q1" s="148"/>
      <c r="R1" s="148"/>
      <c r="S1" s="148"/>
    </row>
    <row r="2" spans="2:19" x14ac:dyDescent="0.25">
      <c r="C2" s="151"/>
      <c r="D2" s="148"/>
      <c r="E2" s="148"/>
      <c r="F2" s="169"/>
      <c r="G2" s="169" t="s">
        <v>165</v>
      </c>
      <c r="H2" s="169" t="s">
        <v>166</v>
      </c>
      <c r="I2" s="169" t="s">
        <v>167</v>
      </c>
      <c r="J2" s="169" t="s">
        <v>168</v>
      </c>
      <c r="K2" s="169" t="s">
        <v>169</v>
      </c>
      <c r="L2" s="169" t="s">
        <v>170</v>
      </c>
      <c r="M2" s="169" t="s">
        <v>171</v>
      </c>
      <c r="N2" s="169" t="s">
        <v>172</v>
      </c>
      <c r="O2" s="169" t="s">
        <v>173</v>
      </c>
      <c r="P2" s="169" t="s">
        <v>174</v>
      </c>
      <c r="Q2" s="148"/>
      <c r="R2" s="148"/>
      <c r="S2" s="148"/>
    </row>
    <row r="3" spans="2:19" x14ac:dyDescent="0.25">
      <c r="B3" s="186"/>
      <c r="C3" s="32"/>
      <c r="D3" s="32"/>
      <c r="E3" s="148"/>
      <c r="F3" s="169"/>
      <c r="G3" s="170"/>
      <c r="H3" s="170"/>
      <c r="I3" s="170"/>
      <c r="J3" s="170"/>
      <c r="K3" s="170"/>
      <c r="L3" s="170"/>
      <c r="M3" s="170"/>
      <c r="N3" s="170"/>
      <c r="O3" s="170"/>
      <c r="P3" s="170"/>
      <c r="Q3" s="148"/>
      <c r="R3" s="148"/>
      <c r="S3" s="148"/>
    </row>
    <row r="4" spans="2:19" x14ac:dyDescent="0.25">
      <c r="B4" s="186"/>
      <c r="C4" s="148"/>
      <c r="D4" s="32"/>
      <c r="E4" s="148"/>
      <c r="F4" s="169" t="s">
        <v>175</v>
      </c>
      <c r="G4" s="169">
        <f>'Sub-Portfolio Summary'!B4*'Sub-Portfolio Summary'!B8</f>
        <v>80100</v>
      </c>
      <c r="H4" s="169">
        <f>'Sub-Portfolio Summary'!C4*'Sub-Portfolio Summary'!C8</f>
        <v>147000</v>
      </c>
      <c r="I4" s="169">
        <f>'Sub-Portfolio Summary'!D4*'Sub-Portfolio Summary'!D8</f>
        <v>-1020500</v>
      </c>
      <c r="J4" s="169">
        <f>'Sub-Portfolio Summary'!E4*'Sub-Portfolio Summary'!E8</f>
        <v>0</v>
      </c>
      <c r="K4" s="169">
        <f>'Sub-Portfolio Summary'!F4*'Sub-Portfolio Summary'!F8</f>
        <v>0</v>
      </c>
      <c r="L4" s="169">
        <f>'Sub-Portfolio Summary'!G4*'Sub-Portfolio Summary'!G8</f>
        <v>0</v>
      </c>
      <c r="M4" s="169">
        <f>'Sub-Portfolio Summary'!H4*'Sub-Portfolio Summary'!H8</f>
        <v>0</v>
      </c>
      <c r="N4" s="169">
        <f>'Sub-Portfolio Summary'!I4*'Sub-Portfolio Summary'!I8</f>
        <v>0</v>
      </c>
      <c r="O4" s="169">
        <f>'Sub-Portfolio Summary'!J4*'Sub-Portfolio Summary'!J8</f>
        <v>0</v>
      </c>
      <c r="P4" s="169">
        <f>'Sub-Portfolio Summary'!K4*'Sub-Portfolio Summary'!K8</f>
        <v>0</v>
      </c>
      <c r="Q4" s="148"/>
      <c r="R4" s="148"/>
      <c r="S4" s="148"/>
    </row>
    <row r="5" spans="2:19" x14ac:dyDescent="0.25">
      <c r="B5" s="186"/>
      <c r="C5" s="32"/>
      <c r="D5" s="32"/>
      <c r="E5" s="148"/>
      <c r="F5" s="169"/>
      <c r="G5" s="169"/>
      <c r="H5" s="169"/>
      <c r="I5" s="169"/>
      <c r="J5" s="169"/>
      <c r="K5" s="169"/>
      <c r="L5" s="169"/>
      <c r="M5" s="169"/>
      <c r="N5" s="169"/>
      <c r="O5" s="169"/>
      <c r="P5" s="169"/>
      <c r="Q5" s="148"/>
      <c r="R5" s="148"/>
      <c r="S5" s="148"/>
    </row>
    <row r="6" spans="2:19" x14ac:dyDescent="0.25">
      <c r="B6" s="186"/>
      <c r="C6" s="32"/>
      <c r="D6" s="32"/>
      <c r="E6" s="148"/>
      <c r="F6" s="169" t="s">
        <v>176</v>
      </c>
      <c r="G6" s="169">
        <f>'Sub-Portfolio Summary'!B4*'Sub-Portfolio Summary'!B10</f>
        <v>45900</v>
      </c>
      <c r="H6" s="169">
        <f>'Sub-Portfolio Summary'!C4*'Sub-Portfolio Summary'!C10</f>
        <v>93000</v>
      </c>
      <c r="I6" s="169">
        <f>'Sub-Portfolio Summary'!D4*'Sub-Portfolio Summary'!D10</f>
        <v>233000</v>
      </c>
      <c r="J6" s="169">
        <f>'Sub-Portfolio Summary'!E4*'Sub-Portfolio Summary'!E10</f>
        <v>0</v>
      </c>
      <c r="K6" s="169">
        <f>'Sub-Portfolio Summary'!F4*'Sub-Portfolio Summary'!F10</f>
        <v>0</v>
      </c>
      <c r="L6" s="169">
        <f>'Sub-Portfolio Summary'!G4*'Sub-Portfolio Summary'!G10</f>
        <v>0</v>
      </c>
      <c r="M6" s="169">
        <f>'Sub-Portfolio Summary'!H4*'Sub-Portfolio Summary'!H10</f>
        <v>0</v>
      </c>
      <c r="N6" s="169">
        <f>'Sub-Portfolio Summary'!I4*'Sub-Portfolio Summary'!I10</f>
        <v>0</v>
      </c>
      <c r="O6" s="169">
        <f>'Sub-Portfolio Summary'!J4*'Sub-Portfolio Summary'!J10</f>
        <v>0</v>
      </c>
      <c r="P6" s="169">
        <f>'Sub-Portfolio Summary'!K4*'Sub-Portfolio Summary'!K10</f>
        <v>0</v>
      </c>
      <c r="Q6" s="148"/>
      <c r="R6" s="148"/>
      <c r="S6" s="148"/>
    </row>
    <row r="7" spans="2:19" x14ac:dyDescent="0.25">
      <c r="B7" s="186"/>
      <c r="C7" s="32"/>
      <c r="D7" s="32"/>
      <c r="E7" s="148"/>
      <c r="F7" s="148"/>
      <c r="G7" s="148"/>
      <c r="H7" s="148"/>
      <c r="I7" s="148"/>
      <c r="J7" s="148"/>
      <c r="K7" s="148"/>
      <c r="L7" s="148"/>
      <c r="M7" s="148"/>
      <c r="N7" s="148"/>
      <c r="O7" s="148"/>
      <c r="P7" s="148"/>
      <c r="Q7" s="148"/>
      <c r="R7" s="148"/>
      <c r="S7" s="148"/>
    </row>
    <row r="8" spans="2:19" x14ac:dyDescent="0.25">
      <c r="C8" s="148"/>
      <c r="D8" s="148"/>
      <c r="E8" s="148"/>
      <c r="F8" s="148"/>
      <c r="G8" s="148"/>
      <c r="H8" s="148"/>
      <c r="I8" s="148"/>
      <c r="J8" s="148"/>
      <c r="K8" s="148"/>
      <c r="L8" s="148"/>
      <c r="M8" s="148"/>
      <c r="N8" s="148"/>
      <c r="O8" s="148"/>
      <c r="P8" s="148"/>
      <c r="Q8" s="148"/>
      <c r="R8" s="148"/>
      <c r="S8" s="148"/>
    </row>
    <row r="9" spans="2:19" x14ac:dyDescent="0.25">
      <c r="C9" s="148"/>
      <c r="D9" s="148"/>
      <c r="E9" s="148"/>
      <c r="F9" s="148"/>
      <c r="G9" s="1"/>
      <c r="H9" s="1"/>
      <c r="I9" s="1"/>
      <c r="J9" s="1"/>
      <c r="K9" s="1"/>
      <c r="L9" s="1"/>
      <c r="M9" s="1"/>
      <c r="N9" s="1"/>
      <c r="O9" s="1"/>
      <c r="P9" s="1"/>
      <c r="Q9" s="148"/>
      <c r="R9" s="148"/>
      <c r="S9" s="148"/>
    </row>
    <row r="10" spans="2:19" x14ac:dyDescent="0.25">
      <c r="C10" s="148"/>
      <c r="D10" s="148"/>
      <c r="E10" s="148"/>
      <c r="F10" s="148"/>
      <c r="G10" s="148"/>
      <c r="H10" s="148"/>
      <c r="I10" s="148"/>
      <c r="J10" s="148"/>
      <c r="K10" s="148"/>
      <c r="L10" s="148"/>
      <c r="M10" s="148"/>
      <c r="N10" s="148"/>
      <c r="O10" s="148"/>
      <c r="P10" s="148"/>
      <c r="Q10" s="148"/>
      <c r="R10" s="148"/>
      <c r="S10" s="148"/>
    </row>
    <row r="11" spans="2:19" x14ac:dyDescent="0.25">
      <c r="C11" s="148"/>
      <c r="D11" s="148"/>
      <c r="E11" s="148"/>
      <c r="F11" s="148"/>
      <c r="G11" s="148"/>
      <c r="H11" s="148"/>
      <c r="I11" s="148"/>
      <c r="J11" s="148"/>
      <c r="K11" s="148"/>
      <c r="L11" s="148"/>
      <c r="M11" s="148"/>
      <c r="N11" s="148"/>
      <c r="O11" s="148"/>
      <c r="P11" s="148"/>
      <c r="Q11" s="148"/>
      <c r="R11" s="148"/>
      <c r="S11" s="148"/>
    </row>
    <row r="12" spans="2:19" x14ac:dyDescent="0.25">
      <c r="C12" s="148"/>
      <c r="D12" s="148"/>
      <c r="E12" s="148"/>
      <c r="F12" s="148"/>
      <c r="G12" s="148"/>
      <c r="H12" s="148"/>
      <c r="I12" s="148"/>
      <c r="J12" s="148"/>
      <c r="K12" s="148"/>
      <c r="L12" s="148"/>
      <c r="M12" s="148"/>
      <c r="N12" s="148"/>
      <c r="O12" s="148"/>
      <c r="P12" s="148"/>
      <c r="Q12" s="148"/>
      <c r="R12" s="148"/>
      <c r="S12" s="148"/>
    </row>
    <row r="13" spans="2:19" x14ac:dyDescent="0.25">
      <c r="C13" s="148"/>
      <c r="D13" s="148"/>
      <c r="E13" s="148"/>
      <c r="F13" s="148"/>
      <c r="G13" s="148"/>
      <c r="H13" s="148"/>
      <c r="I13" s="148"/>
      <c r="J13" s="148"/>
      <c r="K13" s="148"/>
      <c r="L13" s="148"/>
      <c r="M13" s="148"/>
      <c r="N13" s="148"/>
      <c r="O13" s="148"/>
      <c r="P13" s="148"/>
      <c r="Q13" s="148"/>
      <c r="R13" s="148"/>
      <c r="S13" s="148"/>
    </row>
    <row r="14" spans="2:19" ht="15.75" customHeight="1" x14ac:dyDescent="0.25">
      <c r="C14" s="148"/>
      <c r="D14" s="148"/>
      <c r="E14" s="148"/>
      <c r="F14" s="272" t="s">
        <v>177</v>
      </c>
      <c r="G14" s="272"/>
      <c r="H14" s="272"/>
      <c r="I14" s="272"/>
      <c r="J14" s="272"/>
      <c r="K14" s="148"/>
      <c r="L14" s="148"/>
      <c r="M14" s="148"/>
      <c r="N14" s="148"/>
      <c r="O14" s="148"/>
      <c r="P14" s="148"/>
      <c r="Q14" s="148"/>
      <c r="R14" s="148"/>
      <c r="S14" s="148"/>
    </row>
    <row r="15" spans="2:19" x14ac:dyDescent="0.25">
      <c r="C15" s="148"/>
      <c r="D15" s="148"/>
      <c r="E15" s="148"/>
      <c r="F15" s="148"/>
      <c r="G15" s="148"/>
      <c r="H15" s="148"/>
      <c r="I15" s="148"/>
      <c r="J15" s="148"/>
      <c r="K15" s="148"/>
      <c r="L15" s="148"/>
      <c r="M15" s="148"/>
      <c r="N15" s="148"/>
      <c r="O15" s="148"/>
      <c r="P15" s="148"/>
      <c r="Q15" s="148"/>
      <c r="R15" s="148"/>
      <c r="S15" s="148"/>
    </row>
    <row r="16" spans="2:19" x14ac:dyDescent="0.25">
      <c r="C16" s="148"/>
      <c r="D16" s="148"/>
      <c r="E16" s="148"/>
      <c r="F16" s="148"/>
      <c r="G16" s="148"/>
      <c r="H16" s="148"/>
      <c r="I16" s="148"/>
      <c r="J16" s="148"/>
      <c r="K16" s="148"/>
      <c r="L16" s="148"/>
      <c r="M16" s="148"/>
      <c r="N16" s="148"/>
      <c r="O16" s="148"/>
      <c r="P16" s="148"/>
      <c r="Q16" s="148"/>
      <c r="R16" s="148"/>
      <c r="S16" s="148"/>
    </row>
    <row r="17" spans="3:19" ht="18.75" x14ac:dyDescent="0.3">
      <c r="C17" s="148"/>
      <c r="D17" s="148"/>
      <c r="E17" s="148"/>
      <c r="F17" s="18"/>
      <c r="G17" s="19" t="s">
        <v>178</v>
      </c>
      <c r="H17" s="19" t="s">
        <v>179</v>
      </c>
      <c r="I17" s="19" t="s">
        <v>180</v>
      </c>
      <c r="J17" s="18"/>
      <c r="K17" s="148"/>
      <c r="L17" s="148"/>
      <c r="M17" s="148"/>
      <c r="N17" s="148"/>
      <c r="O17" s="148"/>
      <c r="P17" s="148"/>
      <c r="Q17" s="148"/>
      <c r="R17" s="148"/>
      <c r="S17" s="148"/>
    </row>
    <row r="18" spans="3:19" ht="21" x14ac:dyDescent="0.35">
      <c r="C18" s="148"/>
      <c r="D18" s="148"/>
      <c r="E18" s="148"/>
      <c r="F18" s="20" t="s">
        <v>181</v>
      </c>
      <c r="G18" s="21">
        <v>3.4120000000000001E-3</v>
      </c>
      <c r="H18" s="22">
        <v>3.4119999999999999</v>
      </c>
      <c r="I18" s="23">
        <v>0.1</v>
      </c>
      <c r="J18" s="18" t="s">
        <v>182</v>
      </c>
      <c r="K18" s="148"/>
      <c r="L18" s="148"/>
      <c r="M18" s="148"/>
      <c r="N18" s="148"/>
      <c r="O18" s="148"/>
      <c r="P18" s="148"/>
      <c r="Q18" s="148"/>
      <c r="R18" s="148"/>
      <c r="S18" s="148"/>
    </row>
    <row r="19" spans="3:19" ht="18.75" x14ac:dyDescent="0.3">
      <c r="C19" s="148"/>
      <c r="D19" s="148"/>
      <c r="E19" s="148"/>
      <c r="F19" s="24"/>
      <c r="G19" s="25"/>
      <c r="H19" s="25"/>
      <c r="I19" s="25"/>
      <c r="J19" s="25"/>
      <c r="K19" s="148"/>
      <c r="L19" s="148"/>
      <c r="M19" s="148"/>
      <c r="N19" s="148"/>
      <c r="O19" s="148"/>
      <c r="P19" s="148"/>
      <c r="Q19" s="148"/>
      <c r="R19" s="148"/>
      <c r="S19" s="148"/>
    </row>
    <row r="20" spans="3:19" ht="21.75" thickBot="1" x14ac:dyDescent="0.4">
      <c r="C20" s="148"/>
      <c r="D20" s="148"/>
      <c r="E20" s="148"/>
      <c r="F20" s="20" t="s">
        <v>183</v>
      </c>
      <c r="G20" s="26">
        <v>3</v>
      </c>
      <c r="H20" s="153"/>
      <c r="I20" s="27"/>
      <c r="J20" s="18"/>
      <c r="K20" s="148"/>
      <c r="L20" s="148"/>
      <c r="M20" s="148"/>
      <c r="N20" s="148"/>
      <c r="O20" s="148"/>
      <c r="P20" s="148"/>
      <c r="Q20" s="148"/>
      <c r="R20" s="148"/>
      <c r="S20" s="148"/>
    </row>
    <row r="21" spans="3:19" ht="15.75" thickBot="1" x14ac:dyDescent="0.3">
      <c r="C21" s="273" t="s">
        <v>184</v>
      </c>
      <c r="D21" s="274"/>
      <c r="E21" s="148"/>
      <c r="F21" s="148"/>
      <c r="G21" s="148"/>
      <c r="H21" s="148"/>
      <c r="I21" s="148"/>
      <c r="J21" s="148"/>
      <c r="K21" s="148"/>
      <c r="L21" s="148"/>
      <c r="M21" s="148"/>
      <c r="N21" s="148"/>
      <c r="O21" s="148"/>
      <c r="P21" s="148"/>
      <c r="Q21" s="148"/>
      <c r="R21" s="148"/>
      <c r="S21" s="148"/>
    </row>
    <row r="22" spans="3:19" ht="15.75" thickTop="1" x14ac:dyDescent="0.25">
      <c r="C22" s="122" t="s">
        <v>185</v>
      </c>
      <c r="D22" s="123" t="s">
        <v>186</v>
      </c>
      <c r="E22" s="148"/>
      <c r="F22" s="148"/>
      <c r="G22" s="148"/>
      <c r="H22" s="148"/>
      <c r="I22" s="148"/>
      <c r="J22" s="148"/>
      <c r="K22" s="148"/>
      <c r="L22" s="148"/>
      <c r="M22" s="148"/>
      <c r="N22" s="148"/>
      <c r="O22" s="148"/>
      <c r="P22" s="148"/>
      <c r="Q22" s="148"/>
      <c r="R22" s="148"/>
      <c r="S22" s="148"/>
    </row>
    <row r="23" spans="3:19" x14ac:dyDescent="0.25">
      <c r="C23" s="36" t="str">
        <f>'Portfolio Composition'!B8</f>
        <v xml:space="preserve">Air Leakage Sealing </v>
      </c>
      <c r="D23" s="38">
        <f>IF(AND(ISNUMBER('Portfolio Composition'!F8), ISNUMBER('Measure Summary'!C4)), 'Portfolio Composition'!F8 * 'Measure Summary'!C4, " ")</f>
        <v>2250</v>
      </c>
      <c r="E23" s="148"/>
      <c r="F23" s="148"/>
      <c r="G23" s="148"/>
      <c r="H23" s="148"/>
      <c r="I23" s="148"/>
      <c r="J23" s="148"/>
      <c r="K23" s="148"/>
      <c r="L23" s="148"/>
      <c r="M23" s="148"/>
      <c r="N23" s="148"/>
      <c r="O23" s="148"/>
      <c r="P23" s="148"/>
      <c r="Q23" s="148"/>
      <c r="R23" s="148"/>
      <c r="S23" s="148"/>
    </row>
    <row r="24" spans="3:19" x14ac:dyDescent="0.25">
      <c r="C24" s="36" t="str">
        <f>'Portfolio Composition'!B9</f>
        <v>Insulation-Opaque Shell</v>
      </c>
      <c r="D24" s="38">
        <f>IF(AND(ISNUMBER('Portfolio Composition'!F9), ISNUMBER('Measure Summary'!C5)), 'Portfolio Composition'!F9 * 'Measure Summary'!C5, " ")</f>
        <v>3750</v>
      </c>
      <c r="E24" s="148"/>
      <c r="F24" s="148"/>
      <c r="G24" s="148"/>
      <c r="H24" s="148"/>
      <c r="I24" s="148"/>
      <c r="J24" s="148"/>
      <c r="K24" s="148"/>
      <c r="L24" s="148"/>
      <c r="M24" s="148"/>
      <c r="N24" s="148"/>
      <c r="O24" s="148"/>
      <c r="P24" s="148"/>
      <c r="Q24" s="148"/>
      <c r="R24" s="148"/>
      <c r="S24" s="148"/>
    </row>
    <row r="25" spans="3:19" x14ac:dyDescent="0.25">
      <c r="C25" s="36" t="str">
        <f>'Portfolio Composition'!B10</f>
        <v>Thermostat- Programmable Setback</v>
      </c>
      <c r="D25" s="38">
        <f>IF(AND(ISNUMBER('Portfolio Composition'!F10), ISNUMBER('Measure Summary'!C6)), 'Portfolio Composition'!F10 * 'Measure Summary'!C6, " ")</f>
        <v>1650</v>
      </c>
      <c r="E25" s="148"/>
      <c r="F25" s="148"/>
      <c r="G25" s="148"/>
      <c r="H25" s="148"/>
      <c r="I25" s="148"/>
      <c r="J25" s="148"/>
      <c r="K25" s="148"/>
      <c r="L25" s="148"/>
      <c r="M25" s="148"/>
      <c r="N25" s="148"/>
      <c r="O25" s="148"/>
      <c r="P25" s="148"/>
      <c r="Q25" s="148"/>
      <c r="R25" s="148"/>
      <c r="S25" s="148"/>
    </row>
    <row r="26" spans="3:19" x14ac:dyDescent="0.25">
      <c r="C26" s="36" t="str">
        <f>'Portfolio Composition'!B11</f>
        <v>LED Lamp (Directional)</v>
      </c>
      <c r="D26" s="38">
        <f>IF(AND(ISNUMBER('Portfolio Composition'!F11), ISNUMBER('Measure Summary'!C7)), 'Portfolio Composition'!F11 * 'Measure Summary'!C7, " ")</f>
        <v>3000</v>
      </c>
      <c r="E26" s="148"/>
      <c r="F26" s="148"/>
      <c r="G26" s="148"/>
      <c r="H26" s="148"/>
      <c r="I26" s="148"/>
      <c r="J26" s="148"/>
      <c r="K26" s="148"/>
      <c r="L26" s="148"/>
      <c r="M26" s="148"/>
      <c r="N26" s="148"/>
      <c r="O26" s="148"/>
      <c r="P26" s="148"/>
      <c r="Q26" s="148"/>
      <c r="R26" s="148"/>
      <c r="S26" s="148"/>
    </row>
    <row r="27" spans="3:19" x14ac:dyDescent="0.25">
      <c r="C27" s="36" t="str">
        <f>'Portfolio Composition'!B12</f>
        <v>Furnace, Gas Fired</v>
      </c>
      <c r="D27" s="38">
        <f>IF(AND(ISNUMBER('Portfolio Composition'!F12), ISNUMBER('Measure Summary'!C8)), 'Portfolio Composition'!F12 * 'Measure Summary'!C8, " ")</f>
        <v>3300</v>
      </c>
      <c r="E27" s="148"/>
      <c r="F27" s="148"/>
      <c r="G27" s="148"/>
      <c r="H27" s="148"/>
      <c r="I27" s="148"/>
      <c r="J27" s="148"/>
      <c r="K27" s="148"/>
      <c r="L27" s="148"/>
      <c r="M27" s="148"/>
      <c r="N27" s="148"/>
      <c r="O27" s="148"/>
      <c r="P27" s="148"/>
      <c r="Q27" s="148"/>
      <c r="R27" s="148"/>
      <c r="S27" s="148"/>
    </row>
    <row r="28" spans="3:19" x14ac:dyDescent="0.25">
      <c r="C28" s="36" t="str">
        <f>'Portfolio Composition'!B13</f>
        <v xml:space="preserve">Air Leakage Sealing </v>
      </c>
      <c r="D28" s="38">
        <f>IF(AND(ISNUMBER('Portfolio Composition'!F13), ISNUMBER('Measure Summary'!C9)), 'Portfolio Composition'!F13 * 'Measure Summary'!C9, " ")</f>
        <v>3750</v>
      </c>
      <c r="E28" s="148"/>
      <c r="F28" s="148"/>
      <c r="G28" s="148"/>
      <c r="H28" s="148"/>
      <c r="I28" s="148"/>
      <c r="J28" s="148"/>
      <c r="K28" s="148"/>
      <c r="L28" s="148"/>
      <c r="M28" s="148"/>
      <c r="N28" s="148"/>
      <c r="O28" s="148"/>
      <c r="P28" s="148"/>
      <c r="Q28" s="148"/>
      <c r="R28" s="148"/>
      <c r="S28" s="148"/>
    </row>
    <row r="29" spans="3:19" x14ac:dyDescent="0.25">
      <c r="C29" s="36" t="str">
        <f>'Portfolio Composition'!B14</f>
        <v>Insulation- Opaque Shell</v>
      </c>
      <c r="D29" s="38">
        <f>IF(AND(ISNUMBER('Portfolio Composition'!F14), ISNUMBER('Measure Summary'!C10)), 'Portfolio Composition'!F14 * 'Measure Summary'!C10, " ")</f>
        <v>6250</v>
      </c>
      <c r="E29" s="148"/>
      <c r="F29" s="148"/>
      <c r="G29" s="148"/>
      <c r="H29" s="148"/>
      <c r="I29" s="148"/>
      <c r="J29" s="148"/>
      <c r="K29" s="148"/>
      <c r="L29" s="148"/>
      <c r="M29" s="148"/>
      <c r="N29" s="148"/>
      <c r="O29" s="148"/>
      <c r="P29" s="148"/>
      <c r="Q29" s="148"/>
      <c r="R29" s="148"/>
      <c r="S29" s="148"/>
    </row>
    <row r="30" spans="3:19" x14ac:dyDescent="0.25">
      <c r="C30" s="36" t="str">
        <f>'Portfolio Composition'!B15</f>
        <v>Thermostat- Programmable Setback</v>
      </c>
      <c r="D30" s="38">
        <f>IF(AND(ISNUMBER('Portfolio Composition'!F15), ISNUMBER('Measure Summary'!C11)), 'Portfolio Composition'!F15 * 'Measure Summary'!C11, " ")</f>
        <v>2750</v>
      </c>
      <c r="E30" s="148"/>
      <c r="F30" s="148"/>
      <c r="G30" s="148"/>
      <c r="H30" s="148"/>
      <c r="I30" s="148"/>
      <c r="J30" s="148"/>
      <c r="K30" s="148"/>
      <c r="L30" s="148"/>
      <c r="M30" s="148"/>
      <c r="N30" s="148"/>
      <c r="O30" s="148"/>
      <c r="P30" s="148"/>
      <c r="Q30" s="148"/>
      <c r="R30" s="148"/>
      <c r="S30" s="148"/>
    </row>
    <row r="31" spans="3:19" x14ac:dyDescent="0.25">
      <c r="C31" s="36" t="str">
        <f>'Portfolio Composition'!B16</f>
        <v>LED Lamp (Directional)</v>
      </c>
      <c r="D31" s="38">
        <f>IF(AND(ISNUMBER('Portfolio Composition'!F16), ISNUMBER('Measure Summary'!C12)), 'Portfolio Composition'!F16 * 'Measure Summary'!C12, " ")</f>
        <v>5000</v>
      </c>
      <c r="E31" s="148"/>
      <c r="F31" s="148"/>
      <c r="G31" s="148"/>
      <c r="H31" s="148"/>
      <c r="I31" s="148"/>
      <c r="J31" s="148"/>
      <c r="K31" s="148"/>
      <c r="L31" s="148"/>
      <c r="M31" s="148"/>
      <c r="N31" s="148"/>
      <c r="O31" s="148"/>
      <c r="P31" s="148"/>
      <c r="Q31" s="148"/>
      <c r="R31" s="148"/>
      <c r="S31" s="148"/>
    </row>
    <row r="32" spans="3:19" x14ac:dyDescent="0.25">
      <c r="C32" s="36" t="str">
        <f>'Portfolio Composition'!B17</f>
        <v>Furnace, Gas FIred</v>
      </c>
      <c r="D32" s="38">
        <f>IF(AND(ISNUMBER('Portfolio Composition'!F17), ISNUMBER('Measure Summary'!C13)), 'Portfolio Composition'!F17 * 'Measure Summary'!C13, " ")</f>
        <v>5500</v>
      </c>
      <c r="E32" s="148"/>
      <c r="F32" s="148"/>
      <c r="G32" s="148"/>
      <c r="H32" s="148"/>
      <c r="I32" s="148"/>
      <c r="J32" s="148"/>
      <c r="K32" s="148"/>
      <c r="L32" s="148"/>
      <c r="M32" s="148"/>
      <c r="N32" s="148"/>
      <c r="O32" s="148"/>
      <c r="P32" s="148"/>
      <c r="Q32" s="148"/>
      <c r="R32" s="148"/>
      <c r="S32" s="148"/>
    </row>
    <row r="33" spans="3:19" x14ac:dyDescent="0.25">
      <c r="C33" s="36" t="str">
        <f>'Portfolio Composition'!B18</f>
        <v xml:space="preserve">Air Leakage Sealing </v>
      </c>
      <c r="D33" s="38">
        <f>IF(AND(ISNUMBER('Portfolio Composition'!F18), ISNUMBER('Measure Summary'!C14)), 'Portfolio Composition'!F18 * 'Measure Summary'!C14, " ")</f>
        <v>3750</v>
      </c>
      <c r="E33" s="148"/>
      <c r="F33" s="148"/>
      <c r="G33" s="148"/>
      <c r="H33" s="148"/>
      <c r="I33" s="148"/>
      <c r="J33" s="148"/>
      <c r="K33" s="148"/>
      <c r="L33" s="148"/>
      <c r="M33" s="148"/>
      <c r="N33" s="148"/>
      <c r="O33" s="148"/>
      <c r="P33" s="148"/>
      <c r="Q33" s="148"/>
      <c r="R33" s="148"/>
      <c r="S33" s="148"/>
    </row>
    <row r="34" spans="3:19" x14ac:dyDescent="0.25">
      <c r="C34" s="36" t="str">
        <f>'Portfolio Composition'!B19</f>
        <v>Insulation- Opaque Shell</v>
      </c>
      <c r="D34" s="38">
        <f>IF(AND(ISNUMBER('Portfolio Composition'!F19), ISNUMBER('Measure Summary'!C15)), 'Portfolio Composition'!F19 * 'Measure Summary'!C15, " ")</f>
        <v>6250</v>
      </c>
      <c r="E34" s="148"/>
      <c r="F34" s="148"/>
      <c r="G34" s="148"/>
      <c r="H34" s="148"/>
      <c r="I34" s="148"/>
      <c r="J34" s="148"/>
      <c r="K34" s="148"/>
      <c r="L34" s="148"/>
      <c r="M34" s="148"/>
      <c r="N34" s="148"/>
      <c r="O34" s="148"/>
      <c r="P34" s="148"/>
      <c r="Q34" s="148"/>
      <c r="R34" s="148"/>
      <c r="S34" s="148"/>
    </row>
    <row r="35" spans="3:19" x14ac:dyDescent="0.25">
      <c r="C35" s="36" t="str">
        <f>'Portfolio Composition'!B20</f>
        <v>Thermostat- Programmable Setback</v>
      </c>
      <c r="D35" s="38">
        <f>IF(AND(ISNUMBER('Portfolio Composition'!F20), ISNUMBER('Measure Summary'!C16)), 'Portfolio Composition'!F20 * 'Measure Summary'!C16, " ")</f>
        <v>2750</v>
      </c>
      <c r="E35" s="148"/>
      <c r="F35" s="148"/>
      <c r="G35" s="148"/>
      <c r="H35" s="148"/>
      <c r="I35" s="148"/>
      <c r="J35" s="148"/>
      <c r="K35" s="148"/>
      <c r="L35" s="148"/>
      <c r="M35" s="148"/>
      <c r="N35" s="148"/>
      <c r="O35" s="148"/>
      <c r="P35" s="148"/>
      <c r="Q35" s="148"/>
      <c r="R35" s="148"/>
      <c r="S35" s="148"/>
    </row>
    <row r="36" spans="3:19" x14ac:dyDescent="0.25">
      <c r="C36" s="36" t="str">
        <f>'Portfolio Composition'!B21</f>
        <v>LED Lamp (Directional)</v>
      </c>
      <c r="D36" s="38">
        <f>IF(AND(ISNUMBER('Portfolio Composition'!F21), ISNUMBER('Measure Summary'!C17)), 'Portfolio Composition'!F21 * 'Measure Summary'!C17, " ")</f>
        <v>5000</v>
      </c>
      <c r="E36" s="148"/>
      <c r="F36" s="148"/>
      <c r="G36" s="148"/>
      <c r="H36" s="148"/>
      <c r="I36" s="148"/>
      <c r="J36" s="148"/>
      <c r="K36" s="148"/>
      <c r="L36" s="148"/>
      <c r="M36" s="148"/>
      <c r="N36" s="148"/>
      <c r="O36" s="148"/>
      <c r="P36" s="148"/>
      <c r="Q36" s="148"/>
      <c r="R36" s="148"/>
      <c r="S36" s="148"/>
    </row>
    <row r="37" spans="3:19" x14ac:dyDescent="0.25">
      <c r="C37" s="36" t="str">
        <f>'Portfolio Composition'!B22</f>
        <v>Heat Pump- Air Source</v>
      </c>
      <c r="D37" s="38">
        <f>IF(AND(ISNUMBER('Portfolio Composition'!F22), ISNUMBER('Measure Summary'!C18)), 'Portfolio Composition'!F22 * 'Measure Summary'!C18, " ")</f>
        <v>3750</v>
      </c>
      <c r="E37" s="148"/>
      <c r="F37" s="148"/>
      <c r="G37" s="148"/>
      <c r="H37" s="148"/>
      <c r="I37" s="148"/>
      <c r="J37" s="148"/>
      <c r="K37" s="148"/>
      <c r="L37" s="148"/>
      <c r="M37" s="148"/>
      <c r="N37" s="148"/>
      <c r="O37" s="148"/>
      <c r="P37" s="148"/>
      <c r="Q37" s="148"/>
      <c r="R37" s="148"/>
      <c r="S37" s="148"/>
    </row>
    <row r="38" spans="3:19" x14ac:dyDescent="0.25">
      <c r="C38" s="36">
        <f>'Portfolio Composition'!B23</f>
        <v>0</v>
      </c>
      <c r="D38" s="38" t="str">
        <f>IF(AND(ISNUMBER('Portfolio Composition'!F23), ISNUMBER('Measure Summary'!C19)), 'Portfolio Composition'!F23 * 'Measure Summary'!C19, " ")</f>
        <v xml:space="preserve"> </v>
      </c>
      <c r="E38" s="148"/>
      <c r="F38" s="148"/>
      <c r="G38" s="148"/>
      <c r="H38" s="148"/>
      <c r="I38" s="148"/>
      <c r="J38" s="148"/>
      <c r="K38" s="148"/>
      <c r="L38" s="148"/>
      <c r="M38" s="148"/>
      <c r="N38" s="148"/>
      <c r="O38" s="148"/>
      <c r="P38" s="148"/>
      <c r="Q38" s="148"/>
      <c r="R38" s="148"/>
      <c r="S38" s="148"/>
    </row>
    <row r="39" spans="3:19" x14ac:dyDescent="0.25">
      <c r="C39" s="36">
        <f>'Portfolio Composition'!B24</f>
        <v>0</v>
      </c>
      <c r="D39" s="38" t="str">
        <f>IF(AND(ISNUMBER('Portfolio Composition'!F24), ISNUMBER('Measure Summary'!C20)), 'Portfolio Composition'!F24 * 'Measure Summary'!C20, " ")</f>
        <v xml:space="preserve"> </v>
      </c>
      <c r="E39" s="148"/>
      <c r="F39" s="148"/>
      <c r="G39" s="148"/>
      <c r="H39" s="148"/>
      <c r="I39" s="148"/>
      <c r="J39" s="148"/>
      <c r="K39" s="148"/>
      <c r="L39" s="148"/>
      <c r="M39" s="148"/>
      <c r="N39" s="148"/>
      <c r="O39" s="148"/>
      <c r="P39" s="148"/>
      <c r="Q39" s="148"/>
      <c r="R39" s="148"/>
      <c r="S39" s="148"/>
    </row>
    <row r="40" spans="3:19" x14ac:dyDescent="0.25">
      <c r="C40" s="36">
        <f>'Portfolio Composition'!B25</f>
        <v>0</v>
      </c>
      <c r="D40" s="38" t="str">
        <f>IF(AND(ISNUMBER('Portfolio Composition'!F25), ISNUMBER('Measure Summary'!C21)), 'Portfolio Composition'!F25 * 'Measure Summary'!C21, " ")</f>
        <v xml:space="preserve"> </v>
      </c>
      <c r="E40" s="148"/>
      <c r="F40" s="148"/>
      <c r="G40" s="148"/>
      <c r="H40" s="148"/>
      <c r="I40" s="148"/>
      <c r="J40" s="148"/>
      <c r="K40" s="148"/>
      <c r="L40" s="148"/>
      <c r="M40" s="148"/>
      <c r="N40" s="148"/>
      <c r="O40" s="148"/>
      <c r="P40" s="148"/>
      <c r="Q40" s="148"/>
      <c r="R40" s="148"/>
      <c r="S40" s="148"/>
    </row>
    <row r="41" spans="3:19" x14ac:dyDescent="0.25">
      <c r="C41" s="36">
        <f>'Portfolio Composition'!B26</f>
        <v>0</v>
      </c>
      <c r="D41" s="38" t="str">
        <f>IF(AND(ISNUMBER('Portfolio Composition'!F26), ISNUMBER('Measure Summary'!C22)), 'Portfolio Composition'!F26 * 'Measure Summary'!C22, " ")</f>
        <v xml:space="preserve"> </v>
      </c>
      <c r="E41" s="148"/>
      <c r="F41" s="148"/>
      <c r="G41" s="148"/>
      <c r="H41" s="148"/>
      <c r="I41" s="148"/>
      <c r="J41" s="148"/>
      <c r="K41" s="148"/>
      <c r="L41" s="148"/>
      <c r="M41" s="148"/>
      <c r="N41" s="148"/>
      <c r="O41" s="148"/>
      <c r="P41" s="148"/>
      <c r="Q41" s="148"/>
      <c r="R41" s="148"/>
      <c r="S41" s="148"/>
    </row>
    <row r="42" spans="3:19" x14ac:dyDescent="0.25">
      <c r="C42" s="36">
        <f>'Portfolio Composition'!B27</f>
        <v>0</v>
      </c>
      <c r="D42" s="38" t="str">
        <f>IF(AND(ISNUMBER('Portfolio Composition'!F27), ISNUMBER('Measure Summary'!C23)), 'Portfolio Composition'!F27 * 'Measure Summary'!C23, " ")</f>
        <v xml:space="preserve"> </v>
      </c>
      <c r="E42" s="148"/>
      <c r="F42" s="148"/>
      <c r="G42" s="148"/>
      <c r="H42" s="148"/>
      <c r="I42" s="148"/>
      <c r="J42" s="148"/>
      <c r="K42" s="148"/>
      <c r="L42" s="148"/>
      <c r="M42" s="148"/>
      <c r="N42" s="148"/>
      <c r="O42" s="148"/>
      <c r="P42" s="148"/>
      <c r="Q42" s="148"/>
      <c r="R42" s="148"/>
      <c r="S42" s="148"/>
    </row>
    <row r="43" spans="3:19" x14ac:dyDescent="0.25">
      <c r="C43" s="36">
        <f>'Portfolio Composition'!B28</f>
        <v>0</v>
      </c>
      <c r="D43" s="38" t="str">
        <f>IF(AND(ISNUMBER('Portfolio Composition'!F28), ISNUMBER('Measure Summary'!C24)), 'Portfolio Composition'!F28 * 'Measure Summary'!C24, " ")</f>
        <v xml:space="preserve"> </v>
      </c>
      <c r="E43" s="148"/>
      <c r="F43" s="148"/>
      <c r="G43" s="148"/>
      <c r="H43" s="148"/>
      <c r="I43" s="148"/>
      <c r="J43" s="148"/>
      <c r="K43" s="148"/>
      <c r="L43" s="148"/>
      <c r="M43" s="148"/>
      <c r="N43" s="148"/>
      <c r="O43" s="148"/>
      <c r="P43" s="148"/>
      <c r="Q43" s="148"/>
      <c r="R43" s="148"/>
      <c r="S43" s="148"/>
    </row>
    <row r="44" spans="3:19" x14ac:dyDescent="0.25">
      <c r="C44" s="36">
        <f>'Portfolio Composition'!B29</f>
        <v>0</v>
      </c>
      <c r="D44" s="38" t="str">
        <f>IF(AND(ISNUMBER('Portfolio Composition'!F29), ISNUMBER('Measure Summary'!C25)), 'Portfolio Composition'!F29 * 'Measure Summary'!C25, " ")</f>
        <v xml:space="preserve"> </v>
      </c>
      <c r="E44" s="148"/>
      <c r="F44" s="148"/>
      <c r="G44" s="148"/>
      <c r="H44" s="148"/>
      <c r="I44" s="148"/>
      <c r="J44" s="148"/>
      <c r="K44" s="148"/>
      <c r="L44" s="148"/>
      <c r="M44" s="148"/>
      <c r="N44" s="148"/>
      <c r="O44" s="148"/>
      <c r="P44" s="148"/>
      <c r="Q44" s="148"/>
      <c r="R44" s="148"/>
      <c r="S44" s="148"/>
    </row>
    <row r="45" spans="3:19" x14ac:dyDescent="0.25">
      <c r="C45" s="36">
        <f>'Portfolio Composition'!B30</f>
        <v>0</v>
      </c>
      <c r="D45" s="38" t="str">
        <f>IF(AND(ISNUMBER('Portfolio Composition'!F30), ISNUMBER('Measure Summary'!C26)), 'Portfolio Composition'!F30 * 'Measure Summary'!C26, " ")</f>
        <v xml:space="preserve"> </v>
      </c>
      <c r="E45" s="148"/>
      <c r="F45" s="148"/>
      <c r="G45" s="148"/>
      <c r="H45" s="148"/>
      <c r="I45" s="148"/>
      <c r="J45" s="148"/>
      <c r="K45" s="148"/>
      <c r="L45" s="148"/>
      <c r="M45" s="148"/>
      <c r="N45" s="148"/>
      <c r="O45" s="148"/>
      <c r="P45" s="148"/>
      <c r="Q45" s="148"/>
      <c r="R45" s="148"/>
      <c r="S45" s="148"/>
    </row>
    <row r="46" spans="3:19" x14ac:dyDescent="0.25">
      <c r="C46" s="36">
        <f>'Portfolio Composition'!B31</f>
        <v>0</v>
      </c>
      <c r="D46" s="38" t="str">
        <f>IF(AND(ISNUMBER('Portfolio Composition'!F31), ISNUMBER('Measure Summary'!C27)), 'Portfolio Composition'!F31 * 'Measure Summary'!C27, " ")</f>
        <v xml:space="preserve"> </v>
      </c>
      <c r="E46" s="148"/>
      <c r="F46" s="148"/>
      <c r="G46" s="148"/>
      <c r="H46" s="148"/>
      <c r="I46" s="148"/>
      <c r="J46" s="148"/>
      <c r="K46" s="148"/>
      <c r="L46" s="148"/>
      <c r="M46" s="148"/>
      <c r="N46" s="148"/>
      <c r="O46" s="148"/>
      <c r="P46" s="148"/>
      <c r="Q46" s="148"/>
      <c r="R46" s="148"/>
      <c r="S46" s="148"/>
    </row>
    <row r="47" spans="3:19" x14ac:dyDescent="0.25">
      <c r="C47" s="36">
        <f>'Portfolio Composition'!B32</f>
        <v>0</v>
      </c>
      <c r="D47" s="38" t="str">
        <f>IF(AND(ISNUMBER('Portfolio Composition'!F32), ISNUMBER('Measure Summary'!C28)), 'Portfolio Composition'!F32 * 'Measure Summary'!C28, " ")</f>
        <v xml:space="preserve"> </v>
      </c>
      <c r="E47" s="148"/>
      <c r="F47" s="148"/>
      <c r="G47" s="148"/>
      <c r="H47" s="148"/>
      <c r="I47" s="148"/>
      <c r="J47" s="148"/>
      <c r="K47" s="148"/>
      <c r="L47" s="148"/>
      <c r="M47" s="148"/>
      <c r="N47" s="148"/>
      <c r="O47" s="148"/>
      <c r="P47" s="148"/>
      <c r="Q47" s="148"/>
      <c r="R47" s="148"/>
      <c r="S47" s="148"/>
    </row>
    <row r="48" spans="3:19" x14ac:dyDescent="0.25">
      <c r="C48" s="36">
        <f>'Portfolio Composition'!B33</f>
        <v>0</v>
      </c>
      <c r="D48" s="38" t="str">
        <f>IF(AND(ISNUMBER('Portfolio Composition'!F33), ISNUMBER('Measure Summary'!C29)), 'Portfolio Composition'!F33 * 'Measure Summary'!C29, " ")</f>
        <v xml:space="preserve"> </v>
      </c>
      <c r="E48" s="148"/>
      <c r="F48" s="148"/>
      <c r="G48" s="148"/>
      <c r="H48" s="148"/>
      <c r="I48" s="148"/>
      <c r="J48" s="148"/>
      <c r="K48" s="148"/>
      <c r="L48" s="148"/>
      <c r="M48" s="148"/>
      <c r="N48" s="148"/>
      <c r="O48" s="148"/>
      <c r="P48" s="148"/>
      <c r="Q48" s="148"/>
      <c r="R48" s="148"/>
      <c r="S48" s="148"/>
    </row>
    <row r="49" spans="3:19" x14ac:dyDescent="0.25">
      <c r="C49" s="36">
        <f>'Portfolio Composition'!B34</f>
        <v>0</v>
      </c>
      <c r="D49" s="38" t="str">
        <f>IF(AND(ISNUMBER('Portfolio Composition'!F34), ISNUMBER('Measure Summary'!C30)), 'Portfolio Composition'!F34 * 'Measure Summary'!C30, " ")</f>
        <v xml:space="preserve"> </v>
      </c>
      <c r="E49" s="148"/>
      <c r="F49" s="148"/>
      <c r="G49" s="148"/>
      <c r="H49" s="148"/>
      <c r="I49" s="148"/>
      <c r="J49" s="148"/>
      <c r="K49" s="148"/>
      <c r="L49" s="148"/>
      <c r="M49" s="148"/>
      <c r="N49" s="148"/>
      <c r="O49" s="148"/>
      <c r="P49" s="148"/>
      <c r="Q49" s="148"/>
      <c r="R49" s="148"/>
      <c r="S49" s="148"/>
    </row>
    <row r="50" spans="3:19" x14ac:dyDescent="0.25">
      <c r="C50" s="36">
        <f>'Portfolio Composition'!B35</f>
        <v>0</v>
      </c>
      <c r="D50" s="38" t="str">
        <f>IF(AND(ISNUMBER('Portfolio Composition'!F35), ISNUMBER('Measure Summary'!C31)), 'Portfolio Composition'!F35 * 'Measure Summary'!C31, " ")</f>
        <v xml:space="preserve"> </v>
      </c>
      <c r="E50" s="148"/>
      <c r="F50" s="148"/>
      <c r="G50" s="148"/>
      <c r="H50" s="148"/>
      <c r="I50" s="148"/>
      <c r="J50" s="148"/>
      <c r="K50" s="148"/>
      <c r="L50" s="148"/>
      <c r="M50" s="148"/>
      <c r="N50" s="148"/>
      <c r="O50" s="148"/>
      <c r="P50" s="148"/>
      <c r="Q50" s="148"/>
      <c r="R50" s="148"/>
      <c r="S50" s="148"/>
    </row>
    <row r="51" spans="3:19" x14ac:dyDescent="0.25">
      <c r="C51" s="36">
        <f>'Portfolio Composition'!B36</f>
        <v>0</v>
      </c>
      <c r="D51" s="38" t="str">
        <f>IF(AND(ISNUMBER('Portfolio Composition'!F36), ISNUMBER('Measure Summary'!C32)), 'Portfolio Composition'!F36 * 'Measure Summary'!C32, " ")</f>
        <v xml:space="preserve"> </v>
      </c>
      <c r="E51" s="148"/>
      <c r="F51" s="148"/>
      <c r="G51" s="148"/>
      <c r="H51" s="148"/>
      <c r="I51" s="148"/>
      <c r="J51" s="148"/>
      <c r="K51" s="148"/>
      <c r="L51" s="148"/>
      <c r="M51" s="148"/>
      <c r="N51" s="148"/>
      <c r="O51" s="148"/>
      <c r="P51" s="148"/>
      <c r="Q51" s="148"/>
      <c r="R51" s="148"/>
      <c r="S51" s="148"/>
    </row>
    <row r="52" spans="3:19" x14ac:dyDescent="0.25">
      <c r="C52" s="36">
        <f>'Portfolio Composition'!B37</f>
        <v>0</v>
      </c>
      <c r="D52" s="38" t="str">
        <f>IF(AND(ISNUMBER('Portfolio Composition'!F37), ISNUMBER('Measure Summary'!C33)), 'Portfolio Composition'!F37 * 'Measure Summary'!C33, " ")</f>
        <v xml:space="preserve"> </v>
      </c>
      <c r="E52" s="148"/>
      <c r="F52" s="148"/>
      <c r="G52" s="148"/>
      <c r="H52" s="148"/>
      <c r="I52" s="148"/>
      <c r="J52" s="148"/>
      <c r="K52" s="148"/>
      <c r="L52" s="148"/>
      <c r="M52" s="148"/>
      <c r="N52" s="148"/>
      <c r="O52" s="148"/>
      <c r="P52" s="148"/>
      <c r="Q52" s="148"/>
      <c r="R52" s="148"/>
      <c r="S52" s="148"/>
    </row>
    <row r="53" spans="3:19" x14ac:dyDescent="0.25">
      <c r="C53" s="36">
        <f>'Portfolio Composition'!B38</f>
        <v>0</v>
      </c>
      <c r="D53" s="38" t="str">
        <f>IF(AND(ISNUMBER('Portfolio Composition'!F38), ISNUMBER('Measure Summary'!C34)), 'Portfolio Composition'!F38 * 'Measure Summary'!C34, " ")</f>
        <v xml:space="preserve"> </v>
      </c>
      <c r="E53" s="148"/>
      <c r="F53" s="148"/>
      <c r="G53" s="148"/>
      <c r="H53" s="148"/>
      <c r="I53" s="148"/>
      <c r="J53" s="148"/>
      <c r="K53" s="148"/>
      <c r="L53" s="148"/>
      <c r="M53" s="148"/>
      <c r="N53" s="148"/>
      <c r="O53" s="148"/>
      <c r="P53" s="148"/>
      <c r="Q53" s="148"/>
      <c r="R53" s="148"/>
      <c r="S53" s="148"/>
    </row>
    <row r="54" spans="3:19" x14ac:dyDescent="0.25">
      <c r="C54" s="36">
        <f>'Portfolio Composition'!B39</f>
        <v>0</v>
      </c>
      <c r="D54" s="38" t="str">
        <f>IF(AND(ISNUMBER('Portfolio Composition'!F39), ISNUMBER('Measure Summary'!C35)), 'Portfolio Composition'!F39 * 'Measure Summary'!C35, " ")</f>
        <v xml:space="preserve"> </v>
      </c>
      <c r="E54" s="148"/>
      <c r="F54" s="148"/>
      <c r="G54" s="148"/>
      <c r="H54" s="148"/>
      <c r="I54" s="148"/>
      <c r="J54" s="148"/>
      <c r="K54" s="148"/>
      <c r="L54" s="148"/>
      <c r="M54" s="148"/>
      <c r="N54" s="148"/>
      <c r="O54" s="148"/>
      <c r="P54" s="148"/>
      <c r="Q54" s="148"/>
      <c r="R54" s="148"/>
      <c r="S54" s="148"/>
    </row>
    <row r="55" spans="3:19" x14ac:dyDescent="0.25">
      <c r="C55" s="36">
        <f>'Portfolio Composition'!B40</f>
        <v>0</v>
      </c>
      <c r="D55" s="38" t="str">
        <f>IF(AND(ISNUMBER('Portfolio Composition'!F40), ISNUMBER('Measure Summary'!C36)), 'Portfolio Composition'!F40 * 'Measure Summary'!C36, " ")</f>
        <v xml:space="preserve"> </v>
      </c>
      <c r="E55" s="148"/>
      <c r="F55" s="148"/>
      <c r="G55" s="148"/>
      <c r="H55" s="148"/>
      <c r="I55" s="148"/>
      <c r="J55" s="148"/>
      <c r="K55" s="148"/>
      <c r="L55" s="148"/>
      <c r="M55" s="148"/>
      <c r="N55" s="148"/>
      <c r="O55" s="148"/>
      <c r="P55" s="148"/>
      <c r="Q55" s="148"/>
      <c r="R55" s="148"/>
      <c r="S55" s="148"/>
    </row>
    <row r="56" spans="3:19" x14ac:dyDescent="0.25">
      <c r="C56" s="36">
        <f>'Portfolio Composition'!B41</f>
        <v>0</v>
      </c>
      <c r="D56" s="38" t="str">
        <f>IF(AND(ISNUMBER('Portfolio Composition'!F41), ISNUMBER('Measure Summary'!C37)), 'Portfolio Composition'!F41 * 'Measure Summary'!C37, " ")</f>
        <v xml:space="preserve"> </v>
      </c>
      <c r="E56" s="148"/>
      <c r="F56" s="148"/>
      <c r="G56" s="148"/>
      <c r="H56" s="148"/>
      <c r="I56" s="148"/>
      <c r="J56" s="148"/>
      <c r="K56" s="148"/>
      <c r="L56" s="148"/>
      <c r="M56" s="148"/>
      <c r="N56" s="148"/>
      <c r="O56" s="148"/>
      <c r="P56" s="148"/>
      <c r="Q56" s="148"/>
      <c r="R56" s="148"/>
      <c r="S56" s="148"/>
    </row>
    <row r="57" spans="3:19" x14ac:dyDescent="0.25">
      <c r="C57" s="36">
        <f>'Portfolio Composition'!B42</f>
        <v>0</v>
      </c>
      <c r="D57" s="38" t="str">
        <f>IF(AND(ISNUMBER('Portfolio Composition'!F42), ISNUMBER('Measure Summary'!C38)), 'Portfolio Composition'!F42 * 'Measure Summary'!C38, " ")</f>
        <v xml:space="preserve"> </v>
      </c>
      <c r="E57" s="148"/>
      <c r="F57" s="148"/>
      <c r="G57" s="148"/>
      <c r="H57" s="148"/>
      <c r="I57" s="148"/>
      <c r="J57" s="148"/>
      <c r="K57" s="148"/>
      <c r="L57" s="148"/>
      <c r="M57" s="148"/>
      <c r="N57" s="148"/>
      <c r="O57" s="148"/>
      <c r="P57" s="148"/>
      <c r="Q57" s="148"/>
      <c r="R57" s="148"/>
      <c r="S57" s="148"/>
    </row>
    <row r="58" spans="3:19" x14ac:dyDescent="0.25">
      <c r="C58" s="36">
        <f>'Portfolio Composition'!B43</f>
        <v>0</v>
      </c>
      <c r="D58" s="38" t="str">
        <f>IF(AND(ISNUMBER('Portfolio Composition'!F43), ISNUMBER('Measure Summary'!C39)), 'Portfolio Composition'!F43 * 'Measure Summary'!C39, " ")</f>
        <v xml:space="preserve"> </v>
      </c>
      <c r="E58" s="148"/>
      <c r="F58" s="148"/>
      <c r="G58" s="148"/>
      <c r="H58" s="148"/>
      <c r="I58" s="148"/>
      <c r="J58" s="148"/>
      <c r="K58" s="148"/>
      <c r="L58" s="148"/>
      <c r="M58" s="148"/>
      <c r="N58" s="148"/>
      <c r="O58" s="148"/>
      <c r="P58" s="148"/>
      <c r="Q58" s="148"/>
      <c r="R58" s="148"/>
      <c r="S58" s="148"/>
    </row>
    <row r="59" spans="3:19" x14ac:dyDescent="0.25">
      <c r="C59" s="36">
        <f>'Portfolio Composition'!B44</f>
        <v>0</v>
      </c>
      <c r="D59" s="38" t="str">
        <f>IF(AND(ISNUMBER('Portfolio Composition'!F44), ISNUMBER('Measure Summary'!C40)), 'Portfolio Composition'!F44 * 'Measure Summary'!C40, " ")</f>
        <v xml:space="preserve"> </v>
      </c>
      <c r="E59" s="148"/>
      <c r="F59" s="148"/>
      <c r="G59" s="148"/>
      <c r="H59" s="148"/>
      <c r="I59" s="148"/>
      <c r="J59" s="148"/>
      <c r="K59" s="148"/>
      <c r="L59" s="148"/>
      <c r="M59" s="148"/>
      <c r="N59" s="148"/>
      <c r="O59" s="148"/>
      <c r="P59" s="148"/>
      <c r="Q59" s="148"/>
      <c r="R59" s="148"/>
      <c r="S59" s="148"/>
    </row>
    <row r="60" spans="3:19" x14ac:dyDescent="0.25">
      <c r="C60" s="36">
        <f>'Portfolio Composition'!B45</f>
        <v>0</v>
      </c>
      <c r="D60" s="38" t="str">
        <f>IF(AND(ISNUMBER('Portfolio Composition'!F45), ISNUMBER('Measure Summary'!C41)), 'Portfolio Composition'!F45 * 'Measure Summary'!C41, " ")</f>
        <v xml:space="preserve"> </v>
      </c>
      <c r="E60" s="148"/>
      <c r="F60" s="148"/>
      <c r="G60" s="148"/>
      <c r="H60" s="148"/>
      <c r="I60" s="148"/>
      <c r="J60" s="148"/>
      <c r="K60" s="148"/>
      <c r="L60" s="148"/>
      <c r="M60" s="148"/>
      <c r="N60" s="148"/>
      <c r="O60" s="148"/>
      <c r="P60" s="148"/>
      <c r="Q60" s="148"/>
      <c r="R60" s="148"/>
      <c r="S60" s="148"/>
    </row>
    <row r="61" spans="3:19" x14ac:dyDescent="0.25">
      <c r="C61" s="36">
        <f>'Portfolio Composition'!B46</f>
        <v>0</v>
      </c>
      <c r="D61" s="38" t="str">
        <f>IF(AND(ISNUMBER('Portfolio Composition'!F46), ISNUMBER('Measure Summary'!C42)), 'Portfolio Composition'!F46 * 'Measure Summary'!C42, " ")</f>
        <v xml:space="preserve"> </v>
      </c>
      <c r="E61" s="148"/>
      <c r="F61" s="148"/>
      <c r="G61" s="148"/>
      <c r="H61" s="148"/>
      <c r="I61" s="148"/>
      <c r="J61" s="148"/>
      <c r="K61" s="148"/>
      <c r="L61" s="148"/>
      <c r="M61" s="148"/>
      <c r="N61" s="148"/>
      <c r="O61" s="148"/>
      <c r="P61" s="148"/>
      <c r="Q61" s="148"/>
      <c r="R61" s="148"/>
      <c r="S61" s="148"/>
    </row>
    <row r="62" spans="3:19" x14ac:dyDescent="0.25">
      <c r="C62" s="36">
        <f>'Portfolio Composition'!B47</f>
        <v>0</v>
      </c>
      <c r="D62" s="38" t="str">
        <f>IF(AND(ISNUMBER('Portfolio Composition'!F47), ISNUMBER('Measure Summary'!C43)), 'Portfolio Composition'!F47 * 'Measure Summary'!C43, " ")</f>
        <v xml:space="preserve"> </v>
      </c>
      <c r="E62" s="148"/>
      <c r="F62" s="148"/>
      <c r="G62" s="148"/>
      <c r="H62" s="148"/>
      <c r="I62" s="148"/>
      <c r="J62" s="148"/>
      <c r="K62" s="148"/>
      <c r="L62" s="148"/>
      <c r="M62" s="148"/>
      <c r="N62" s="148"/>
      <c r="O62" s="148"/>
      <c r="P62" s="148"/>
      <c r="Q62" s="148"/>
      <c r="R62" s="148"/>
      <c r="S62" s="148"/>
    </row>
    <row r="63" spans="3:19" x14ac:dyDescent="0.25">
      <c r="C63" s="36">
        <f>'Portfolio Composition'!B48</f>
        <v>0</v>
      </c>
      <c r="D63" s="38" t="str">
        <f>IF(AND(ISNUMBER('Portfolio Composition'!F48), ISNUMBER('Measure Summary'!C44)), 'Portfolio Composition'!F48 * 'Measure Summary'!C44, " ")</f>
        <v xml:space="preserve"> </v>
      </c>
      <c r="E63" s="148"/>
      <c r="F63" s="148"/>
      <c r="G63" s="148"/>
      <c r="H63" s="148"/>
      <c r="I63" s="148"/>
      <c r="J63" s="148"/>
      <c r="K63" s="148"/>
      <c r="L63" s="148"/>
      <c r="M63" s="148"/>
      <c r="N63" s="148"/>
      <c r="O63" s="148"/>
      <c r="P63" s="148"/>
      <c r="Q63" s="148"/>
      <c r="R63" s="148"/>
      <c r="S63" s="148"/>
    </row>
    <row r="64" spans="3:19" x14ac:dyDescent="0.25">
      <c r="C64" s="36">
        <f>'Portfolio Composition'!B49</f>
        <v>0</v>
      </c>
      <c r="D64" s="38" t="str">
        <f>IF(AND(ISNUMBER('Portfolio Composition'!F49), ISNUMBER('Measure Summary'!C45)), 'Portfolio Composition'!F49 * 'Measure Summary'!C45, " ")</f>
        <v xml:space="preserve"> </v>
      </c>
      <c r="E64" s="148"/>
      <c r="F64" s="148"/>
      <c r="G64" s="148"/>
      <c r="H64" s="148"/>
      <c r="I64" s="148"/>
      <c r="J64" s="148"/>
      <c r="K64" s="148"/>
      <c r="L64" s="148"/>
      <c r="M64" s="148"/>
      <c r="N64" s="148"/>
      <c r="O64" s="148"/>
      <c r="P64" s="148"/>
      <c r="Q64" s="148"/>
      <c r="R64" s="148"/>
      <c r="S64" s="148"/>
    </row>
    <row r="65" spans="3:19" x14ac:dyDescent="0.25">
      <c r="C65" s="36">
        <f>'Portfolio Composition'!B50</f>
        <v>0</v>
      </c>
      <c r="D65" s="38" t="str">
        <f>IF(AND(ISNUMBER('Portfolio Composition'!F50), ISNUMBER('Measure Summary'!C46)), 'Portfolio Composition'!F50 * 'Measure Summary'!C46, " ")</f>
        <v xml:space="preserve"> </v>
      </c>
      <c r="E65" s="148"/>
      <c r="F65" s="148"/>
      <c r="G65" s="148"/>
      <c r="H65" s="148"/>
      <c r="I65" s="148"/>
      <c r="J65" s="148"/>
      <c r="K65" s="148"/>
      <c r="L65" s="148"/>
      <c r="M65" s="148"/>
      <c r="N65" s="148"/>
      <c r="O65" s="148"/>
      <c r="P65" s="148"/>
      <c r="Q65" s="148"/>
      <c r="R65" s="148"/>
      <c r="S65" s="148"/>
    </row>
    <row r="66" spans="3:19" x14ac:dyDescent="0.25">
      <c r="C66" s="36">
        <f>'Portfolio Composition'!B51</f>
        <v>0</v>
      </c>
      <c r="D66" s="38" t="str">
        <f>IF(AND(ISNUMBER('Portfolio Composition'!F51), ISNUMBER('Measure Summary'!C47)), 'Portfolio Composition'!F51 * 'Measure Summary'!C47, " ")</f>
        <v xml:space="preserve"> </v>
      </c>
      <c r="E66" s="148"/>
      <c r="F66" s="148"/>
      <c r="G66" s="148"/>
      <c r="H66" s="148"/>
      <c r="I66" s="148"/>
      <c r="J66" s="148"/>
      <c r="K66" s="148"/>
      <c r="L66" s="148"/>
      <c r="M66" s="148"/>
      <c r="N66" s="148"/>
      <c r="O66" s="148"/>
      <c r="P66" s="148"/>
      <c r="Q66" s="148"/>
      <c r="R66" s="148"/>
      <c r="S66" s="148"/>
    </row>
    <row r="67" spans="3:19" x14ac:dyDescent="0.25">
      <c r="C67" s="36">
        <f>'Portfolio Composition'!B52</f>
        <v>0</v>
      </c>
      <c r="D67" s="38" t="str">
        <f>IF(AND(ISNUMBER('Portfolio Composition'!F52), ISNUMBER('Measure Summary'!C48)), 'Portfolio Composition'!F52 * 'Measure Summary'!C48, " ")</f>
        <v xml:space="preserve"> </v>
      </c>
      <c r="E67" s="148"/>
      <c r="F67" s="148"/>
      <c r="G67" s="148"/>
      <c r="H67" s="148"/>
      <c r="I67" s="148"/>
      <c r="J67" s="148"/>
      <c r="K67" s="148"/>
      <c r="L67" s="148"/>
      <c r="M67" s="148"/>
      <c r="N67" s="148"/>
      <c r="O67" s="148"/>
      <c r="P67" s="148"/>
      <c r="Q67" s="148"/>
      <c r="R67" s="148"/>
      <c r="S67" s="148"/>
    </row>
    <row r="68" spans="3:19" x14ac:dyDescent="0.25">
      <c r="C68" s="36">
        <f>'Portfolio Composition'!B53</f>
        <v>0</v>
      </c>
      <c r="D68" s="38" t="str">
        <f>IF(AND(ISNUMBER('Portfolio Composition'!F53), ISNUMBER('Measure Summary'!C49)), 'Portfolio Composition'!F53 * 'Measure Summary'!C49, " ")</f>
        <v xml:space="preserve"> </v>
      </c>
      <c r="E68" s="148"/>
      <c r="F68" s="148"/>
      <c r="G68" s="148"/>
      <c r="H68" s="148"/>
      <c r="I68" s="148"/>
      <c r="J68" s="148"/>
      <c r="K68" s="148"/>
      <c r="L68" s="148"/>
      <c r="M68" s="148"/>
      <c r="N68" s="148"/>
      <c r="O68" s="148"/>
      <c r="P68" s="148"/>
      <c r="Q68" s="148"/>
      <c r="R68" s="148"/>
      <c r="S68" s="148"/>
    </row>
    <row r="69" spans="3:19" x14ac:dyDescent="0.25">
      <c r="C69" s="36">
        <f>'Portfolio Composition'!B54</f>
        <v>0</v>
      </c>
      <c r="D69" s="38" t="str">
        <f>IF(AND(ISNUMBER('Portfolio Composition'!F54), ISNUMBER('Measure Summary'!C50)), 'Portfolio Composition'!F54 * 'Measure Summary'!C50, " ")</f>
        <v xml:space="preserve"> </v>
      </c>
      <c r="E69" s="148"/>
      <c r="F69" s="148"/>
      <c r="G69" s="148"/>
      <c r="H69" s="148"/>
      <c r="I69" s="148"/>
      <c r="J69" s="148"/>
      <c r="K69" s="148"/>
      <c r="L69" s="148"/>
      <c r="M69" s="148"/>
      <c r="N69" s="148"/>
      <c r="O69" s="148"/>
      <c r="P69" s="148"/>
      <c r="Q69" s="148"/>
      <c r="R69" s="148"/>
      <c r="S69" s="148"/>
    </row>
    <row r="70" spans="3:19" x14ac:dyDescent="0.25">
      <c r="C70" s="36">
        <f>'Portfolio Composition'!B55</f>
        <v>0</v>
      </c>
      <c r="D70" s="38" t="str">
        <f>IF(AND(ISNUMBER('Portfolio Composition'!F55), ISNUMBER('Measure Summary'!C51)), 'Portfolio Composition'!F55 * 'Measure Summary'!C51, " ")</f>
        <v xml:space="preserve"> </v>
      </c>
      <c r="E70" s="148"/>
      <c r="F70" s="148"/>
      <c r="G70" s="148"/>
      <c r="H70" s="148"/>
      <c r="I70" s="148"/>
      <c r="J70" s="148"/>
      <c r="K70" s="148"/>
      <c r="L70" s="148"/>
      <c r="M70" s="148"/>
      <c r="N70" s="148"/>
      <c r="O70" s="148"/>
      <c r="P70" s="148"/>
      <c r="Q70" s="148"/>
      <c r="R70" s="148"/>
      <c r="S70" s="148"/>
    </row>
    <row r="71" spans="3:19" x14ac:dyDescent="0.25">
      <c r="C71" s="36">
        <f>'Portfolio Composition'!B56</f>
        <v>0</v>
      </c>
      <c r="D71" s="38" t="str">
        <f>IF(AND(ISNUMBER('Portfolio Composition'!F56), ISNUMBER('Measure Summary'!C52)), 'Portfolio Composition'!F56 * 'Measure Summary'!C52, " ")</f>
        <v xml:space="preserve"> </v>
      </c>
      <c r="E71" s="148"/>
      <c r="F71" s="148"/>
      <c r="G71" s="148"/>
      <c r="H71" s="148"/>
      <c r="I71" s="148"/>
      <c r="J71" s="148"/>
      <c r="K71" s="148"/>
      <c r="L71" s="148"/>
      <c r="M71" s="148"/>
      <c r="N71" s="148"/>
      <c r="O71" s="148"/>
      <c r="P71" s="148"/>
      <c r="Q71" s="148"/>
      <c r="R71" s="148"/>
      <c r="S71" s="148"/>
    </row>
    <row r="72" spans="3:19" x14ac:dyDescent="0.25">
      <c r="C72" s="36">
        <f>'Portfolio Composition'!B57</f>
        <v>0</v>
      </c>
      <c r="D72" s="38" t="str">
        <f>IF(AND(ISNUMBER('Portfolio Composition'!F57), ISNUMBER('Measure Summary'!C53)), 'Portfolio Composition'!F57 * 'Measure Summary'!C53, " ")</f>
        <v xml:space="preserve"> </v>
      </c>
      <c r="E72" s="148"/>
      <c r="F72" s="148"/>
      <c r="G72" s="148"/>
      <c r="H72" s="148"/>
      <c r="I72" s="148"/>
      <c r="J72" s="148"/>
      <c r="K72" s="148"/>
      <c r="L72" s="148"/>
      <c r="M72" s="148"/>
      <c r="N72" s="148"/>
      <c r="O72" s="148"/>
      <c r="P72" s="148"/>
      <c r="Q72" s="148"/>
      <c r="R72" s="148"/>
      <c r="S72" s="148"/>
    </row>
    <row r="73" spans="3:19" x14ac:dyDescent="0.25">
      <c r="C73" s="36">
        <f>'Portfolio Composition'!B58</f>
        <v>0</v>
      </c>
      <c r="D73" s="38" t="str">
        <f>IF(AND(ISNUMBER('Portfolio Composition'!F58), ISNUMBER('Measure Summary'!C54)), 'Portfolio Composition'!F58 * 'Measure Summary'!C54, " ")</f>
        <v xml:space="preserve"> </v>
      </c>
      <c r="E73" s="148"/>
      <c r="F73" s="148"/>
      <c r="G73" s="148"/>
      <c r="H73" s="148"/>
      <c r="I73" s="148"/>
      <c r="J73" s="148"/>
      <c r="K73" s="148"/>
      <c r="L73" s="148"/>
      <c r="M73" s="148"/>
      <c r="N73" s="148"/>
      <c r="O73" s="148"/>
      <c r="P73" s="148"/>
      <c r="Q73" s="148"/>
      <c r="R73" s="148"/>
      <c r="S73" s="148"/>
    </row>
    <row r="74" spans="3:19" x14ac:dyDescent="0.25">
      <c r="C74" s="36">
        <f>'Portfolio Composition'!B59</f>
        <v>0</v>
      </c>
      <c r="D74" s="38" t="str">
        <f>IF(AND(ISNUMBER('Portfolio Composition'!F59), ISNUMBER('Measure Summary'!C55)), 'Portfolio Composition'!F59 * 'Measure Summary'!C55, " ")</f>
        <v xml:space="preserve"> </v>
      </c>
      <c r="E74" s="148"/>
      <c r="F74" s="148"/>
      <c r="G74" s="148"/>
      <c r="H74" s="148"/>
      <c r="I74" s="148"/>
      <c r="J74" s="148"/>
      <c r="K74" s="148"/>
      <c r="L74" s="148"/>
      <c r="M74" s="148"/>
      <c r="N74" s="148"/>
      <c r="O74" s="148"/>
      <c r="P74" s="148"/>
      <c r="Q74" s="148"/>
      <c r="R74" s="148"/>
      <c r="S74" s="148"/>
    </row>
    <row r="75" spans="3:19" x14ac:dyDescent="0.25">
      <c r="C75" s="36">
        <f>'Portfolio Composition'!B60</f>
        <v>0</v>
      </c>
      <c r="D75" s="38" t="str">
        <f>IF(AND(ISNUMBER('Portfolio Composition'!F60), ISNUMBER('Measure Summary'!C56)), 'Portfolio Composition'!F60 * 'Measure Summary'!C56, " ")</f>
        <v xml:space="preserve"> </v>
      </c>
      <c r="E75" s="148"/>
      <c r="F75" s="148"/>
      <c r="G75" s="148"/>
      <c r="H75" s="148"/>
      <c r="I75" s="148"/>
      <c r="J75" s="148"/>
      <c r="K75" s="148"/>
      <c r="L75" s="148"/>
      <c r="M75" s="148"/>
      <c r="N75" s="148"/>
      <c r="O75" s="148"/>
      <c r="P75" s="148"/>
      <c r="Q75" s="148"/>
      <c r="R75" s="148"/>
      <c r="S75" s="148"/>
    </row>
    <row r="76" spans="3:19" x14ac:dyDescent="0.25">
      <c r="C76" s="36">
        <f>'Portfolio Composition'!B61</f>
        <v>0</v>
      </c>
      <c r="D76" s="38" t="str">
        <f>IF(AND(ISNUMBER('Portfolio Composition'!F61), ISNUMBER('Measure Summary'!C57)), 'Portfolio Composition'!F61 * 'Measure Summary'!C57, " ")</f>
        <v xml:space="preserve"> </v>
      </c>
      <c r="E76" s="148"/>
      <c r="F76" s="148"/>
      <c r="G76" s="148"/>
      <c r="H76" s="148"/>
      <c r="I76" s="148"/>
      <c r="J76" s="148"/>
      <c r="K76" s="148"/>
      <c r="L76" s="148"/>
      <c r="M76" s="148"/>
      <c r="N76" s="148"/>
      <c r="O76" s="148"/>
      <c r="P76" s="148"/>
      <c r="Q76" s="148"/>
      <c r="R76" s="148"/>
      <c r="S76" s="148"/>
    </row>
    <row r="77" spans="3:19" x14ac:dyDescent="0.25">
      <c r="C77" s="36">
        <f>'Portfolio Composition'!B62</f>
        <v>0</v>
      </c>
      <c r="D77" s="38" t="str">
        <f>IF(AND(ISNUMBER('Portfolio Composition'!F62), ISNUMBER('Measure Summary'!C58)), 'Portfolio Composition'!F62 * 'Measure Summary'!C58, " ")</f>
        <v xml:space="preserve"> </v>
      </c>
      <c r="E77" s="148"/>
      <c r="F77" s="148"/>
      <c r="G77" s="148"/>
      <c r="H77" s="148"/>
      <c r="I77" s="148"/>
      <c r="J77" s="148"/>
      <c r="K77" s="148"/>
      <c r="L77" s="148"/>
      <c r="M77" s="148"/>
      <c r="N77" s="148"/>
      <c r="O77" s="148"/>
      <c r="P77" s="148"/>
      <c r="Q77" s="148"/>
      <c r="R77" s="148"/>
      <c r="S77" s="148"/>
    </row>
    <row r="78" spans="3:19" x14ac:dyDescent="0.25">
      <c r="C78" s="36">
        <f>'Portfolio Composition'!B63</f>
        <v>0</v>
      </c>
      <c r="D78" s="38" t="str">
        <f>IF(AND(ISNUMBER('Portfolio Composition'!F63), ISNUMBER('Measure Summary'!C59)), 'Portfolio Composition'!F63 * 'Measure Summary'!C59, " ")</f>
        <v xml:space="preserve"> </v>
      </c>
      <c r="E78" s="148"/>
      <c r="F78" s="148"/>
      <c r="G78" s="148"/>
      <c r="H78" s="148"/>
      <c r="I78" s="148"/>
      <c r="J78" s="148"/>
      <c r="K78" s="148"/>
      <c r="L78" s="148"/>
      <c r="M78" s="148"/>
      <c r="N78" s="148"/>
      <c r="O78" s="148"/>
      <c r="P78" s="148"/>
      <c r="Q78" s="148"/>
      <c r="R78" s="148"/>
      <c r="S78" s="148"/>
    </row>
    <row r="79" spans="3:19" x14ac:dyDescent="0.25">
      <c r="C79" s="36">
        <f>'Portfolio Composition'!B64</f>
        <v>0</v>
      </c>
      <c r="D79" s="38" t="str">
        <f>IF(AND(ISNUMBER('Portfolio Composition'!F64), ISNUMBER('Measure Summary'!C60)), 'Portfolio Composition'!F64 * 'Measure Summary'!C60, " ")</f>
        <v xml:space="preserve"> </v>
      </c>
      <c r="E79" s="148"/>
      <c r="F79" s="148"/>
      <c r="G79" s="148"/>
      <c r="H79" s="148"/>
      <c r="I79" s="148"/>
      <c r="J79" s="148"/>
      <c r="K79" s="148"/>
      <c r="L79" s="148"/>
      <c r="M79" s="148"/>
      <c r="N79" s="148"/>
      <c r="O79" s="148"/>
      <c r="P79" s="148"/>
      <c r="Q79" s="148"/>
      <c r="R79" s="148"/>
      <c r="S79" s="148"/>
    </row>
    <row r="80" spans="3:19" x14ac:dyDescent="0.25">
      <c r="C80" s="36">
        <f>'Portfolio Composition'!B65</f>
        <v>0</v>
      </c>
      <c r="D80" s="38" t="str">
        <f>IF(AND(ISNUMBER('Portfolio Composition'!F65), ISNUMBER('Measure Summary'!C61)), 'Portfolio Composition'!F65 * 'Measure Summary'!C61, " ")</f>
        <v xml:space="preserve"> </v>
      </c>
      <c r="E80" s="148"/>
      <c r="F80" s="148"/>
      <c r="G80" s="148"/>
      <c r="H80" s="148"/>
      <c r="I80" s="148"/>
      <c r="J80" s="148"/>
      <c r="K80" s="148"/>
      <c r="L80" s="148"/>
      <c r="M80" s="148"/>
      <c r="N80" s="148"/>
      <c r="O80" s="148"/>
      <c r="P80" s="148"/>
      <c r="Q80" s="148"/>
      <c r="R80" s="148"/>
      <c r="S80" s="148"/>
    </row>
    <row r="81" spans="3:19" x14ac:dyDescent="0.25">
      <c r="C81" s="36">
        <f>'Portfolio Composition'!B66</f>
        <v>0</v>
      </c>
      <c r="D81" s="38" t="str">
        <f>IF(AND(ISNUMBER('Portfolio Composition'!F66), ISNUMBER('Measure Summary'!C62)), 'Portfolio Composition'!F66 * 'Measure Summary'!C62, " ")</f>
        <v xml:space="preserve"> </v>
      </c>
      <c r="E81" s="148"/>
      <c r="F81" s="148"/>
      <c r="G81" s="148"/>
      <c r="H81" s="148"/>
      <c r="I81" s="148"/>
      <c r="J81" s="148"/>
      <c r="K81" s="148"/>
      <c r="L81" s="148"/>
      <c r="M81" s="148"/>
      <c r="N81" s="148"/>
      <c r="O81" s="148"/>
      <c r="P81" s="148"/>
      <c r="Q81" s="148"/>
      <c r="R81" s="148"/>
      <c r="S81" s="148"/>
    </row>
    <row r="82" spans="3:19" x14ac:dyDescent="0.25">
      <c r="C82" s="36">
        <f>'Portfolio Composition'!B67</f>
        <v>0</v>
      </c>
      <c r="D82" s="38" t="str">
        <f>IF(AND(ISNUMBER('Portfolio Composition'!F67), ISNUMBER('Measure Summary'!C63)), 'Portfolio Composition'!F67 * 'Measure Summary'!C63, " ")</f>
        <v xml:space="preserve"> </v>
      </c>
      <c r="E82" s="148"/>
      <c r="F82" s="148"/>
      <c r="G82" s="148"/>
      <c r="H82" s="148"/>
      <c r="I82" s="148"/>
      <c r="J82" s="148"/>
      <c r="K82" s="148"/>
      <c r="L82" s="148"/>
      <c r="M82" s="148"/>
      <c r="N82" s="148"/>
      <c r="O82" s="148"/>
      <c r="P82" s="148"/>
      <c r="Q82" s="148"/>
      <c r="R82" s="148"/>
      <c r="S82" s="148"/>
    </row>
    <row r="83" spans="3:19" x14ac:dyDescent="0.25">
      <c r="C83" s="36">
        <f>'Portfolio Composition'!B68</f>
        <v>0</v>
      </c>
      <c r="D83" s="38" t="str">
        <f>IF(AND(ISNUMBER('Portfolio Composition'!F68), ISNUMBER('Measure Summary'!C64)), 'Portfolio Composition'!F68 * 'Measure Summary'!C64, " ")</f>
        <v xml:space="preserve"> </v>
      </c>
      <c r="E83" s="148"/>
      <c r="F83" s="148"/>
      <c r="G83" s="148"/>
      <c r="H83" s="148"/>
      <c r="I83" s="148"/>
      <c r="J83" s="148"/>
      <c r="K83" s="148"/>
      <c r="L83" s="148"/>
      <c r="M83" s="148"/>
      <c r="N83" s="148"/>
      <c r="O83" s="148"/>
      <c r="P83" s="148"/>
      <c r="Q83" s="148"/>
      <c r="R83" s="148"/>
      <c r="S83" s="148"/>
    </row>
    <row r="84" spans="3:19" x14ac:dyDescent="0.25">
      <c r="C84" s="36">
        <f>'Portfolio Composition'!B69</f>
        <v>0</v>
      </c>
      <c r="D84" s="38" t="str">
        <f>IF(AND(ISNUMBER('Portfolio Composition'!F69), ISNUMBER('Measure Summary'!C65)), 'Portfolio Composition'!F69 * 'Measure Summary'!C65, " ")</f>
        <v xml:space="preserve"> </v>
      </c>
      <c r="E84" s="148"/>
      <c r="F84" s="148"/>
      <c r="G84" s="148"/>
      <c r="H84" s="148"/>
      <c r="I84" s="148"/>
      <c r="J84" s="148"/>
      <c r="K84" s="148"/>
      <c r="L84" s="148"/>
      <c r="M84" s="148"/>
      <c r="N84" s="148"/>
      <c r="O84" s="148"/>
      <c r="P84" s="148"/>
      <c r="Q84" s="148"/>
      <c r="R84" s="148"/>
      <c r="S84" s="148"/>
    </row>
    <row r="85" spans="3:19" x14ac:dyDescent="0.25">
      <c r="C85" s="36">
        <f>'Portfolio Composition'!B70</f>
        <v>0</v>
      </c>
      <c r="D85" s="38" t="str">
        <f>IF(AND(ISNUMBER('Portfolio Composition'!F70), ISNUMBER('Measure Summary'!C66)), 'Portfolio Composition'!F70 * 'Measure Summary'!C66, " ")</f>
        <v xml:space="preserve"> </v>
      </c>
      <c r="E85" s="148"/>
      <c r="F85" s="148"/>
      <c r="G85" s="148"/>
      <c r="H85" s="148"/>
      <c r="I85" s="148"/>
      <c r="J85" s="148"/>
      <c r="K85" s="148"/>
      <c r="L85" s="148"/>
      <c r="M85" s="148"/>
      <c r="N85" s="148"/>
      <c r="O85" s="148"/>
      <c r="P85" s="148"/>
      <c r="Q85" s="148"/>
      <c r="R85" s="148"/>
      <c r="S85" s="148"/>
    </row>
    <row r="86" spans="3:19" x14ac:dyDescent="0.25">
      <c r="C86" s="36">
        <f>'Portfolio Composition'!B71</f>
        <v>0</v>
      </c>
      <c r="D86" s="38" t="str">
        <f>IF(AND(ISNUMBER('Portfolio Composition'!F71), ISNUMBER('Measure Summary'!C67)), 'Portfolio Composition'!F71 * 'Measure Summary'!C67, " ")</f>
        <v xml:space="preserve"> </v>
      </c>
      <c r="E86" s="148"/>
      <c r="F86" s="148"/>
      <c r="G86" s="148"/>
      <c r="H86" s="148"/>
      <c r="I86" s="148"/>
      <c r="J86" s="148"/>
      <c r="K86" s="148"/>
      <c r="L86" s="148"/>
      <c r="M86" s="148"/>
      <c r="N86" s="148"/>
      <c r="O86" s="148"/>
      <c r="P86" s="148"/>
      <c r="Q86" s="148"/>
      <c r="R86" s="148"/>
      <c r="S86" s="148"/>
    </row>
    <row r="87" spans="3:19" x14ac:dyDescent="0.25">
      <c r="C87" s="36">
        <f>'Portfolio Composition'!B72</f>
        <v>0</v>
      </c>
      <c r="D87" s="38" t="str">
        <f>IF(AND(ISNUMBER('Portfolio Composition'!F72), ISNUMBER('Measure Summary'!C68)), 'Portfolio Composition'!F72 * 'Measure Summary'!C68, " ")</f>
        <v xml:space="preserve"> </v>
      </c>
      <c r="E87" s="148"/>
      <c r="F87" s="148"/>
      <c r="G87" s="148"/>
      <c r="H87" s="148"/>
      <c r="I87" s="148"/>
      <c r="J87" s="148"/>
      <c r="K87" s="148"/>
      <c r="L87" s="148"/>
      <c r="M87" s="148"/>
      <c r="N87" s="148"/>
      <c r="O87" s="148"/>
      <c r="P87" s="148"/>
      <c r="Q87" s="148"/>
      <c r="R87" s="148"/>
      <c r="S87" s="148"/>
    </row>
    <row r="88" spans="3:19" x14ac:dyDescent="0.25">
      <c r="C88" s="36">
        <f>'Portfolio Composition'!B73</f>
        <v>0</v>
      </c>
      <c r="D88" s="38" t="str">
        <f>IF(AND(ISNUMBER('Portfolio Composition'!F73), ISNUMBER('Measure Summary'!C69)), 'Portfolio Composition'!F73 * 'Measure Summary'!C69, " ")</f>
        <v xml:space="preserve"> </v>
      </c>
      <c r="E88" s="148"/>
      <c r="F88" s="148"/>
      <c r="G88" s="148"/>
      <c r="H88" s="148"/>
      <c r="I88" s="148"/>
      <c r="J88" s="148"/>
      <c r="K88" s="148"/>
      <c r="L88" s="148"/>
      <c r="M88" s="148"/>
      <c r="N88" s="148"/>
      <c r="O88" s="148"/>
      <c r="P88" s="148"/>
      <c r="Q88" s="148"/>
      <c r="R88" s="148"/>
      <c r="S88" s="148"/>
    </row>
    <row r="89" spans="3:19" x14ac:dyDescent="0.25">
      <c r="C89" s="36">
        <f>'Portfolio Composition'!B74</f>
        <v>0</v>
      </c>
      <c r="D89" s="38" t="str">
        <f>IF(AND(ISNUMBER('Portfolio Composition'!F74), ISNUMBER('Measure Summary'!C70)), 'Portfolio Composition'!F74 * 'Measure Summary'!C70, " ")</f>
        <v xml:space="preserve"> </v>
      </c>
      <c r="E89" s="148"/>
      <c r="F89" s="148"/>
      <c r="G89" s="148"/>
      <c r="H89" s="148"/>
      <c r="I89" s="148"/>
      <c r="J89" s="148"/>
      <c r="K89" s="148"/>
      <c r="L89" s="148"/>
      <c r="M89" s="148"/>
      <c r="N89" s="148"/>
      <c r="O89" s="148"/>
      <c r="P89" s="148"/>
      <c r="Q89" s="148"/>
      <c r="R89" s="148"/>
      <c r="S89" s="148"/>
    </row>
    <row r="90" spans="3:19" x14ac:dyDescent="0.25">
      <c r="C90" s="36">
        <f>'Portfolio Composition'!B75</f>
        <v>0</v>
      </c>
      <c r="D90" s="38" t="str">
        <f>IF(AND(ISNUMBER('Portfolio Composition'!F75), ISNUMBER('Measure Summary'!C71)), 'Portfolio Composition'!F75 * 'Measure Summary'!C71, " ")</f>
        <v xml:space="preserve"> </v>
      </c>
      <c r="E90" s="148"/>
      <c r="F90" s="148"/>
      <c r="G90" s="148"/>
      <c r="H90" s="148"/>
      <c r="I90" s="148"/>
      <c r="J90" s="148"/>
      <c r="K90" s="148"/>
      <c r="L90" s="148"/>
      <c r="M90" s="148"/>
      <c r="N90" s="148"/>
      <c r="O90" s="148"/>
      <c r="P90" s="148"/>
      <c r="Q90" s="148"/>
      <c r="R90" s="148"/>
      <c r="S90" s="148"/>
    </row>
    <row r="91" spans="3:19" x14ac:dyDescent="0.25">
      <c r="C91" s="36">
        <f>'Portfolio Composition'!B76</f>
        <v>0</v>
      </c>
      <c r="D91" s="38" t="str">
        <f>IF(AND(ISNUMBER('Portfolio Composition'!F76), ISNUMBER('Measure Summary'!C72)), 'Portfolio Composition'!F76 * 'Measure Summary'!C72, " ")</f>
        <v xml:space="preserve"> </v>
      </c>
      <c r="E91" s="148"/>
      <c r="F91" s="148"/>
      <c r="G91" s="148"/>
      <c r="H91" s="148"/>
      <c r="I91" s="148"/>
      <c r="J91" s="148"/>
      <c r="K91" s="148"/>
      <c r="L91" s="148"/>
      <c r="M91" s="148"/>
      <c r="N91" s="148"/>
      <c r="O91" s="148"/>
      <c r="P91" s="148"/>
      <c r="Q91" s="148"/>
      <c r="R91" s="148"/>
      <c r="S91" s="148"/>
    </row>
    <row r="92" spans="3:19" x14ac:dyDescent="0.25">
      <c r="C92" s="36">
        <f>'Portfolio Composition'!B77</f>
        <v>0</v>
      </c>
      <c r="D92" s="38" t="str">
        <f>IF(AND(ISNUMBER('Portfolio Composition'!F77), ISNUMBER('Measure Summary'!C73)), 'Portfolio Composition'!F77 * 'Measure Summary'!C73, " ")</f>
        <v xml:space="preserve"> </v>
      </c>
      <c r="E92" s="148"/>
      <c r="F92" s="148"/>
      <c r="G92" s="148"/>
      <c r="H92" s="148"/>
      <c r="I92" s="148"/>
      <c r="J92" s="148"/>
      <c r="K92" s="148"/>
      <c r="L92" s="148"/>
      <c r="M92" s="148"/>
      <c r="N92" s="148"/>
      <c r="O92" s="148"/>
      <c r="P92" s="148"/>
      <c r="Q92" s="148"/>
      <c r="R92" s="148"/>
      <c r="S92" s="148"/>
    </row>
    <row r="93" spans="3:19" x14ac:dyDescent="0.25">
      <c r="C93" s="36">
        <f>'Portfolio Composition'!B78</f>
        <v>0</v>
      </c>
      <c r="D93" s="38" t="str">
        <f>IF(AND(ISNUMBER('Portfolio Composition'!F78), ISNUMBER('Measure Summary'!C74)), 'Portfolio Composition'!F78 * 'Measure Summary'!C74, " ")</f>
        <v xml:space="preserve"> </v>
      </c>
      <c r="E93" s="148"/>
      <c r="F93" s="148"/>
      <c r="G93" s="148"/>
      <c r="H93" s="148"/>
      <c r="I93" s="148"/>
      <c r="J93" s="148"/>
      <c r="K93" s="148"/>
      <c r="L93" s="148"/>
      <c r="M93" s="148"/>
      <c r="N93" s="148"/>
      <c r="O93" s="148"/>
      <c r="P93" s="148"/>
      <c r="Q93" s="148"/>
      <c r="R93" s="148"/>
      <c r="S93" s="148"/>
    </row>
    <row r="94" spans="3:19" x14ac:dyDescent="0.25">
      <c r="C94" s="36">
        <f>'Portfolio Composition'!B79</f>
        <v>0</v>
      </c>
      <c r="D94" s="38" t="str">
        <f>IF(AND(ISNUMBER('Portfolio Composition'!F79), ISNUMBER('Measure Summary'!C75)), 'Portfolio Composition'!F79 * 'Measure Summary'!C75, " ")</f>
        <v xml:space="preserve"> </v>
      </c>
      <c r="E94" s="148"/>
      <c r="F94" s="148"/>
      <c r="G94" s="148"/>
      <c r="H94" s="148"/>
      <c r="I94" s="148"/>
      <c r="J94" s="148"/>
      <c r="K94" s="148"/>
      <c r="L94" s="148"/>
      <c r="M94" s="148"/>
      <c r="N94" s="148"/>
      <c r="O94" s="148"/>
      <c r="P94" s="148"/>
      <c r="Q94" s="148"/>
      <c r="R94" s="148"/>
      <c r="S94" s="148"/>
    </row>
    <row r="95" spans="3:19" x14ac:dyDescent="0.25">
      <c r="C95" s="36">
        <f>'Portfolio Composition'!B80</f>
        <v>0</v>
      </c>
      <c r="D95" s="38" t="str">
        <f>IF(AND(ISNUMBER('Portfolio Composition'!F80), ISNUMBER('Measure Summary'!C76)), 'Portfolio Composition'!F80 * 'Measure Summary'!C76, " ")</f>
        <v xml:space="preserve"> </v>
      </c>
      <c r="E95" s="148"/>
      <c r="F95" s="148"/>
      <c r="G95" s="148"/>
      <c r="H95" s="148"/>
      <c r="I95" s="148"/>
      <c r="J95" s="148"/>
      <c r="K95" s="148"/>
      <c r="L95" s="148"/>
      <c r="M95" s="148"/>
      <c r="N95" s="148"/>
      <c r="O95" s="148"/>
      <c r="P95" s="148"/>
      <c r="Q95" s="148"/>
      <c r="R95" s="148"/>
      <c r="S95" s="148"/>
    </row>
    <row r="96" spans="3:19" x14ac:dyDescent="0.25">
      <c r="C96" s="36">
        <f>'Portfolio Composition'!B81</f>
        <v>0</v>
      </c>
      <c r="D96" s="38" t="str">
        <f>IF(AND(ISNUMBER('Portfolio Composition'!F81), ISNUMBER('Measure Summary'!C77)), 'Portfolio Composition'!F81 * 'Measure Summary'!C77, " ")</f>
        <v xml:space="preserve"> </v>
      </c>
      <c r="E96" s="148"/>
      <c r="F96" s="148"/>
      <c r="G96" s="148"/>
      <c r="H96" s="148"/>
      <c r="I96" s="148"/>
      <c r="J96" s="148"/>
      <c r="K96" s="148"/>
      <c r="L96" s="148"/>
      <c r="M96" s="148"/>
      <c r="N96" s="148"/>
      <c r="O96" s="148"/>
      <c r="P96" s="148"/>
      <c r="Q96" s="148"/>
      <c r="R96" s="148"/>
      <c r="S96" s="148"/>
    </row>
    <row r="97" spans="3:19" x14ac:dyDescent="0.25">
      <c r="C97" s="36">
        <f>'Portfolio Composition'!B82</f>
        <v>0</v>
      </c>
      <c r="D97" s="38" t="str">
        <f>IF(AND(ISNUMBER('Portfolio Composition'!F82), ISNUMBER('Measure Summary'!C78)), 'Portfolio Composition'!F82 * 'Measure Summary'!C78, " ")</f>
        <v xml:space="preserve"> </v>
      </c>
      <c r="E97" s="148"/>
      <c r="F97" s="148"/>
      <c r="G97" s="148"/>
      <c r="H97" s="148"/>
      <c r="I97" s="148"/>
      <c r="J97" s="148"/>
      <c r="K97" s="148"/>
      <c r="L97" s="148"/>
      <c r="M97" s="148"/>
      <c r="N97" s="148"/>
      <c r="O97" s="148"/>
      <c r="P97" s="148"/>
      <c r="Q97" s="148"/>
      <c r="R97" s="148"/>
      <c r="S97" s="148"/>
    </row>
    <row r="98" spans="3:19" x14ac:dyDescent="0.25">
      <c r="C98" s="36">
        <f>'Portfolio Composition'!B83</f>
        <v>0</v>
      </c>
      <c r="D98" s="38" t="str">
        <f>IF(AND(ISNUMBER('Portfolio Composition'!F83), ISNUMBER('Measure Summary'!C79)), 'Portfolio Composition'!F83 * 'Measure Summary'!C79, " ")</f>
        <v xml:space="preserve"> </v>
      </c>
      <c r="E98" s="148"/>
      <c r="F98" s="148"/>
      <c r="G98" s="148"/>
      <c r="H98" s="148"/>
      <c r="I98" s="148"/>
      <c r="J98" s="148"/>
      <c r="K98" s="148"/>
      <c r="L98" s="148"/>
      <c r="M98" s="148"/>
      <c r="N98" s="148"/>
      <c r="O98" s="148"/>
      <c r="P98" s="148"/>
      <c r="Q98" s="148"/>
      <c r="R98" s="148"/>
      <c r="S98" s="148"/>
    </row>
    <row r="99" spans="3:19" x14ac:dyDescent="0.25">
      <c r="C99" s="36">
        <f>'Portfolio Composition'!B84</f>
        <v>0</v>
      </c>
      <c r="D99" s="38" t="str">
        <f>IF(AND(ISNUMBER('Portfolio Composition'!F84), ISNUMBER('Measure Summary'!C80)), 'Portfolio Composition'!F84 * 'Measure Summary'!C80, " ")</f>
        <v xml:space="preserve"> </v>
      </c>
      <c r="E99" s="148"/>
      <c r="F99" s="148"/>
      <c r="G99" s="148"/>
      <c r="H99" s="148"/>
      <c r="I99" s="148"/>
      <c r="J99" s="148"/>
      <c r="K99" s="148"/>
      <c r="L99" s="148"/>
      <c r="M99" s="148"/>
      <c r="N99" s="148"/>
      <c r="O99" s="148"/>
      <c r="P99" s="148"/>
      <c r="Q99" s="148"/>
      <c r="R99" s="148"/>
      <c r="S99" s="148"/>
    </row>
    <row r="100" spans="3:19" x14ac:dyDescent="0.25">
      <c r="C100" s="36">
        <f>'Portfolio Composition'!B85</f>
        <v>0</v>
      </c>
      <c r="D100" s="38" t="str">
        <f>IF(AND(ISNUMBER('Portfolio Composition'!F85), ISNUMBER('Measure Summary'!C81)), 'Portfolio Composition'!F85 * 'Measure Summary'!C81, " ")</f>
        <v xml:space="preserve"> </v>
      </c>
      <c r="E100" s="148"/>
      <c r="F100" s="148"/>
      <c r="G100" s="148"/>
      <c r="H100" s="148"/>
      <c r="I100" s="148"/>
      <c r="J100" s="148"/>
      <c r="K100" s="148"/>
      <c r="L100" s="148"/>
      <c r="M100" s="148"/>
      <c r="N100" s="148"/>
      <c r="O100" s="148"/>
      <c r="P100" s="148"/>
      <c r="Q100" s="148"/>
      <c r="R100" s="148"/>
      <c r="S100" s="148"/>
    </row>
    <row r="101" spans="3:19" x14ac:dyDescent="0.25">
      <c r="C101" s="36">
        <f>'Portfolio Composition'!B86</f>
        <v>0</v>
      </c>
      <c r="D101" s="38" t="str">
        <f>IF(AND(ISNUMBER('Portfolio Composition'!F86), ISNUMBER('Measure Summary'!C82)), 'Portfolio Composition'!F86 * 'Measure Summary'!C82, " ")</f>
        <v xml:space="preserve"> </v>
      </c>
      <c r="E101" s="148"/>
      <c r="F101" s="148"/>
      <c r="G101" s="148"/>
      <c r="H101" s="148"/>
      <c r="I101" s="148"/>
      <c r="J101" s="148"/>
      <c r="K101" s="148"/>
      <c r="L101" s="148"/>
      <c r="M101" s="148"/>
      <c r="N101" s="148"/>
      <c r="O101" s="148"/>
      <c r="P101" s="148"/>
      <c r="Q101" s="148"/>
      <c r="R101" s="148"/>
      <c r="S101" s="148"/>
    </row>
    <row r="102" spans="3:19" x14ac:dyDescent="0.25">
      <c r="C102" s="36">
        <f>'Portfolio Composition'!B87</f>
        <v>0</v>
      </c>
      <c r="D102" s="38" t="str">
        <f>IF(AND(ISNUMBER('Portfolio Composition'!F87), ISNUMBER('Measure Summary'!C83)), 'Portfolio Composition'!F87 * 'Measure Summary'!C83, " ")</f>
        <v xml:space="preserve"> </v>
      </c>
      <c r="E102" s="148"/>
      <c r="F102" s="148"/>
      <c r="G102" s="148"/>
      <c r="H102" s="148"/>
      <c r="I102" s="148"/>
      <c r="J102" s="148"/>
      <c r="K102" s="148"/>
      <c r="L102" s="148"/>
      <c r="M102" s="148"/>
      <c r="N102" s="148"/>
      <c r="O102" s="148"/>
      <c r="P102" s="148"/>
      <c r="Q102" s="148"/>
      <c r="R102" s="148"/>
      <c r="S102" s="148"/>
    </row>
    <row r="103" spans="3:19" x14ac:dyDescent="0.25">
      <c r="C103" s="36">
        <f>'Portfolio Composition'!B88</f>
        <v>0</v>
      </c>
      <c r="D103" s="38" t="str">
        <f>IF(AND(ISNUMBER('Portfolio Composition'!F88), ISNUMBER('Measure Summary'!C84)), 'Portfolio Composition'!F88 * 'Measure Summary'!C84, " ")</f>
        <v xml:space="preserve"> </v>
      </c>
      <c r="E103" s="148"/>
      <c r="F103" s="148"/>
      <c r="G103" s="148"/>
      <c r="H103" s="148"/>
      <c r="I103" s="148"/>
      <c r="J103" s="148"/>
      <c r="K103" s="148"/>
      <c r="L103" s="148"/>
      <c r="M103" s="148"/>
      <c r="N103" s="148"/>
      <c r="O103" s="148"/>
      <c r="P103" s="148"/>
      <c r="Q103" s="148"/>
      <c r="R103" s="148"/>
      <c r="S103" s="148"/>
    </row>
    <row r="104" spans="3:19" x14ac:dyDescent="0.25">
      <c r="C104" s="36">
        <f>'Portfolio Composition'!B89</f>
        <v>0</v>
      </c>
      <c r="D104" s="38" t="str">
        <f>IF(AND(ISNUMBER('Portfolio Composition'!F89), ISNUMBER('Measure Summary'!C85)), 'Portfolio Composition'!F89 * 'Measure Summary'!C85, " ")</f>
        <v xml:space="preserve"> </v>
      </c>
      <c r="E104" s="148"/>
      <c r="F104" s="148"/>
      <c r="G104" s="148"/>
      <c r="H104" s="148"/>
      <c r="I104" s="148"/>
      <c r="J104" s="148"/>
      <c r="K104" s="148"/>
      <c r="L104" s="148"/>
      <c r="M104" s="148"/>
      <c r="N104" s="148"/>
      <c r="O104" s="148"/>
      <c r="P104" s="148"/>
      <c r="Q104" s="148"/>
      <c r="R104" s="148"/>
      <c r="S104" s="148"/>
    </row>
    <row r="105" spans="3:19" x14ac:dyDescent="0.25">
      <c r="C105" s="36">
        <f>'Portfolio Composition'!B90</f>
        <v>0</v>
      </c>
      <c r="D105" s="38" t="str">
        <f>IF(AND(ISNUMBER('Portfolio Composition'!F90), ISNUMBER('Measure Summary'!C86)), 'Portfolio Composition'!F90 * 'Measure Summary'!C86, " ")</f>
        <v xml:space="preserve"> </v>
      </c>
      <c r="E105" s="148"/>
      <c r="F105" s="148"/>
      <c r="G105" s="148"/>
      <c r="H105" s="148"/>
      <c r="I105" s="148"/>
      <c r="J105" s="148"/>
      <c r="K105" s="148"/>
      <c r="L105" s="148"/>
      <c r="M105" s="148"/>
      <c r="N105" s="148"/>
      <c r="O105" s="148"/>
      <c r="P105" s="148"/>
      <c r="Q105" s="148"/>
      <c r="R105" s="148"/>
      <c r="S105" s="148"/>
    </row>
    <row r="106" spans="3:19" x14ac:dyDescent="0.25">
      <c r="C106" s="36">
        <f>'Portfolio Composition'!B91</f>
        <v>0</v>
      </c>
      <c r="D106" s="38" t="str">
        <f>IF(AND(ISNUMBER('Portfolio Composition'!F91), ISNUMBER('Measure Summary'!C87)), 'Portfolio Composition'!F91 * 'Measure Summary'!C87, " ")</f>
        <v xml:space="preserve"> </v>
      </c>
      <c r="E106" s="148"/>
      <c r="F106" s="148"/>
      <c r="G106" s="148"/>
      <c r="H106" s="148"/>
      <c r="I106" s="148"/>
      <c r="J106" s="148"/>
      <c r="K106" s="148"/>
      <c r="L106" s="148"/>
      <c r="M106" s="148"/>
      <c r="N106" s="148"/>
      <c r="O106" s="148"/>
      <c r="P106" s="148"/>
      <c r="Q106" s="148"/>
      <c r="R106" s="148"/>
      <c r="S106" s="148"/>
    </row>
    <row r="107" spans="3:19" x14ac:dyDescent="0.25">
      <c r="C107" s="36">
        <f>'Portfolio Composition'!B92</f>
        <v>0</v>
      </c>
      <c r="D107" s="38" t="str">
        <f>IF(AND(ISNUMBER('Portfolio Composition'!F92), ISNUMBER('Measure Summary'!C88)), 'Portfolio Composition'!F92 * 'Measure Summary'!C88, " ")</f>
        <v xml:space="preserve"> </v>
      </c>
      <c r="E107" s="148"/>
      <c r="F107" s="148"/>
      <c r="G107" s="148"/>
      <c r="H107" s="148"/>
      <c r="I107" s="148"/>
      <c r="J107" s="148"/>
      <c r="K107" s="148"/>
      <c r="L107" s="148"/>
      <c r="M107" s="148"/>
      <c r="N107" s="148"/>
      <c r="O107" s="148"/>
      <c r="P107" s="148"/>
      <c r="Q107" s="148"/>
      <c r="R107" s="148"/>
      <c r="S107" s="148"/>
    </row>
    <row r="108" spans="3:19" x14ac:dyDescent="0.25">
      <c r="C108" s="36">
        <f>'Portfolio Composition'!B93</f>
        <v>0</v>
      </c>
      <c r="D108" s="38" t="str">
        <f>IF(AND(ISNUMBER('Portfolio Composition'!F93), ISNUMBER('Measure Summary'!C89)), 'Portfolio Composition'!F93 * 'Measure Summary'!C89, " ")</f>
        <v xml:space="preserve"> </v>
      </c>
      <c r="E108" s="148"/>
      <c r="F108" s="148"/>
      <c r="G108" s="148"/>
      <c r="H108" s="148"/>
      <c r="I108" s="148"/>
      <c r="J108" s="148"/>
      <c r="K108" s="148"/>
      <c r="L108" s="148"/>
      <c r="M108" s="148"/>
      <c r="N108" s="148"/>
      <c r="O108" s="148"/>
      <c r="P108" s="148"/>
      <c r="Q108" s="148"/>
      <c r="R108" s="148"/>
      <c r="S108" s="148"/>
    </row>
    <row r="109" spans="3:19" x14ac:dyDescent="0.25">
      <c r="C109" s="36">
        <f>'Portfolio Composition'!B94</f>
        <v>0</v>
      </c>
      <c r="D109" s="38" t="str">
        <f>IF(AND(ISNUMBER('Portfolio Composition'!F94), ISNUMBER('Measure Summary'!C90)), 'Portfolio Composition'!F94 * 'Measure Summary'!C90, " ")</f>
        <v xml:space="preserve"> </v>
      </c>
      <c r="E109" s="148"/>
      <c r="F109" s="148"/>
      <c r="G109" s="148"/>
      <c r="H109" s="148"/>
      <c r="I109" s="148"/>
      <c r="J109" s="148"/>
      <c r="K109" s="148"/>
      <c r="L109" s="148"/>
      <c r="M109" s="148"/>
      <c r="N109" s="148"/>
      <c r="O109" s="148"/>
      <c r="P109" s="148"/>
      <c r="Q109" s="148"/>
      <c r="R109" s="148"/>
      <c r="S109" s="148"/>
    </row>
    <row r="110" spans="3:19" x14ac:dyDescent="0.25">
      <c r="C110" s="36">
        <f>'Portfolio Composition'!B95</f>
        <v>0</v>
      </c>
      <c r="D110" s="38" t="str">
        <f>IF(AND(ISNUMBER('Portfolio Composition'!F95), ISNUMBER('Measure Summary'!C91)), 'Portfolio Composition'!F95 * 'Measure Summary'!C91, " ")</f>
        <v xml:space="preserve"> </v>
      </c>
      <c r="E110" s="148"/>
      <c r="F110" s="148"/>
      <c r="G110" s="148"/>
      <c r="H110" s="148"/>
      <c r="I110" s="148"/>
      <c r="J110" s="148"/>
      <c r="K110" s="148"/>
      <c r="L110" s="148"/>
      <c r="M110" s="148"/>
      <c r="N110" s="148"/>
      <c r="O110" s="148"/>
      <c r="P110" s="148"/>
      <c r="Q110" s="148"/>
      <c r="R110" s="148"/>
      <c r="S110" s="148"/>
    </row>
    <row r="111" spans="3:19" x14ac:dyDescent="0.25">
      <c r="C111" s="36">
        <f>'Portfolio Composition'!B96</f>
        <v>0</v>
      </c>
      <c r="D111" s="38" t="str">
        <f>IF(AND(ISNUMBER('Portfolio Composition'!F96), ISNUMBER('Measure Summary'!C92)), 'Portfolio Composition'!F96 * 'Measure Summary'!C92, " ")</f>
        <v xml:space="preserve"> </v>
      </c>
      <c r="E111" s="148"/>
      <c r="F111" s="148"/>
      <c r="G111" s="148"/>
      <c r="H111" s="148"/>
      <c r="I111" s="148"/>
      <c r="J111" s="148"/>
      <c r="K111" s="148"/>
      <c r="L111" s="148"/>
      <c r="M111" s="148"/>
      <c r="N111" s="148"/>
      <c r="O111" s="148"/>
      <c r="P111" s="148"/>
      <c r="Q111" s="148"/>
      <c r="R111" s="148"/>
      <c r="S111" s="148"/>
    </row>
    <row r="112" spans="3:19" x14ac:dyDescent="0.25">
      <c r="C112" s="36">
        <f>'Portfolio Composition'!B97</f>
        <v>0</v>
      </c>
      <c r="D112" s="38" t="str">
        <f>IF(AND(ISNUMBER('Portfolio Composition'!F97), ISNUMBER('Measure Summary'!C93)), 'Portfolio Composition'!F97 * 'Measure Summary'!C93, " ")</f>
        <v xml:space="preserve"> </v>
      </c>
      <c r="E112" s="148"/>
      <c r="F112" s="148"/>
      <c r="G112" s="148"/>
      <c r="H112" s="148"/>
      <c r="I112" s="148"/>
      <c r="J112" s="148"/>
      <c r="K112" s="148"/>
      <c r="L112" s="148"/>
      <c r="M112" s="148"/>
      <c r="N112" s="148"/>
      <c r="O112" s="148"/>
      <c r="P112" s="148"/>
      <c r="Q112" s="148"/>
      <c r="R112" s="148"/>
      <c r="S112" s="148"/>
    </row>
    <row r="113" spans="3:19" x14ac:dyDescent="0.25">
      <c r="C113" s="36">
        <f>'Portfolio Composition'!B98</f>
        <v>0</v>
      </c>
      <c r="D113" s="38" t="str">
        <f>IF(AND(ISNUMBER('Portfolio Composition'!F98), ISNUMBER('Measure Summary'!C94)), 'Portfolio Composition'!F98 * 'Measure Summary'!C94, " ")</f>
        <v xml:space="preserve"> </v>
      </c>
      <c r="E113" s="148"/>
      <c r="F113" s="148"/>
      <c r="G113" s="148"/>
      <c r="H113" s="148"/>
      <c r="I113" s="148"/>
      <c r="J113" s="148"/>
      <c r="K113" s="148"/>
      <c r="L113" s="148"/>
      <c r="M113" s="148"/>
      <c r="N113" s="148"/>
      <c r="O113" s="148"/>
      <c r="P113" s="148"/>
      <c r="Q113" s="148"/>
      <c r="R113" s="148"/>
      <c r="S113" s="148"/>
    </row>
    <row r="114" spans="3:19" x14ac:dyDescent="0.25">
      <c r="C114" s="36">
        <f>'Portfolio Composition'!B99</f>
        <v>0</v>
      </c>
      <c r="D114" s="38" t="str">
        <f>IF(AND(ISNUMBER('Portfolio Composition'!F99), ISNUMBER('Measure Summary'!C95)), 'Portfolio Composition'!F99 * 'Measure Summary'!C95, " ")</f>
        <v xml:space="preserve"> </v>
      </c>
      <c r="E114" s="148"/>
      <c r="F114" s="148"/>
      <c r="G114" s="148"/>
      <c r="H114" s="148"/>
      <c r="I114" s="148"/>
      <c r="J114" s="148"/>
      <c r="K114" s="148"/>
      <c r="L114" s="148"/>
      <c r="M114" s="148"/>
      <c r="N114" s="148"/>
      <c r="O114" s="148"/>
      <c r="P114" s="148"/>
      <c r="Q114" s="148"/>
      <c r="R114" s="148"/>
      <c r="S114" s="148"/>
    </row>
    <row r="115" spans="3:19" x14ac:dyDescent="0.25">
      <c r="C115" s="36">
        <f>'Portfolio Composition'!B100</f>
        <v>0</v>
      </c>
      <c r="D115" s="38" t="str">
        <f>IF(AND(ISNUMBER('Portfolio Composition'!F100), ISNUMBER('Measure Summary'!C96)), 'Portfolio Composition'!F100 * 'Measure Summary'!C96, " ")</f>
        <v xml:space="preserve"> </v>
      </c>
      <c r="E115" s="148"/>
      <c r="F115" s="148"/>
      <c r="G115" s="148"/>
      <c r="H115" s="148"/>
      <c r="I115" s="148"/>
      <c r="J115" s="148"/>
      <c r="K115" s="148"/>
      <c r="L115" s="148"/>
      <c r="M115" s="148"/>
      <c r="N115" s="148"/>
      <c r="O115" s="148"/>
      <c r="P115" s="148"/>
      <c r="Q115" s="148"/>
      <c r="R115" s="148"/>
      <c r="S115" s="148"/>
    </row>
    <row r="116" spans="3:19" x14ac:dyDescent="0.25">
      <c r="C116" s="36">
        <f>'Portfolio Composition'!B101</f>
        <v>0</v>
      </c>
      <c r="D116" s="38" t="str">
        <f>IF(AND(ISNUMBER('Portfolio Composition'!F101), ISNUMBER('Measure Summary'!C97)), 'Portfolio Composition'!F101 * 'Measure Summary'!C97, " ")</f>
        <v xml:space="preserve"> </v>
      </c>
      <c r="E116" s="148"/>
      <c r="F116" s="148"/>
      <c r="G116" s="148"/>
      <c r="H116" s="148"/>
      <c r="I116" s="148"/>
      <c r="J116" s="148"/>
      <c r="K116" s="148"/>
      <c r="L116" s="148"/>
      <c r="M116" s="148"/>
      <c r="N116" s="148"/>
      <c r="O116" s="148"/>
      <c r="P116" s="148"/>
      <c r="Q116" s="148"/>
      <c r="R116" s="148"/>
      <c r="S116" s="148"/>
    </row>
    <row r="117" spans="3:19" x14ac:dyDescent="0.25">
      <c r="C117" s="36">
        <f>'Portfolio Composition'!B102</f>
        <v>0</v>
      </c>
      <c r="D117" s="38" t="str">
        <f>IF(AND(ISNUMBER('Portfolio Composition'!F102), ISNUMBER('Measure Summary'!C98)), 'Portfolio Composition'!F102 * 'Measure Summary'!C98, " ")</f>
        <v xml:space="preserve"> </v>
      </c>
      <c r="E117" s="148"/>
      <c r="F117" s="148"/>
      <c r="G117" s="148"/>
      <c r="H117" s="148"/>
      <c r="I117" s="148"/>
      <c r="J117" s="148"/>
      <c r="K117" s="148"/>
      <c r="L117" s="148"/>
      <c r="M117" s="148"/>
      <c r="N117" s="148"/>
      <c r="O117" s="148"/>
      <c r="P117" s="148"/>
      <c r="Q117" s="148"/>
      <c r="R117" s="148"/>
      <c r="S117" s="148"/>
    </row>
    <row r="118" spans="3:19" x14ac:dyDescent="0.25">
      <c r="C118" s="36">
        <f>'Portfolio Composition'!B103</f>
        <v>0</v>
      </c>
      <c r="D118" s="38" t="str">
        <f>IF(AND(ISNUMBER('Portfolio Composition'!F103), ISNUMBER('Measure Summary'!C99)), 'Portfolio Composition'!F103 * 'Measure Summary'!C99, " ")</f>
        <v xml:space="preserve"> </v>
      </c>
      <c r="E118" s="148"/>
      <c r="F118" s="148"/>
      <c r="G118" s="148"/>
      <c r="H118" s="148"/>
      <c r="I118" s="148"/>
      <c r="J118" s="148"/>
      <c r="K118" s="148"/>
      <c r="L118" s="148"/>
      <c r="M118" s="148"/>
      <c r="N118" s="148"/>
      <c r="O118" s="148"/>
      <c r="P118" s="148"/>
      <c r="Q118" s="148"/>
      <c r="R118" s="148"/>
      <c r="S118" s="148"/>
    </row>
    <row r="119" spans="3:19" x14ac:dyDescent="0.25">
      <c r="C119" s="36">
        <f>'Portfolio Composition'!B104</f>
        <v>0</v>
      </c>
      <c r="D119" s="38" t="str">
        <f>IF(AND(ISNUMBER('Portfolio Composition'!F104), ISNUMBER('Measure Summary'!C100)), 'Portfolio Composition'!F104 * 'Measure Summary'!C100, " ")</f>
        <v xml:space="preserve"> </v>
      </c>
      <c r="E119" s="148"/>
      <c r="F119" s="148"/>
      <c r="G119" s="148"/>
      <c r="H119" s="148"/>
      <c r="I119" s="148"/>
      <c r="J119" s="148"/>
      <c r="K119" s="148"/>
      <c r="L119" s="148"/>
      <c r="M119" s="148"/>
      <c r="N119" s="148"/>
      <c r="O119" s="148"/>
      <c r="P119" s="148"/>
      <c r="Q119" s="148"/>
      <c r="R119" s="148"/>
      <c r="S119" s="148"/>
    </row>
    <row r="120" spans="3:19" x14ac:dyDescent="0.25">
      <c r="C120" s="36">
        <f>'Portfolio Composition'!B105</f>
        <v>0</v>
      </c>
      <c r="D120" s="38" t="str">
        <f>IF(AND(ISNUMBER('Portfolio Composition'!F105), ISNUMBER('Measure Summary'!C101)), 'Portfolio Composition'!F105 * 'Measure Summary'!C101, " ")</f>
        <v xml:space="preserve"> </v>
      </c>
      <c r="E120" s="148"/>
      <c r="F120" s="148"/>
      <c r="G120" s="148"/>
      <c r="H120" s="148"/>
      <c r="I120" s="148"/>
      <c r="J120" s="148"/>
      <c r="K120" s="148"/>
      <c r="L120" s="148"/>
      <c r="M120" s="148"/>
      <c r="N120" s="148"/>
      <c r="O120" s="148"/>
      <c r="P120" s="148"/>
      <c r="Q120" s="148"/>
      <c r="R120" s="148"/>
      <c r="S120" s="148"/>
    </row>
    <row r="121" spans="3:19" x14ac:dyDescent="0.25">
      <c r="C121" s="36">
        <f>'Portfolio Composition'!B106</f>
        <v>0</v>
      </c>
      <c r="D121" s="38" t="str">
        <f>IF(AND(ISNUMBER('Portfolio Composition'!F106), ISNUMBER('Measure Summary'!C102)), 'Portfolio Composition'!F106 * 'Measure Summary'!C102, " ")</f>
        <v xml:space="preserve"> </v>
      </c>
      <c r="E121" s="148"/>
      <c r="F121" s="148"/>
      <c r="G121" s="148"/>
      <c r="H121" s="148"/>
      <c r="I121" s="148"/>
      <c r="J121" s="148"/>
      <c r="K121" s="148"/>
      <c r="L121" s="148"/>
      <c r="M121" s="148"/>
      <c r="N121" s="148"/>
      <c r="O121" s="148"/>
      <c r="P121" s="148"/>
      <c r="Q121" s="148"/>
      <c r="R121" s="148"/>
      <c r="S121" s="148"/>
    </row>
    <row r="122" spans="3:19" x14ac:dyDescent="0.25">
      <c r="C122" s="36">
        <f>'Portfolio Composition'!B107</f>
        <v>0</v>
      </c>
      <c r="D122" s="38" t="str">
        <f>IF(AND(ISNUMBER('Portfolio Composition'!F107), ISNUMBER('Measure Summary'!C103)), 'Portfolio Composition'!F107 * 'Measure Summary'!C103, " ")</f>
        <v xml:space="preserve"> </v>
      </c>
      <c r="E122" s="148"/>
      <c r="F122" s="148"/>
      <c r="G122" s="148"/>
      <c r="H122" s="148"/>
      <c r="I122" s="148"/>
      <c r="J122" s="148"/>
      <c r="K122" s="148"/>
      <c r="L122" s="148"/>
      <c r="M122" s="148"/>
      <c r="N122" s="148"/>
      <c r="O122" s="148"/>
      <c r="P122" s="148"/>
      <c r="Q122" s="148"/>
      <c r="R122" s="148"/>
      <c r="S122" s="148"/>
    </row>
    <row r="123" spans="3:19" x14ac:dyDescent="0.25">
      <c r="C123" s="36">
        <f>'Portfolio Composition'!B108</f>
        <v>0</v>
      </c>
      <c r="D123" s="38" t="str">
        <f>IF(AND(ISNUMBER('Portfolio Composition'!F108), ISNUMBER('Measure Summary'!C104)), 'Portfolio Composition'!F108 * 'Measure Summary'!C104, " ")</f>
        <v xml:space="preserve"> </v>
      </c>
      <c r="E123" s="148"/>
      <c r="F123" s="148"/>
      <c r="G123" s="148"/>
      <c r="H123" s="148"/>
      <c r="I123" s="148"/>
      <c r="J123" s="148"/>
      <c r="K123" s="148"/>
      <c r="L123" s="148"/>
      <c r="M123" s="148"/>
      <c r="N123" s="148"/>
      <c r="O123" s="148"/>
      <c r="P123" s="148"/>
      <c r="Q123" s="148"/>
      <c r="R123" s="148"/>
      <c r="S123" s="148"/>
    </row>
    <row r="124" spans="3:19" x14ac:dyDescent="0.25">
      <c r="C124" s="36">
        <f>'Portfolio Composition'!B109</f>
        <v>0</v>
      </c>
      <c r="D124" s="38" t="str">
        <f>IF(AND(ISNUMBER('Portfolio Composition'!F109), ISNUMBER('Measure Summary'!C105)), 'Portfolio Composition'!F109 * 'Measure Summary'!C105, " ")</f>
        <v xml:space="preserve"> </v>
      </c>
      <c r="E124" s="148"/>
      <c r="F124" s="148"/>
      <c r="G124" s="148"/>
      <c r="H124" s="148"/>
      <c r="I124" s="148"/>
      <c r="J124" s="148"/>
      <c r="K124" s="148"/>
      <c r="L124" s="148"/>
      <c r="M124" s="148"/>
      <c r="N124" s="148"/>
      <c r="O124" s="148"/>
      <c r="P124" s="148"/>
      <c r="Q124" s="148"/>
      <c r="R124" s="148"/>
      <c r="S124" s="148"/>
    </row>
    <row r="125" spans="3:19" x14ac:dyDescent="0.25">
      <c r="C125" s="36">
        <f>'Portfolio Composition'!B110</f>
        <v>0</v>
      </c>
      <c r="D125" s="38" t="str">
        <f>IF(AND(ISNUMBER('Portfolio Composition'!F110), ISNUMBER('Measure Summary'!C106)), 'Portfolio Composition'!F110 * 'Measure Summary'!C106, " ")</f>
        <v xml:space="preserve"> </v>
      </c>
      <c r="E125" s="148"/>
      <c r="F125" s="148"/>
      <c r="G125" s="148"/>
      <c r="H125" s="148"/>
      <c r="I125" s="148"/>
      <c r="J125" s="148"/>
      <c r="K125" s="148"/>
      <c r="L125" s="148"/>
      <c r="M125" s="148"/>
      <c r="N125" s="148"/>
      <c r="O125" s="148"/>
      <c r="P125" s="148"/>
      <c r="Q125" s="148"/>
      <c r="R125" s="148"/>
      <c r="S125" s="148"/>
    </row>
    <row r="126" spans="3:19" x14ac:dyDescent="0.25">
      <c r="C126" s="36">
        <f>'Portfolio Composition'!B111</f>
        <v>0</v>
      </c>
      <c r="D126" s="38" t="str">
        <f>IF(AND(ISNUMBER('Portfolio Composition'!F111), ISNUMBER('Measure Summary'!C107)), 'Portfolio Composition'!F111 * 'Measure Summary'!C107, " ")</f>
        <v xml:space="preserve"> </v>
      </c>
      <c r="E126" s="148"/>
      <c r="F126" s="148"/>
      <c r="G126" s="148"/>
      <c r="H126" s="148"/>
      <c r="I126" s="148"/>
      <c r="J126" s="148"/>
      <c r="K126" s="148"/>
      <c r="L126" s="148"/>
      <c r="M126" s="148"/>
      <c r="N126" s="148"/>
      <c r="O126" s="148"/>
      <c r="P126" s="148"/>
      <c r="Q126" s="148"/>
      <c r="R126" s="148"/>
      <c r="S126" s="148"/>
    </row>
    <row r="127" spans="3:19" x14ac:dyDescent="0.25">
      <c r="C127" s="36">
        <f>'Portfolio Composition'!B112</f>
        <v>0</v>
      </c>
      <c r="D127" s="38" t="str">
        <f>IF(AND(ISNUMBER('Portfolio Composition'!F112), ISNUMBER('Measure Summary'!C108)), 'Portfolio Composition'!F112 * 'Measure Summary'!C108, " ")</f>
        <v xml:space="preserve"> </v>
      </c>
      <c r="E127" s="148"/>
      <c r="F127" s="148"/>
      <c r="G127" s="148"/>
      <c r="H127" s="148"/>
      <c r="I127" s="148"/>
      <c r="J127" s="148"/>
      <c r="K127" s="148"/>
      <c r="L127" s="148"/>
      <c r="M127" s="148"/>
      <c r="N127" s="148"/>
      <c r="O127" s="148"/>
      <c r="P127" s="148"/>
      <c r="Q127" s="148"/>
      <c r="R127" s="148"/>
      <c r="S127" s="148"/>
    </row>
    <row r="128" spans="3:19" x14ac:dyDescent="0.25">
      <c r="C128" s="36">
        <f>'Portfolio Composition'!B113</f>
        <v>0</v>
      </c>
      <c r="D128" s="38" t="str">
        <f>IF(AND(ISNUMBER('Portfolio Composition'!F113), ISNUMBER('Measure Summary'!C109)), 'Portfolio Composition'!F113 * 'Measure Summary'!C109, " ")</f>
        <v xml:space="preserve"> </v>
      </c>
      <c r="E128" s="148"/>
      <c r="F128" s="148"/>
      <c r="G128" s="148"/>
      <c r="H128" s="148"/>
      <c r="I128" s="148"/>
      <c r="J128" s="148"/>
      <c r="K128" s="148"/>
      <c r="L128" s="148"/>
      <c r="M128" s="148"/>
      <c r="N128" s="148"/>
      <c r="O128" s="148"/>
      <c r="P128" s="148"/>
      <c r="Q128" s="148"/>
      <c r="R128" s="148"/>
      <c r="S128" s="148"/>
    </row>
    <row r="129" spans="3:19" x14ac:dyDescent="0.25">
      <c r="C129" s="36">
        <f>'Portfolio Composition'!B114</f>
        <v>0</v>
      </c>
      <c r="D129" s="38" t="str">
        <f>IF(AND(ISNUMBER('Portfolio Composition'!F114), ISNUMBER('Measure Summary'!C110)), 'Portfolio Composition'!F114 * 'Measure Summary'!C110, " ")</f>
        <v xml:space="preserve"> </v>
      </c>
      <c r="E129" s="148"/>
      <c r="F129" s="148"/>
      <c r="G129" s="148"/>
      <c r="H129" s="148"/>
      <c r="I129" s="148"/>
      <c r="J129" s="148"/>
      <c r="K129" s="148"/>
      <c r="L129" s="148"/>
      <c r="M129" s="148"/>
      <c r="N129" s="148"/>
      <c r="O129" s="148"/>
      <c r="P129" s="148"/>
      <c r="Q129" s="148"/>
      <c r="R129" s="148"/>
      <c r="S129" s="148"/>
    </row>
    <row r="130" spans="3:19" x14ac:dyDescent="0.25">
      <c r="C130" s="36">
        <f>'Portfolio Composition'!B115</f>
        <v>0</v>
      </c>
      <c r="D130" s="38" t="str">
        <f>IF(AND(ISNUMBER('Portfolio Composition'!F115), ISNUMBER('Measure Summary'!C111)), 'Portfolio Composition'!F115 * 'Measure Summary'!C111, " ")</f>
        <v xml:space="preserve"> </v>
      </c>
      <c r="E130" s="148"/>
      <c r="F130" s="148"/>
      <c r="G130" s="148"/>
      <c r="H130" s="148"/>
      <c r="I130" s="148"/>
      <c r="J130" s="148"/>
      <c r="K130" s="148"/>
      <c r="L130" s="148"/>
      <c r="M130" s="148"/>
      <c r="N130" s="148"/>
      <c r="O130" s="148"/>
      <c r="P130" s="148"/>
      <c r="Q130" s="148"/>
      <c r="R130" s="148"/>
      <c r="S130" s="148"/>
    </row>
    <row r="131" spans="3:19" x14ac:dyDescent="0.25">
      <c r="C131" s="36">
        <f>'Portfolio Composition'!B116</f>
        <v>0</v>
      </c>
      <c r="D131" s="38" t="str">
        <f>IF(AND(ISNUMBER('Portfolio Composition'!F116), ISNUMBER('Measure Summary'!C112)), 'Portfolio Composition'!F116 * 'Measure Summary'!C112, " ")</f>
        <v xml:space="preserve"> </v>
      </c>
      <c r="E131" s="148"/>
      <c r="F131" s="148"/>
      <c r="G131" s="148"/>
      <c r="H131" s="148"/>
      <c r="I131" s="148"/>
      <c r="J131" s="148"/>
      <c r="K131" s="148"/>
      <c r="L131" s="148"/>
      <c r="M131" s="148"/>
      <c r="N131" s="148"/>
      <c r="O131" s="148"/>
      <c r="P131" s="148"/>
      <c r="Q131" s="148"/>
      <c r="R131" s="148"/>
      <c r="S131" s="148"/>
    </row>
    <row r="132" spans="3:19" x14ac:dyDescent="0.25">
      <c r="C132" s="36">
        <f>'Portfolio Composition'!B117</f>
        <v>0</v>
      </c>
      <c r="D132" s="38" t="str">
        <f>IF(AND(ISNUMBER('Portfolio Composition'!F117), ISNUMBER('Measure Summary'!C113)), 'Portfolio Composition'!F117 * 'Measure Summary'!C113, " ")</f>
        <v xml:space="preserve"> </v>
      </c>
      <c r="E132" s="148"/>
      <c r="F132" s="148"/>
      <c r="G132" s="148"/>
      <c r="H132" s="148"/>
      <c r="I132" s="148"/>
      <c r="J132" s="148"/>
      <c r="K132" s="148"/>
      <c r="L132" s="148"/>
      <c r="M132" s="148"/>
      <c r="N132" s="148"/>
      <c r="O132" s="148"/>
      <c r="P132" s="148"/>
      <c r="Q132" s="148"/>
      <c r="R132" s="148"/>
      <c r="S132" s="148"/>
    </row>
    <row r="133" spans="3:19" x14ac:dyDescent="0.25">
      <c r="C133" s="36">
        <f>'Portfolio Composition'!B118</f>
        <v>0</v>
      </c>
      <c r="D133" s="38" t="str">
        <f>IF(AND(ISNUMBER('Portfolio Composition'!F118), ISNUMBER('Measure Summary'!C114)), 'Portfolio Composition'!F118 * 'Measure Summary'!C114, " ")</f>
        <v xml:space="preserve"> </v>
      </c>
      <c r="E133" s="148"/>
      <c r="F133" s="148"/>
      <c r="G133" s="148"/>
      <c r="H133" s="148"/>
      <c r="I133" s="148"/>
      <c r="J133" s="148"/>
      <c r="K133" s="148"/>
      <c r="L133" s="148"/>
      <c r="M133" s="148"/>
      <c r="N133" s="148"/>
      <c r="O133" s="148"/>
      <c r="P133" s="148"/>
      <c r="Q133" s="148"/>
      <c r="R133" s="148"/>
      <c r="S133" s="148"/>
    </row>
    <row r="134" spans="3:19" x14ac:dyDescent="0.25">
      <c r="C134" s="36">
        <f>'Portfolio Composition'!B119</f>
        <v>0</v>
      </c>
      <c r="D134" s="38" t="str">
        <f>IF(AND(ISNUMBER('Portfolio Composition'!F119), ISNUMBER('Measure Summary'!C115)), 'Portfolio Composition'!F119 * 'Measure Summary'!C115, " ")</f>
        <v xml:space="preserve"> </v>
      </c>
      <c r="E134" s="148"/>
      <c r="F134" s="148"/>
      <c r="G134" s="148"/>
      <c r="H134" s="148"/>
      <c r="I134" s="148"/>
      <c r="J134" s="148"/>
      <c r="K134" s="148"/>
      <c r="L134" s="148"/>
      <c r="M134" s="148"/>
      <c r="N134" s="148"/>
      <c r="O134" s="148"/>
      <c r="P134" s="148"/>
      <c r="Q134" s="148"/>
      <c r="R134" s="148"/>
      <c r="S134" s="148"/>
    </row>
    <row r="135" spans="3:19" x14ac:dyDescent="0.25">
      <c r="C135" s="36">
        <f>'Portfolio Composition'!B120</f>
        <v>0</v>
      </c>
      <c r="D135" s="38" t="str">
        <f>IF(AND(ISNUMBER('Portfolio Composition'!F120), ISNUMBER('Measure Summary'!C116)), 'Portfolio Composition'!F120 * 'Measure Summary'!C116, " ")</f>
        <v xml:space="preserve"> </v>
      </c>
      <c r="E135" s="148"/>
      <c r="F135" s="148"/>
      <c r="G135" s="148"/>
      <c r="H135" s="148"/>
      <c r="I135" s="148"/>
      <c r="J135" s="148"/>
      <c r="K135" s="148"/>
      <c r="L135" s="148"/>
      <c r="M135" s="148"/>
      <c r="N135" s="148"/>
      <c r="O135" s="148"/>
      <c r="P135" s="148"/>
      <c r="Q135" s="148"/>
      <c r="R135" s="148"/>
      <c r="S135" s="148"/>
    </row>
    <row r="136" spans="3:19" x14ac:dyDescent="0.25">
      <c r="C136" s="36">
        <f>'Portfolio Composition'!B121</f>
        <v>0</v>
      </c>
      <c r="D136" s="38" t="str">
        <f>IF(AND(ISNUMBER('Portfolio Composition'!F121), ISNUMBER('Measure Summary'!C117)), 'Portfolio Composition'!F121 * 'Measure Summary'!C117, " ")</f>
        <v xml:space="preserve"> </v>
      </c>
      <c r="E136" s="148"/>
      <c r="F136" s="148"/>
      <c r="G136" s="148"/>
      <c r="H136" s="148"/>
      <c r="I136" s="148"/>
      <c r="J136" s="148"/>
      <c r="K136" s="148"/>
      <c r="L136" s="148"/>
      <c r="M136" s="148"/>
      <c r="N136" s="148"/>
      <c r="O136" s="148"/>
      <c r="P136" s="148"/>
      <c r="Q136" s="148"/>
      <c r="R136" s="148"/>
      <c r="S136" s="148"/>
    </row>
    <row r="137" spans="3:19" x14ac:dyDescent="0.25">
      <c r="C137" s="36">
        <f>'Portfolio Composition'!B122</f>
        <v>0</v>
      </c>
      <c r="D137" s="38" t="str">
        <f>IF(AND(ISNUMBER('Portfolio Composition'!F122), ISNUMBER('Measure Summary'!C118)), 'Portfolio Composition'!F122 * 'Measure Summary'!C118, " ")</f>
        <v xml:space="preserve"> </v>
      </c>
      <c r="E137" s="148"/>
      <c r="F137" s="148"/>
      <c r="G137" s="148"/>
      <c r="H137" s="148"/>
      <c r="I137" s="148"/>
      <c r="J137" s="148"/>
      <c r="K137" s="148"/>
      <c r="L137" s="148"/>
      <c r="M137" s="148"/>
      <c r="N137" s="148"/>
      <c r="O137" s="148"/>
      <c r="P137" s="148"/>
      <c r="Q137" s="148"/>
      <c r="R137" s="148"/>
      <c r="S137" s="148"/>
    </row>
    <row r="138" spans="3:19" x14ac:dyDescent="0.25">
      <c r="C138" s="36">
        <f>'Portfolio Composition'!B123</f>
        <v>0</v>
      </c>
      <c r="D138" s="38" t="str">
        <f>IF(AND(ISNUMBER('Portfolio Composition'!F123), ISNUMBER('Measure Summary'!C119)), 'Portfolio Composition'!F123 * 'Measure Summary'!C119, " ")</f>
        <v xml:space="preserve"> </v>
      </c>
      <c r="E138" s="148"/>
      <c r="F138" s="148"/>
      <c r="G138" s="148"/>
      <c r="H138" s="148"/>
      <c r="I138" s="148"/>
      <c r="J138" s="148"/>
      <c r="K138" s="148"/>
      <c r="L138" s="148"/>
      <c r="M138" s="148"/>
      <c r="N138" s="148"/>
      <c r="O138" s="148"/>
      <c r="P138" s="148"/>
      <c r="Q138" s="148"/>
      <c r="R138" s="148"/>
      <c r="S138" s="148"/>
    </row>
    <row r="139" spans="3:19" x14ac:dyDescent="0.25">
      <c r="C139" s="36">
        <f>'Portfolio Composition'!B124</f>
        <v>0</v>
      </c>
      <c r="D139" s="38" t="str">
        <f>IF(AND(ISNUMBER('Portfolio Composition'!F124), ISNUMBER('Measure Summary'!C120)), 'Portfolio Composition'!F124 * 'Measure Summary'!C120, " ")</f>
        <v xml:space="preserve"> </v>
      </c>
      <c r="E139" s="148"/>
      <c r="F139" s="148"/>
      <c r="G139" s="148"/>
      <c r="H139" s="148"/>
      <c r="I139" s="148"/>
      <c r="J139" s="148"/>
      <c r="K139" s="148"/>
      <c r="L139" s="148"/>
      <c r="M139" s="148"/>
      <c r="N139" s="148"/>
      <c r="O139" s="148"/>
      <c r="P139" s="148"/>
      <c r="Q139" s="148"/>
      <c r="R139" s="148"/>
      <c r="S139" s="148"/>
    </row>
    <row r="140" spans="3:19" x14ac:dyDescent="0.25">
      <c r="C140" s="36">
        <f>'Portfolio Composition'!B125</f>
        <v>0</v>
      </c>
      <c r="D140" s="38" t="str">
        <f>IF(AND(ISNUMBER('Portfolio Composition'!F125), ISNUMBER('Measure Summary'!C121)), 'Portfolio Composition'!F125 * 'Measure Summary'!C121, " ")</f>
        <v xml:space="preserve"> </v>
      </c>
      <c r="E140" s="148"/>
      <c r="F140" s="148"/>
      <c r="G140" s="148"/>
      <c r="H140" s="148"/>
      <c r="I140" s="148"/>
      <c r="J140" s="148"/>
      <c r="K140" s="148"/>
      <c r="L140" s="148"/>
      <c r="M140" s="148"/>
      <c r="N140" s="148"/>
      <c r="O140" s="148"/>
      <c r="P140" s="148"/>
      <c r="Q140" s="148"/>
      <c r="R140" s="148"/>
      <c r="S140" s="148"/>
    </row>
    <row r="141" spans="3:19" x14ac:dyDescent="0.25">
      <c r="C141" s="36">
        <f>'Portfolio Composition'!B126</f>
        <v>0</v>
      </c>
      <c r="D141" s="38" t="str">
        <f>IF(AND(ISNUMBER('Portfolio Composition'!F126), ISNUMBER('Measure Summary'!C122)), 'Portfolio Composition'!F126 * 'Measure Summary'!C122, " ")</f>
        <v xml:space="preserve"> </v>
      </c>
      <c r="E141" s="148"/>
      <c r="F141" s="148"/>
      <c r="G141" s="148"/>
      <c r="H141" s="148"/>
      <c r="I141" s="148"/>
      <c r="J141" s="148"/>
      <c r="K141" s="148"/>
      <c r="L141" s="148"/>
      <c r="M141" s="148"/>
      <c r="N141" s="148"/>
      <c r="O141" s="148"/>
      <c r="P141" s="148"/>
      <c r="Q141" s="148"/>
      <c r="R141" s="148"/>
      <c r="S141" s="148"/>
    </row>
    <row r="142" spans="3:19" x14ac:dyDescent="0.25">
      <c r="C142" s="36">
        <f>'Portfolio Composition'!B127</f>
        <v>0</v>
      </c>
      <c r="D142" s="38" t="str">
        <f>IF(AND(ISNUMBER('Portfolio Composition'!F127), ISNUMBER('Measure Summary'!C123)), 'Portfolio Composition'!F127 * 'Measure Summary'!C123, " ")</f>
        <v xml:space="preserve"> </v>
      </c>
      <c r="E142" s="148"/>
      <c r="F142" s="148"/>
      <c r="G142" s="148"/>
      <c r="H142" s="148"/>
      <c r="I142" s="148"/>
      <c r="J142" s="148"/>
      <c r="K142" s="148"/>
      <c r="L142" s="148"/>
      <c r="M142" s="148"/>
      <c r="N142" s="148"/>
      <c r="O142" s="148"/>
      <c r="P142" s="148"/>
      <c r="Q142" s="148"/>
      <c r="R142" s="148"/>
      <c r="S142" s="148"/>
    </row>
    <row r="143" spans="3:19" x14ac:dyDescent="0.25">
      <c r="C143" s="36">
        <f>'Portfolio Composition'!B128</f>
        <v>0</v>
      </c>
      <c r="D143" s="38" t="str">
        <f>IF(AND(ISNUMBER('Portfolio Composition'!F128), ISNUMBER('Measure Summary'!C124)), 'Portfolio Composition'!F128 * 'Measure Summary'!C124, " ")</f>
        <v xml:space="preserve"> </v>
      </c>
      <c r="E143" s="148"/>
      <c r="F143" s="148"/>
      <c r="G143" s="148"/>
      <c r="H143" s="148"/>
      <c r="I143" s="148"/>
      <c r="J143" s="148"/>
      <c r="K143" s="148"/>
      <c r="L143" s="148"/>
      <c r="M143" s="148"/>
      <c r="N143" s="148"/>
      <c r="O143" s="148"/>
      <c r="P143" s="148"/>
      <c r="Q143" s="148"/>
      <c r="R143" s="148"/>
      <c r="S143" s="148"/>
    </row>
    <row r="144" spans="3:19" x14ac:dyDescent="0.25">
      <c r="C144" s="36">
        <f>'Portfolio Composition'!B129</f>
        <v>0</v>
      </c>
      <c r="D144" s="38" t="str">
        <f>IF(AND(ISNUMBER('Portfolio Composition'!F129), ISNUMBER('Measure Summary'!C125)), 'Portfolio Composition'!F129 * 'Measure Summary'!C125, " ")</f>
        <v xml:space="preserve"> </v>
      </c>
      <c r="E144" s="148"/>
      <c r="F144" s="148"/>
      <c r="G144" s="148"/>
      <c r="H144" s="148"/>
      <c r="I144" s="148"/>
      <c r="J144" s="148"/>
      <c r="K144" s="148"/>
      <c r="L144" s="148"/>
      <c r="M144" s="148"/>
      <c r="N144" s="148"/>
      <c r="O144" s="148"/>
      <c r="P144" s="148"/>
      <c r="Q144" s="148"/>
      <c r="R144" s="148"/>
      <c r="S144" s="148"/>
    </row>
    <row r="145" spans="3:19" x14ac:dyDescent="0.25">
      <c r="C145" s="36">
        <f>'Portfolio Composition'!B130</f>
        <v>0</v>
      </c>
      <c r="D145" s="38" t="str">
        <f>IF(AND(ISNUMBER('Portfolio Composition'!F130), ISNUMBER('Measure Summary'!C126)), 'Portfolio Composition'!F130 * 'Measure Summary'!C126, " ")</f>
        <v xml:space="preserve"> </v>
      </c>
      <c r="E145" s="148"/>
      <c r="F145" s="148"/>
      <c r="G145" s="148"/>
      <c r="H145" s="148"/>
      <c r="I145" s="148"/>
      <c r="J145" s="148"/>
      <c r="K145" s="148"/>
      <c r="L145" s="148"/>
      <c r="M145" s="148"/>
      <c r="N145" s="148"/>
      <c r="O145" s="148"/>
      <c r="P145" s="148"/>
      <c r="Q145" s="148"/>
      <c r="R145" s="148"/>
      <c r="S145" s="148"/>
    </row>
    <row r="146" spans="3:19" x14ac:dyDescent="0.25">
      <c r="C146" s="36">
        <f>'Portfolio Composition'!B131</f>
        <v>0</v>
      </c>
      <c r="D146" s="38" t="str">
        <f>IF(AND(ISNUMBER('Portfolio Composition'!F131), ISNUMBER('Measure Summary'!C127)), 'Portfolio Composition'!F131 * 'Measure Summary'!C127, " ")</f>
        <v xml:space="preserve"> </v>
      </c>
      <c r="E146" s="148"/>
      <c r="F146" s="148"/>
      <c r="G146" s="148"/>
      <c r="H146" s="148"/>
      <c r="I146" s="148"/>
      <c r="J146" s="148"/>
      <c r="K146" s="148"/>
      <c r="L146" s="148"/>
      <c r="M146" s="148"/>
      <c r="N146" s="148"/>
      <c r="O146" s="148"/>
      <c r="P146" s="148"/>
      <c r="Q146" s="148"/>
      <c r="R146" s="148"/>
      <c r="S146" s="148"/>
    </row>
    <row r="147" spans="3:19" x14ac:dyDescent="0.25">
      <c r="C147" s="36">
        <f>'Portfolio Composition'!B132</f>
        <v>0</v>
      </c>
      <c r="D147" s="38" t="str">
        <f>IF(AND(ISNUMBER('Portfolio Composition'!F132), ISNUMBER('Measure Summary'!C128)), 'Portfolio Composition'!F132 * 'Measure Summary'!C128, " ")</f>
        <v xml:space="preserve"> </v>
      </c>
      <c r="E147" s="148"/>
      <c r="F147" s="148"/>
      <c r="G147" s="148"/>
      <c r="H147" s="148"/>
      <c r="I147" s="148"/>
      <c r="J147" s="148"/>
      <c r="K147" s="148"/>
      <c r="L147" s="148"/>
      <c r="M147" s="148"/>
      <c r="N147" s="148"/>
      <c r="O147" s="148"/>
      <c r="P147" s="148"/>
      <c r="Q147" s="148"/>
      <c r="R147" s="148"/>
      <c r="S147" s="148"/>
    </row>
    <row r="148" spans="3:19" x14ac:dyDescent="0.25">
      <c r="C148" s="36">
        <f>'Portfolio Composition'!B133</f>
        <v>0</v>
      </c>
      <c r="D148" s="38" t="str">
        <f>IF(AND(ISNUMBER('Portfolio Composition'!F133), ISNUMBER('Measure Summary'!C129)), 'Portfolio Composition'!F133 * 'Measure Summary'!C129, " ")</f>
        <v xml:space="preserve"> </v>
      </c>
      <c r="E148" s="148"/>
      <c r="F148" s="148"/>
      <c r="G148" s="148"/>
      <c r="H148" s="148"/>
      <c r="I148" s="148"/>
      <c r="J148" s="148"/>
      <c r="K148" s="148"/>
      <c r="L148" s="148"/>
      <c r="M148" s="148"/>
      <c r="N148" s="148"/>
      <c r="O148" s="148"/>
      <c r="P148" s="148"/>
      <c r="Q148" s="148"/>
      <c r="R148" s="148"/>
      <c r="S148" s="148"/>
    </row>
    <row r="149" spans="3:19" x14ac:dyDescent="0.25">
      <c r="C149" s="36">
        <f>'Portfolio Composition'!B134</f>
        <v>0</v>
      </c>
      <c r="D149" s="38" t="str">
        <f>IF(AND(ISNUMBER('Portfolio Composition'!F134), ISNUMBER('Measure Summary'!C130)), 'Portfolio Composition'!F134 * 'Measure Summary'!C130, " ")</f>
        <v xml:space="preserve"> </v>
      </c>
      <c r="E149" s="148"/>
      <c r="F149" s="148"/>
      <c r="G149" s="148"/>
      <c r="H149" s="148"/>
      <c r="I149" s="148"/>
      <c r="J149" s="148"/>
      <c r="K149" s="148"/>
      <c r="L149" s="148"/>
      <c r="M149" s="148"/>
      <c r="N149" s="148"/>
      <c r="O149" s="148"/>
      <c r="P149" s="148"/>
      <c r="Q149" s="148"/>
      <c r="R149" s="148"/>
      <c r="S149" s="148"/>
    </row>
    <row r="150" spans="3:19" x14ac:dyDescent="0.25">
      <c r="C150" s="36">
        <f>'Portfolio Composition'!B135</f>
        <v>0</v>
      </c>
      <c r="D150" s="38" t="str">
        <f>IF(AND(ISNUMBER('Portfolio Composition'!F135), ISNUMBER('Measure Summary'!C131)), 'Portfolio Composition'!F135 * 'Measure Summary'!C131, " ")</f>
        <v xml:space="preserve"> </v>
      </c>
      <c r="E150" s="148"/>
      <c r="F150" s="148"/>
      <c r="G150" s="148"/>
      <c r="H150" s="148"/>
      <c r="I150" s="148"/>
      <c r="J150" s="148"/>
      <c r="K150" s="148"/>
      <c r="L150" s="148"/>
      <c r="M150" s="148"/>
      <c r="N150" s="148"/>
      <c r="O150" s="148"/>
      <c r="P150" s="148"/>
      <c r="Q150" s="148"/>
      <c r="R150" s="148"/>
      <c r="S150" s="148"/>
    </row>
    <row r="151" spans="3:19" x14ac:dyDescent="0.25">
      <c r="C151" s="36">
        <f>'Portfolio Composition'!B136</f>
        <v>0</v>
      </c>
      <c r="D151" s="38" t="str">
        <f>IF(AND(ISNUMBER('Portfolio Composition'!F136), ISNUMBER('Measure Summary'!C132)), 'Portfolio Composition'!F136 * 'Measure Summary'!C132, " ")</f>
        <v xml:space="preserve"> </v>
      </c>
      <c r="E151" s="148"/>
      <c r="F151" s="148"/>
      <c r="G151" s="148"/>
      <c r="H151" s="148"/>
      <c r="I151" s="148"/>
      <c r="J151" s="148"/>
      <c r="K151" s="148"/>
      <c r="L151" s="148"/>
      <c r="M151" s="148"/>
      <c r="N151" s="148"/>
      <c r="O151" s="148"/>
      <c r="P151" s="148"/>
      <c r="Q151" s="148"/>
      <c r="R151" s="148"/>
      <c r="S151" s="148"/>
    </row>
    <row r="152" spans="3:19" x14ac:dyDescent="0.25">
      <c r="C152" s="36">
        <f>'Portfolio Composition'!B137</f>
        <v>0</v>
      </c>
      <c r="D152" s="38" t="str">
        <f>IF(AND(ISNUMBER('Portfolio Composition'!F137), ISNUMBER('Measure Summary'!C133)), 'Portfolio Composition'!F137 * 'Measure Summary'!C133, " ")</f>
        <v xml:space="preserve"> </v>
      </c>
      <c r="E152" s="148"/>
      <c r="F152" s="148"/>
      <c r="G152" s="148"/>
      <c r="H152" s="148"/>
      <c r="I152" s="148"/>
      <c r="J152" s="148"/>
      <c r="K152" s="148"/>
      <c r="L152" s="148"/>
      <c r="M152" s="148"/>
      <c r="N152" s="148"/>
      <c r="O152" s="148"/>
      <c r="P152" s="148"/>
      <c r="Q152" s="148"/>
      <c r="R152" s="148"/>
      <c r="S152" s="148"/>
    </row>
    <row r="153" spans="3:19" x14ac:dyDescent="0.25">
      <c r="C153" s="36">
        <f>'Portfolio Composition'!B138</f>
        <v>0</v>
      </c>
      <c r="D153" s="38" t="str">
        <f>IF(AND(ISNUMBER('Portfolio Composition'!F138), ISNUMBER('Measure Summary'!C134)), 'Portfolio Composition'!F138 * 'Measure Summary'!C134, " ")</f>
        <v xml:space="preserve"> </v>
      </c>
      <c r="E153" s="148"/>
      <c r="F153" s="148"/>
      <c r="G153" s="148"/>
      <c r="H153" s="148"/>
      <c r="I153" s="148"/>
      <c r="J153" s="148"/>
      <c r="K153" s="148"/>
      <c r="L153" s="148"/>
      <c r="M153" s="148"/>
      <c r="N153" s="148"/>
      <c r="O153" s="148"/>
      <c r="P153" s="148"/>
      <c r="Q153" s="148"/>
      <c r="R153" s="148"/>
      <c r="S153" s="148"/>
    </row>
    <row r="154" spans="3:19" x14ac:dyDescent="0.25">
      <c r="C154" s="36">
        <f>'Portfolio Composition'!B139</f>
        <v>0</v>
      </c>
      <c r="D154" s="38" t="str">
        <f>IF(AND(ISNUMBER('Portfolio Composition'!F139), ISNUMBER('Measure Summary'!C135)), 'Portfolio Composition'!F139 * 'Measure Summary'!C135, " ")</f>
        <v xml:space="preserve"> </v>
      </c>
      <c r="E154" s="148"/>
      <c r="F154" s="148"/>
      <c r="G154" s="148"/>
      <c r="H154" s="148"/>
      <c r="I154" s="148"/>
      <c r="J154" s="148"/>
      <c r="K154" s="148"/>
      <c r="L154" s="148"/>
      <c r="M154" s="148"/>
      <c r="N154" s="148"/>
      <c r="O154" s="148"/>
      <c r="P154" s="148"/>
      <c r="Q154" s="148"/>
      <c r="R154" s="148"/>
      <c r="S154" s="148"/>
    </row>
    <row r="155" spans="3:19" x14ac:dyDescent="0.25">
      <c r="C155" s="36">
        <f>'Portfolio Composition'!B140</f>
        <v>0</v>
      </c>
      <c r="D155" s="38" t="str">
        <f>IF(AND(ISNUMBER('Portfolio Composition'!F140), ISNUMBER('Measure Summary'!C136)), 'Portfolio Composition'!F140 * 'Measure Summary'!C136, " ")</f>
        <v xml:space="preserve"> </v>
      </c>
      <c r="E155" s="148"/>
      <c r="F155" s="148"/>
      <c r="G155" s="148"/>
      <c r="H155" s="148"/>
      <c r="I155" s="148"/>
      <c r="J155" s="148"/>
      <c r="K155" s="148"/>
      <c r="L155" s="148"/>
      <c r="M155" s="148"/>
      <c r="N155" s="148"/>
      <c r="O155" s="148"/>
      <c r="P155" s="148"/>
      <c r="Q155" s="148"/>
      <c r="R155" s="148"/>
      <c r="S155" s="148"/>
    </row>
    <row r="156" spans="3:19" x14ac:dyDescent="0.25">
      <c r="C156" s="36">
        <f>'Portfolio Composition'!B141</f>
        <v>0</v>
      </c>
      <c r="D156" s="38" t="str">
        <f>IF(AND(ISNUMBER('Portfolio Composition'!F141), ISNUMBER('Measure Summary'!C137)), 'Portfolio Composition'!F141 * 'Measure Summary'!C137, " ")</f>
        <v xml:space="preserve"> </v>
      </c>
      <c r="E156" s="148"/>
      <c r="F156" s="148"/>
      <c r="G156" s="148"/>
      <c r="H156" s="148"/>
      <c r="I156" s="148"/>
      <c r="J156" s="148"/>
      <c r="K156" s="148"/>
      <c r="L156" s="148"/>
      <c r="M156" s="148"/>
      <c r="N156" s="148"/>
      <c r="O156" s="148"/>
      <c r="P156" s="148"/>
      <c r="Q156" s="148"/>
      <c r="R156" s="148"/>
      <c r="S156" s="148"/>
    </row>
    <row r="157" spans="3:19" x14ac:dyDescent="0.25">
      <c r="C157" s="36">
        <f>'Portfolio Composition'!B142</f>
        <v>0</v>
      </c>
      <c r="D157" s="38" t="str">
        <f>IF(AND(ISNUMBER('Portfolio Composition'!F142), ISNUMBER('Measure Summary'!C138)), 'Portfolio Composition'!F142 * 'Measure Summary'!C138, " ")</f>
        <v xml:space="preserve"> </v>
      </c>
      <c r="E157" s="148"/>
      <c r="F157" s="148"/>
      <c r="G157" s="148"/>
      <c r="H157" s="148"/>
      <c r="I157" s="148"/>
      <c r="J157" s="148"/>
      <c r="K157" s="148"/>
      <c r="L157" s="148"/>
      <c r="M157" s="148"/>
      <c r="N157" s="148"/>
      <c r="O157" s="148"/>
      <c r="P157" s="148"/>
      <c r="Q157" s="148"/>
      <c r="R157" s="148"/>
      <c r="S157" s="148"/>
    </row>
    <row r="158" spans="3:19" x14ac:dyDescent="0.25">
      <c r="C158" s="36">
        <f>'Portfolio Composition'!B143</f>
        <v>0</v>
      </c>
      <c r="D158" s="38" t="str">
        <f>IF(AND(ISNUMBER('Portfolio Composition'!F143), ISNUMBER('Measure Summary'!C139)), 'Portfolio Composition'!F143 * 'Measure Summary'!C139, " ")</f>
        <v xml:space="preserve"> </v>
      </c>
      <c r="E158" s="148"/>
      <c r="F158" s="148"/>
      <c r="G158" s="148"/>
      <c r="H158" s="148"/>
      <c r="I158" s="148"/>
      <c r="J158" s="148"/>
      <c r="K158" s="148"/>
      <c r="L158" s="148"/>
      <c r="M158" s="148"/>
      <c r="N158" s="148"/>
      <c r="O158" s="148"/>
      <c r="P158" s="148"/>
      <c r="Q158" s="148"/>
      <c r="R158" s="148"/>
      <c r="S158" s="148"/>
    </row>
    <row r="159" spans="3:19" x14ac:dyDescent="0.25">
      <c r="C159" s="36">
        <f>'Portfolio Composition'!B144</f>
        <v>0</v>
      </c>
      <c r="D159" s="38" t="str">
        <f>IF(AND(ISNUMBER('Portfolio Composition'!F144), ISNUMBER('Measure Summary'!C140)), 'Portfolio Composition'!F144 * 'Measure Summary'!C140, " ")</f>
        <v xml:space="preserve"> </v>
      </c>
      <c r="E159" s="148"/>
      <c r="F159" s="148"/>
      <c r="G159" s="148"/>
      <c r="H159" s="148"/>
      <c r="I159" s="148"/>
      <c r="J159" s="148"/>
      <c r="K159" s="148"/>
      <c r="L159" s="148"/>
      <c r="M159" s="148"/>
      <c r="N159" s="148"/>
      <c r="O159" s="148"/>
      <c r="P159" s="148"/>
      <c r="Q159" s="148"/>
      <c r="R159" s="148"/>
      <c r="S159" s="148"/>
    </row>
    <row r="160" spans="3:19" x14ac:dyDescent="0.25">
      <c r="C160" s="36">
        <f>'Portfolio Composition'!B145</f>
        <v>0</v>
      </c>
      <c r="D160" s="38" t="str">
        <f>IF(AND(ISNUMBER('Portfolio Composition'!F145), ISNUMBER('Measure Summary'!C141)), 'Portfolio Composition'!F145 * 'Measure Summary'!C141, " ")</f>
        <v xml:space="preserve"> </v>
      </c>
      <c r="E160" s="148"/>
      <c r="F160" s="148"/>
      <c r="G160" s="148"/>
      <c r="H160" s="148"/>
      <c r="I160" s="148"/>
      <c r="J160" s="148"/>
      <c r="K160" s="148"/>
      <c r="L160" s="148"/>
      <c r="M160" s="148"/>
      <c r="N160" s="148"/>
      <c r="O160" s="148"/>
      <c r="P160" s="148"/>
      <c r="Q160" s="148"/>
      <c r="R160" s="148"/>
      <c r="S160" s="148"/>
    </row>
    <row r="161" spans="3:19" x14ac:dyDescent="0.25">
      <c r="C161" s="36">
        <f>'Portfolio Composition'!B146</f>
        <v>0</v>
      </c>
      <c r="D161" s="38" t="str">
        <f>IF(AND(ISNUMBER('Portfolio Composition'!F146), ISNUMBER('Measure Summary'!C142)), 'Portfolio Composition'!F146 * 'Measure Summary'!C142, " ")</f>
        <v xml:space="preserve"> </v>
      </c>
      <c r="E161" s="148"/>
      <c r="F161" s="148"/>
      <c r="G161" s="148"/>
      <c r="H161" s="148"/>
      <c r="I161" s="148"/>
      <c r="J161" s="148"/>
      <c r="K161" s="148"/>
      <c r="L161" s="148"/>
      <c r="M161" s="148"/>
      <c r="N161" s="148"/>
      <c r="O161" s="148"/>
      <c r="P161" s="148"/>
      <c r="Q161" s="148"/>
      <c r="R161" s="148"/>
      <c r="S161" s="148"/>
    </row>
    <row r="162" spans="3:19" x14ac:dyDescent="0.25">
      <c r="C162" s="36">
        <f>'Portfolio Composition'!B147</f>
        <v>0</v>
      </c>
      <c r="D162" s="38" t="str">
        <f>IF(AND(ISNUMBER('Portfolio Composition'!F147), ISNUMBER('Measure Summary'!C143)), 'Portfolio Composition'!F147 * 'Measure Summary'!C143, " ")</f>
        <v xml:space="preserve"> </v>
      </c>
      <c r="E162" s="148"/>
      <c r="F162" s="148"/>
      <c r="G162" s="148"/>
      <c r="H162" s="148"/>
      <c r="I162" s="148"/>
      <c r="J162" s="148"/>
      <c r="K162" s="148"/>
      <c r="L162" s="148"/>
      <c r="M162" s="148"/>
      <c r="N162" s="148"/>
      <c r="O162" s="148"/>
      <c r="P162" s="148"/>
      <c r="Q162" s="148"/>
      <c r="R162" s="148"/>
      <c r="S162" s="148"/>
    </row>
    <row r="163" spans="3:19" x14ac:dyDescent="0.25">
      <c r="C163" s="36">
        <f>'Portfolio Composition'!B148</f>
        <v>0</v>
      </c>
      <c r="D163" s="38" t="str">
        <f>IF(AND(ISNUMBER('Portfolio Composition'!F148), ISNUMBER('Measure Summary'!C144)), 'Portfolio Composition'!F148 * 'Measure Summary'!C144, " ")</f>
        <v xml:space="preserve"> </v>
      </c>
      <c r="E163" s="148"/>
      <c r="F163" s="148"/>
      <c r="G163" s="148"/>
      <c r="H163" s="148"/>
      <c r="I163" s="148"/>
      <c r="J163" s="148"/>
      <c r="K163" s="148"/>
      <c r="L163" s="148"/>
      <c r="M163" s="148"/>
      <c r="N163" s="148"/>
      <c r="O163" s="148"/>
      <c r="P163" s="148"/>
      <c r="Q163" s="148"/>
      <c r="R163" s="148"/>
      <c r="S163" s="148"/>
    </row>
    <row r="164" spans="3:19" x14ac:dyDescent="0.25">
      <c r="C164" s="36">
        <f>'Portfolio Composition'!B149</f>
        <v>0</v>
      </c>
      <c r="D164" s="38" t="str">
        <f>IF(AND(ISNUMBER('Portfolio Composition'!F149), ISNUMBER('Measure Summary'!C145)), 'Portfolio Composition'!F149 * 'Measure Summary'!C145, " ")</f>
        <v xml:space="preserve"> </v>
      </c>
      <c r="E164" s="148"/>
      <c r="F164" s="148"/>
      <c r="G164" s="148"/>
      <c r="H164" s="148"/>
      <c r="I164" s="148"/>
      <c r="J164" s="148"/>
      <c r="K164" s="148"/>
      <c r="L164" s="148"/>
      <c r="M164" s="148"/>
      <c r="N164" s="148"/>
      <c r="O164" s="148"/>
      <c r="P164" s="148"/>
      <c r="Q164" s="148"/>
      <c r="R164" s="148"/>
      <c r="S164" s="148"/>
    </row>
    <row r="165" spans="3:19" x14ac:dyDescent="0.25">
      <c r="C165" s="36">
        <f>'Portfolio Composition'!B150</f>
        <v>0</v>
      </c>
      <c r="D165" s="38" t="str">
        <f>IF(AND(ISNUMBER('Portfolio Composition'!F150), ISNUMBER('Measure Summary'!C146)), 'Portfolio Composition'!F150 * 'Measure Summary'!C146, " ")</f>
        <v xml:space="preserve"> </v>
      </c>
      <c r="E165" s="148"/>
      <c r="F165" s="148"/>
      <c r="G165" s="148"/>
      <c r="H165" s="148"/>
      <c r="I165" s="148"/>
      <c r="J165" s="148"/>
      <c r="K165" s="148"/>
      <c r="L165" s="148"/>
      <c r="M165" s="148"/>
      <c r="N165" s="148"/>
      <c r="O165" s="148"/>
      <c r="P165" s="148"/>
      <c r="Q165" s="148"/>
      <c r="R165" s="148"/>
      <c r="S165" s="148"/>
    </row>
    <row r="166" spans="3:19" x14ac:dyDescent="0.25">
      <c r="C166" s="36">
        <f>'Portfolio Composition'!B151</f>
        <v>0</v>
      </c>
      <c r="D166" s="38" t="str">
        <f>IF(AND(ISNUMBER('Portfolio Composition'!F151), ISNUMBER('Measure Summary'!C147)), 'Portfolio Composition'!F151 * 'Measure Summary'!C147, " ")</f>
        <v xml:space="preserve"> </v>
      </c>
      <c r="E166" s="148"/>
      <c r="F166" s="148"/>
      <c r="G166" s="148"/>
      <c r="H166" s="148"/>
      <c r="I166" s="148"/>
      <c r="J166" s="148"/>
      <c r="K166" s="148"/>
      <c r="L166" s="148"/>
      <c r="M166" s="148"/>
      <c r="N166" s="148"/>
      <c r="O166" s="148"/>
      <c r="P166" s="148"/>
      <c r="Q166" s="148"/>
      <c r="R166" s="148"/>
      <c r="S166" s="148"/>
    </row>
    <row r="167" spans="3:19" x14ac:dyDescent="0.25">
      <c r="C167" s="36">
        <f>'Portfolio Composition'!B152</f>
        <v>0</v>
      </c>
      <c r="D167" s="38" t="str">
        <f>IF(AND(ISNUMBER('Portfolio Composition'!F152), ISNUMBER('Measure Summary'!C148)), 'Portfolio Composition'!F152 * 'Measure Summary'!C148, " ")</f>
        <v xml:space="preserve"> </v>
      </c>
      <c r="E167" s="148"/>
      <c r="F167" s="148"/>
      <c r="G167" s="148"/>
      <c r="H167" s="148"/>
      <c r="I167" s="148"/>
      <c r="J167" s="148"/>
      <c r="K167" s="148"/>
      <c r="L167" s="148"/>
      <c r="M167" s="148"/>
      <c r="N167" s="148"/>
      <c r="O167" s="148"/>
      <c r="P167" s="148"/>
      <c r="Q167" s="148"/>
      <c r="R167" s="148"/>
      <c r="S167" s="148"/>
    </row>
    <row r="168" spans="3:19" x14ac:dyDescent="0.25">
      <c r="C168" s="36">
        <f>'Portfolio Composition'!B153</f>
        <v>0</v>
      </c>
      <c r="D168" s="38" t="str">
        <f>IF(AND(ISNUMBER('Portfolio Composition'!F153), ISNUMBER('Measure Summary'!C149)), 'Portfolio Composition'!F153 * 'Measure Summary'!C149, " ")</f>
        <v xml:space="preserve"> </v>
      </c>
      <c r="E168" s="148"/>
      <c r="F168" s="148"/>
      <c r="G168" s="148"/>
      <c r="H168" s="148"/>
      <c r="I168" s="148"/>
      <c r="J168" s="148"/>
      <c r="K168" s="148"/>
      <c r="L168" s="148"/>
      <c r="M168" s="148"/>
      <c r="N168" s="148"/>
      <c r="O168" s="148"/>
      <c r="P168" s="148"/>
      <c r="Q168" s="148"/>
      <c r="R168" s="148"/>
      <c r="S168" s="148"/>
    </row>
    <row r="169" spans="3:19" x14ac:dyDescent="0.25">
      <c r="C169" s="36">
        <f>'Portfolio Composition'!B154</f>
        <v>0</v>
      </c>
      <c r="D169" s="38" t="str">
        <f>IF(AND(ISNUMBER('Portfolio Composition'!F154), ISNUMBER('Measure Summary'!C150)), 'Portfolio Composition'!F154 * 'Measure Summary'!C150, " ")</f>
        <v xml:space="preserve"> </v>
      </c>
      <c r="E169" s="148"/>
      <c r="F169" s="148"/>
      <c r="G169" s="148"/>
      <c r="H169" s="148"/>
      <c r="I169" s="148"/>
      <c r="J169" s="148"/>
      <c r="K169" s="148"/>
      <c r="L169" s="148"/>
      <c r="M169" s="148"/>
      <c r="N169" s="148"/>
      <c r="O169" s="148"/>
      <c r="P169" s="148"/>
      <c r="Q169" s="148"/>
      <c r="R169" s="148"/>
      <c r="S169" s="148"/>
    </row>
    <row r="170" spans="3:19" x14ac:dyDescent="0.25">
      <c r="C170" s="36">
        <f>'Portfolio Composition'!B155</f>
        <v>0</v>
      </c>
      <c r="D170" s="38" t="str">
        <f>IF(AND(ISNUMBER('Portfolio Composition'!F155), ISNUMBER('Measure Summary'!C151)), 'Portfolio Composition'!F155 * 'Measure Summary'!C151, " ")</f>
        <v xml:space="preserve"> </v>
      </c>
      <c r="E170" s="148"/>
      <c r="F170" s="148"/>
      <c r="G170" s="148"/>
      <c r="H170" s="148"/>
      <c r="I170" s="148"/>
      <c r="J170" s="148"/>
      <c r="K170" s="148"/>
      <c r="L170" s="148"/>
      <c r="M170" s="148"/>
      <c r="N170" s="148"/>
      <c r="O170" s="148"/>
      <c r="P170" s="148"/>
      <c r="Q170" s="148"/>
      <c r="R170" s="148"/>
      <c r="S170" s="148"/>
    </row>
    <row r="171" spans="3:19" x14ac:dyDescent="0.25">
      <c r="C171" s="36">
        <f>'Portfolio Composition'!B156</f>
        <v>0</v>
      </c>
      <c r="D171" s="38" t="str">
        <f>IF(AND(ISNUMBER('Portfolio Composition'!F156), ISNUMBER('Measure Summary'!C152)), 'Portfolio Composition'!F156 * 'Measure Summary'!C152, " ")</f>
        <v xml:space="preserve"> </v>
      </c>
      <c r="E171" s="148"/>
      <c r="F171" s="148"/>
      <c r="G171" s="148"/>
      <c r="H171" s="148"/>
      <c r="I171" s="148"/>
      <c r="J171" s="148"/>
      <c r="K171" s="148"/>
      <c r="L171" s="148"/>
      <c r="M171" s="148"/>
      <c r="N171" s="148"/>
      <c r="O171" s="148"/>
      <c r="P171" s="148"/>
      <c r="Q171" s="148"/>
      <c r="R171" s="148"/>
      <c r="S171" s="148"/>
    </row>
    <row r="172" spans="3:19" x14ac:dyDescent="0.25">
      <c r="C172" s="36">
        <f>'Portfolio Composition'!B157</f>
        <v>0</v>
      </c>
      <c r="D172" s="38" t="str">
        <f>IF(AND(ISNUMBER('Portfolio Composition'!F157), ISNUMBER('Measure Summary'!C153)), 'Portfolio Composition'!F157 * 'Measure Summary'!C153, " ")</f>
        <v xml:space="preserve"> </v>
      </c>
      <c r="E172" s="148"/>
      <c r="F172" s="148"/>
      <c r="G172" s="148"/>
      <c r="H172" s="148"/>
      <c r="I172" s="148"/>
      <c r="J172" s="148"/>
      <c r="K172" s="148"/>
      <c r="L172" s="148"/>
      <c r="M172" s="148"/>
      <c r="N172" s="148"/>
      <c r="O172" s="148"/>
      <c r="P172" s="148"/>
      <c r="Q172" s="148"/>
      <c r="R172" s="148"/>
      <c r="S172" s="148"/>
    </row>
    <row r="173" spans="3:19" x14ac:dyDescent="0.25">
      <c r="C173" s="36">
        <f>'Portfolio Composition'!B158</f>
        <v>0</v>
      </c>
      <c r="D173" s="38" t="str">
        <f>IF(AND(ISNUMBER('Portfolio Composition'!F158), ISNUMBER('Measure Summary'!C154)), 'Portfolio Composition'!F158 * 'Measure Summary'!C154, " ")</f>
        <v xml:space="preserve"> </v>
      </c>
      <c r="E173" s="148"/>
      <c r="F173" s="148"/>
      <c r="G173" s="148"/>
      <c r="H173" s="148"/>
      <c r="I173" s="148"/>
      <c r="J173" s="148"/>
      <c r="K173" s="148"/>
      <c r="L173" s="148"/>
      <c r="M173" s="148"/>
      <c r="N173" s="148"/>
      <c r="O173" s="148"/>
      <c r="P173" s="148"/>
      <c r="Q173" s="148"/>
      <c r="R173" s="148"/>
      <c r="S173" s="148"/>
    </row>
    <row r="174" spans="3:19" x14ac:dyDescent="0.25">
      <c r="C174" s="36">
        <f>'Portfolio Composition'!B159</f>
        <v>0</v>
      </c>
      <c r="D174" s="38" t="str">
        <f>IF(AND(ISNUMBER('Portfolio Composition'!F159), ISNUMBER('Measure Summary'!C155)), 'Portfolio Composition'!F159 * 'Measure Summary'!C155, " ")</f>
        <v xml:space="preserve"> </v>
      </c>
      <c r="E174" s="148"/>
      <c r="F174" s="148"/>
      <c r="G174" s="148"/>
      <c r="H174" s="148"/>
      <c r="I174" s="148"/>
      <c r="J174" s="148"/>
      <c r="K174" s="148"/>
      <c r="L174" s="148"/>
      <c r="M174" s="148"/>
      <c r="N174" s="148"/>
      <c r="O174" s="148"/>
      <c r="P174" s="148"/>
      <c r="Q174" s="148"/>
      <c r="R174" s="148"/>
      <c r="S174" s="148"/>
    </row>
    <row r="175" spans="3:19" x14ac:dyDescent="0.25">
      <c r="C175" s="36">
        <f>'Portfolio Composition'!B160</f>
        <v>0</v>
      </c>
      <c r="D175" s="38" t="str">
        <f>IF(AND(ISNUMBER('Portfolio Composition'!F160), ISNUMBER('Measure Summary'!C156)), 'Portfolio Composition'!F160 * 'Measure Summary'!C156, " ")</f>
        <v xml:space="preserve"> </v>
      </c>
      <c r="E175" s="148"/>
      <c r="F175" s="148"/>
      <c r="G175" s="148"/>
      <c r="H175" s="148"/>
      <c r="I175" s="148"/>
      <c r="J175" s="148"/>
      <c r="K175" s="148"/>
      <c r="L175" s="148"/>
      <c r="M175" s="148"/>
      <c r="N175" s="148"/>
      <c r="O175" s="148"/>
      <c r="P175" s="148"/>
      <c r="Q175" s="148"/>
      <c r="R175" s="148"/>
      <c r="S175" s="148"/>
    </row>
    <row r="176" spans="3:19" x14ac:dyDescent="0.25">
      <c r="C176" s="36">
        <f>'Portfolio Composition'!B161</f>
        <v>0</v>
      </c>
      <c r="D176" s="38" t="str">
        <f>IF(AND(ISNUMBER('Portfolio Composition'!F161), ISNUMBER('Measure Summary'!C157)), 'Portfolio Composition'!F161 * 'Measure Summary'!C157, " ")</f>
        <v xml:space="preserve"> </v>
      </c>
      <c r="E176" s="148"/>
      <c r="F176" s="148"/>
      <c r="G176" s="148"/>
      <c r="H176" s="148"/>
      <c r="I176" s="148"/>
      <c r="J176" s="148"/>
      <c r="K176" s="148"/>
      <c r="L176" s="148"/>
      <c r="M176" s="148"/>
      <c r="N176" s="148"/>
      <c r="O176" s="148"/>
      <c r="P176" s="148"/>
      <c r="Q176" s="148"/>
      <c r="R176" s="148"/>
      <c r="S176" s="148"/>
    </row>
    <row r="177" spans="3:19" x14ac:dyDescent="0.25">
      <c r="C177" s="36">
        <f>'Portfolio Composition'!B162</f>
        <v>0</v>
      </c>
      <c r="D177" s="38" t="str">
        <f>IF(AND(ISNUMBER('Portfolio Composition'!F162), ISNUMBER('Measure Summary'!C158)), 'Portfolio Composition'!F162 * 'Measure Summary'!C158, " ")</f>
        <v xml:space="preserve"> </v>
      </c>
      <c r="E177" s="148"/>
      <c r="F177" s="148"/>
      <c r="G177" s="148"/>
      <c r="H177" s="148"/>
      <c r="I177" s="148"/>
      <c r="J177" s="148"/>
      <c r="K177" s="148"/>
      <c r="L177" s="148"/>
      <c r="M177" s="148"/>
      <c r="N177" s="148"/>
      <c r="O177" s="148"/>
      <c r="P177" s="148"/>
      <c r="Q177" s="148"/>
      <c r="R177" s="148"/>
      <c r="S177" s="148"/>
    </row>
    <row r="178" spans="3:19" x14ac:dyDescent="0.25">
      <c r="C178" s="36">
        <f>'Portfolio Composition'!B163</f>
        <v>0</v>
      </c>
      <c r="D178" s="38" t="str">
        <f>IF(AND(ISNUMBER('Portfolio Composition'!F163), ISNUMBER('Measure Summary'!C159)), 'Portfolio Composition'!F163 * 'Measure Summary'!C159, " ")</f>
        <v xml:space="preserve"> </v>
      </c>
      <c r="E178" s="148"/>
      <c r="F178" s="148"/>
      <c r="G178" s="148"/>
      <c r="H178" s="148"/>
      <c r="I178" s="148"/>
      <c r="J178" s="148"/>
      <c r="K178" s="148"/>
      <c r="L178" s="148"/>
      <c r="M178" s="148"/>
      <c r="N178" s="148"/>
      <c r="O178" s="148"/>
      <c r="P178" s="148"/>
      <c r="Q178" s="148"/>
      <c r="R178" s="148"/>
      <c r="S178" s="148"/>
    </row>
    <row r="179" spans="3:19" x14ac:dyDescent="0.25">
      <c r="C179" s="36">
        <f>'Portfolio Composition'!B164</f>
        <v>0</v>
      </c>
      <c r="D179" s="38" t="str">
        <f>IF(AND(ISNUMBER('Portfolio Composition'!F164), ISNUMBER('Measure Summary'!C160)), 'Portfolio Composition'!F164 * 'Measure Summary'!C160, " ")</f>
        <v xml:space="preserve"> </v>
      </c>
      <c r="E179" s="148"/>
      <c r="F179" s="148"/>
      <c r="G179" s="148"/>
      <c r="H179" s="148"/>
      <c r="I179" s="148"/>
      <c r="J179" s="148"/>
      <c r="K179" s="148"/>
      <c r="L179" s="148"/>
      <c r="M179" s="148"/>
      <c r="N179" s="148"/>
      <c r="O179" s="148"/>
      <c r="P179" s="148"/>
      <c r="Q179" s="148"/>
      <c r="R179" s="148"/>
      <c r="S179" s="148"/>
    </row>
    <row r="180" spans="3:19" x14ac:dyDescent="0.25">
      <c r="C180" s="36">
        <f>'Portfolio Composition'!B165</f>
        <v>0</v>
      </c>
      <c r="D180" s="38" t="str">
        <f>IF(AND(ISNUMBER('Portfolio Composition'!F165), ISNUMBER('Measure Summary'!C161)), 'Portfolio Composition'!F165 * 'Measure Summary'!C161, " ")</f>
        <v xml:space="preserve"> </v>
      </c>
      <c r="E180" s="148"/>
      <c r="F180" s="148"/>
      <c r="G180" s="148"/>
      <c r="H180" s="148"/>
      <c r="I180" s="148"/>
      <c r="J180" s="148"/>
      <c r="K180" s="148"/>
      <c r="L180" s="148"/>
      <c r="M180" s="148"/>
      <c r="N180" s="148"/>
      <c r="O180" s="148"/>
      <c r="P180" s="148"/>
      <c r="Q180" s="148"/>
      <c r="R180" s="148"/>
      <c r="S180" s="148"/>
    </row>
    <row r="181" spans="3:19" x14ac:dyDescent="0.25">
      <c r="C181" s="36">
        <f>'Portfolio Composition'!B166</f>
        <v>0</v>
      </c>
      <c r="D181" s="38" t="str">
        <f>IF(AND(ISNUMBER('Portfolio Composition'!F166), ISNUMBER('Measure Summary'!C162)), 'Portfolio Composition'!F166 * 'Measure Summary'!C162, " ")</f>
        <v xml:space="preserve"> </v>
      </c>
      <c r="E181" s="148"/>
      <c r="F181" s="148"/>
      <c r="G181" s="148"/>
      <c r="H181" s="148"/>
      <c r="I181" s="148"/>
      <c r="J181" s="148"/>
      <c r="K181" s="148"/>
      <c r="L181" s="148"/>
      <c r="M181" s="148"/>
      <c r="N181" s="148"/>
      <c r="O181" s="148"/>
      <c r="P181" s="148"/>
      <c r="Q181" s="148"/>
      <c r="R181" s="148"/>
      <c r="S181" s="148"/>
    </row>
    <row r="182" spans="3:19" x14ac:dyDescent="0.25">
      <c r="C182" s="36">
        <f>'Portfolio Composition'!B167</f>
        <v>0</v>
      </c>
      <c r="D182" s="38" t="str">
        <f>IF(AND(ISNUMBER('Portfolio Composition'!F167), ISNUMBER('Measure Summary'!C163)), 'Portfolio Composition'!F167 * 'Measure Summary'!C163, " ")</f>
        <v xml:space="preserve"> </v>
      </c>
      <c r="E182" s="148"/>
      <c r="F182" s="148"/>
      <c r="G182" s="148"/>
      <c r="H182" s="148"/>
      <c r="I182" s="148"/>
      <c r="J182" s="148"/>
      <c r="K182" s="148"/>
      <c r="L182" s="148"/>
      <c r="M182" s="148"/>
      <c r="N182" s="148"/>
      <c r="O182" s="148"/>
      <c r="P182" s="148"/>
      <c r="Q182" s="148"/>
      <c r="R182" s="148"/>
      <c r="S182" s="148"/>
    </row>
    <row r="183" spans="3:19" x14ac:dyDescent="0.25">
      <c r="C183" s="36">
        <f>'Portfolio Composition'!B168</f>
        <v>0</v>
      </c>
      <c r="D183" s="38" t="str">
        <f>IF(AND(ISNUMBER('Portfolio Composition'!F168), ISNUMBER('Measure Summary'!C164)), 'Portfolio Composition'!F168 * 'Measure Summary'!C164, " ")</f>
        <v xml:space="preserve"> </v>
      </c>
      <c r="E183" s="148"/>
      <c r="F183" s="148"/>
      <c r="G183" s="148"/>
      <c r="H183" s="148"/>
      <c r="I183" s="148"/>
      <c r="J183" s="148"/>
      <c r="K183" s="148"/>
      <c r="L183" s="148"/>
      <c r="M183" s="148"/>
      <c r="N183" s="148"/>
      <c r="O183" s="148"/>
      <c r="P183" s="148"/>
      <c r="Q183" s="148"/>
      <c r="R183" s="148"/>
      <c r="S183" s="148"/>
    </row>
    <row r="184" spans="3:19" x14ac:dyDescent="0.25">
      <c r="C184" s="36">
        <f>'Portfolio Composition'!B169</f>
        <v>0</v>
      </c>
      <c r="D184" s="38" t="str">
        <f>IF(AND(ISNUMBER('Portfolio Composition'!F169), ISNUMBER('Measure Summary'!C165)), 'Portfolio Composition'!F169 * 'Measure Summary'!C165, " ")</f>
        <v xml:space="preserve"> </v>
      </c>
      <c r="E184" s="148"/>
      <c r="F184" s="148"/>
      <c r="G184" s="148"/>
      <c r="H184" s="148"/>
      <c r="I184" s="148"/>
      <c r="J184" s="148"/>
      <c r="K184" s="148"/>
      <c r="L184" s="148"/>
      <c r="M184" s="148"/>
      <c r="N184" s="148"/>
      <c r="O184" s="148"/>
      <c r="P184" s="148"/>
      <c r="Q184" s="148"/>
      <c r="R184" s="148"/>
      <c r="S184" s="148"/>
    </row>
    <row r="185" spans="3:19" x14ac:dyDescent="0.25">
      <c r="C185" s="36">
        <f>'Portfolio Composition'!B170</f>
        <v>0</v>
      </c>
      <c r="D185" s="38" t="str">
        <f>IF(AND(ISNUMBER('Portfolio Composition'!F170), ISNUMBER('Measure Summary'!C166)), 'Portfolio Composition'!F170 * 'Measure Summary'!C166, " ")</f>
        <v xml:space="preserve"> </v>
      </c>
      <c r="E185" s="148"/>
      <c r="F185" s="148"/>
      <c r="G185" s="148"/>
      <c r="H185" s="148"/>
      <c r="I185" s="148"/>
      <c r="J185" s="148"/>
      <c r="K185" s="148"/>
      <c r="L185" s="148"/>
      <c r="M185" s="148"/>
      <c r="N185" s="148"/>
      <c r="O185" s="148"/>
      <c r="P185" s="148"/>
      <c r="Q185" s="148"/>
      <c r="R185" s="148"/>
      <c r="S185" s="148"/>
    </row>
    <row r="186" spans="3:19" x14ac:dyDescent="0.25">
      <c r="C186" s="36">
        <f>'Portfolio Composition'!B171</f>
        <v>0</v>
      </c>
      <c r="D186" s="38" t="str">
        <f>IF(AND(ISNUMBER('Portfolio Composition'!F171), ISNUMBER('Measure Summary'!C167)), 'Portfolio Composition'!F171 * 'Measure Summary'!C167, " ")</f>
        <v xml:space="preserve"> </v>
      </c>
      <c r="E186" s="148"/>
      <c r="F186" s="148"/>
      <c r="G186" s="148"/>
      <c r="H186" s="148"/>
      <c r="I186" s="148"/>
      <c r="J186" s="148"/>
      <c r="K186" s="148"/>
      <c r="L186" s="148"/>
      <c r="M186" s="148"/>
      <c r="N186" s="148"/>
      <c r="O186" s="148"/>
      <c r="P186" s="148"/>
      <c r="Q186" s="148"/>
      <c r="R186" s="148"/>
      <c r="S186" s="148"/>
    </row>
    <row r="187" spans="3:19" x14ac:dyDescent="0.25">
      <c r="C187" s="36">
        <f>'Portfolio Composition'!B172</f>
        <v>0</v>
      </c>
      <c r="D187" s="38" t="str">
        <f>IF(AND(ISNUMBER('Portfolio Composition'!F172), ISNUMBER('Measure Summary'!C168)), 'Portfolio Composition'!F172 * 'Measure Summary'!C168, " ")</f>
        <v xml:space="preserve"> </v>
      </c>
      <c r="E187" s="148"/>
      <c r="F187" s="148"/>
      <c r="G187" s="148"/>
      <c r="H187" s="148"/>
      <c r="I187" s="148"/>
      <c r="J187" s="148"/>
      <c r="K187" s="148"/>
      <c r="L187" s="148"/>
      <c r="M187" s="148"/>
      <c r="N187" s="148"/>
      <c r="O187" s="148"/>
      <c r="P187" s="148"/>
      <c r="Q187" s="148"/>
      <c r="R187" s="148"/>
      <c r="S187" s="148"/>
    </row>
    <row r="188" spans="3:19" x14ac:dyDescent="0.25">
      <c r="C188" s="36">
        <f>'Portfolio Composition'!B173</f>
        <v>0</v>
      </c>
      <c r="D188" s="38" t="str">
        <f>IF(AND(ISNUMBER('Portfolio Composition'!F173), ISNUMBER('Measure Summary'!C169)), 'Portfolio Composition'!F173 * 'Measure Summary'!C169, " ")</f>
        <v xml:space="preserve"> </v>
      </c>
      <c r="E188" s="148"/>
      <c r="F188" s="148"/>
      <c r="G188" s="148"/>
      <c r="H188" s="148"/>
      <c r="I188" s="148"/>
      <c r="J188" s="148"/>
      <c r="K188" s="148"/>
      <c r="L188" s="148"/>
      <c r="M188" s="148"/>
      <c r="N188" s="148"/>
      <c r="O188" s="148"/>
      <c r="P188" s="148"/>
      <c r="Q188" s="148"/>
      <c r="R188" s="148"/>
      <c r="S188" s="148"/>
    </row>
    <row r="189" spans="3:19" x14ac:dyDescent="0.25">
      <c r="C189" s="36">
        <f>'Portfolio Composition'!B174</f>
        <v>0</v>
      </c>
      <c r="D189" s="38" t="str">
        <f>IF(AND(ISNUMBER('Portfolio Composition'!F174), ISNUMBER('Measure Summary'!C170)), 'Portfolio Composition'!F174 * 'Measure Summary'!C170, " ")</f>
        <v xml:space="preserve"> </v>
      </c>
      <c r="E189" s="148"/>
      <c r="F189" s="148"/>
      <c r="G189" s="148"/>
      <c r="H189" s="148"/>
      <c r="I189" s="148"/>
      <c r="J189" s="148"/>
      <c r="K189" s="148"/>
      <c r="L189" s="148"/>
      <c r="M189" s="148"/>
      <c r="N189" s="148"/>
      <c r="O189" s="148"/>
      <c r="P189" s="148"/>
      <c r="Q189" s="148"/>
      <c r="R189" s="148"/>
      <c r="S189" s="148"/>
    </row>
    <row r="190" spans="3:19" x14ac:dyDescent="0.25">
      <c r="C190" s="36">
        <f>'Portfolio Composition'!B175</f>
        <v>0</v>
      </c>
      <c r="D190" s="38" t="str">
        <f>IF(AND(ISNUMBER('Portfolio Composition'!F175), ISNUMBER('Measure Summary'!C171)), 'Portfolio Composition'!F175 * 'Measure Summary'!C171, " ")</f>
        <v xml:space="preserve"> </v>
      </c>
      <c r="E190" s="148"/>
      <c r="F190" s="148"/>
      <c r="G190" s="148"/>
      <c r="H190" s="148"/>
      <c r="I190" s="148"/>
      <c r="J190" s="148"/>
      <c r="K190" s="148"/>
      <c r="L190" s="148"/>
      <c r="M190" s="148"/>
      <c r="N190" s="148"/>
      <c r="O190" s="148"/>
      <c r="P190" s="148"/>
      <c r="Q190" s="148"/>
      <c r="R190" s="148"/>
      <c r="S190" s="148"/>
    </row>
    <row r="191" spans="3:19" x14ac:dyDescent="0.25">
      <c r="C191" s="36">
        <f>'Portfolio Composition'!B176</f>
        <v>0</v>
      </c>
      <c r="D191" s="38" t="str">
        <f>IF(AND(ISNUMBER('Portfolio Composition'!F176), ISNUMBER('Measure Summary'!C172)), 'Portfolio Composition'!F176 * 'Measure Summary'!C172, " ")</f>
        <v xml:space="preserve"> </v>
      </c>
      <c r="E191" s="148"/>
      <c r="F191" s="148"/>
      <c r="G191" s="148"/>
      <c r="H191" s="148"/>
      <c r="I191" s="148"/>
      <c r="J191" s="148"/>
      <c r="K191" s="148"/>
      <c r="L191" s="148"/>
      <c r="M191" s="148"/>
      <c r="N191" s="148"/>
      <c r="O191" s="148"/>
      <c r="P191" s="148"/>
      <c r="Q191" s="148"/>
      <c r="R191" s="148"/>
      <c r="S191" s="148"/>
    </row>
    <row r="192" spans="3:19" x14ac:dyDescent="0.25">
      <c r="C192" s="36">
        <f>'Portfolio Composition'!B177</f>
        <v>0</v>
      </c>
      <c r="D192" s="38" t="str">
        <f>IF(AND(ISNUMBER('Portfolio Composition'!F177), ISNUMBER('Measure Summary'!C173)), 'Portfolio Composition'!F177 * 'Measure Summary'!C173, " ")</f>
        <v xml:space="preserve"> </v>
      </c>
      <c r="E192" s="148"/>
      <c r="F192" s="148"/>
      <c r="G192" s="148"/>
      <c r="H192" s="148"/>
      <c r="I192" s="148"/>
      <c r="J192" s="148"/>
      <c r="K192" s="148"/>
      <c r="L192" s="148"/>
      <c r="M192" s="148"/>
      <c r="N192" s="148"/>
      <c r="O192" s="148"/>
      <c r="P192" s="148"/>
      <c r="Q192" s="148"/>
      <c r="R192" s="148"/>
      <c r="S192" s="148"/>
    </row>
    <row r="193" spans="3:19" x14ac:dyDescent="0.25">
      <c r="C193" s="36">
        <f>'Portfolio Composition'!B178</f>
        <v>0</v>
      </c>
      <c r="D193" s="38" t="str">
        <f>IF(AND(ISNUMBER('Portfolio Composition'!F178), ISNUMBER('Measure Summary'!C174)), 'Portfolio Composition'!F178 * 'Measure Summary'!C174, " ")</f>
        <v xml:space="preserve"> </v>
      </c>
      <c r="E193" s="148"/>
      <c r="F193" s="148"/>
      <c r="G193" s="148"/>
      <c r="H193" s="148"/>
      <c r="I193" s="148"/>
      <c r="J193" s="148"/>
      <c r="K193" s="148"/>
      <c r="L193" s="148"/>
      <c r="M193" s="148"/>
      <c r="N193" s="148"/>
      <c r="O193" s="148"/>
      <c r="P193" s="148"/>
      <c r="Q193" s="148"/>
      <c r="R193" s="148"/>
      <c r="S193" s="148"/>
    </row>
    <row r="194" spans="3:19" x14ac:dyDescent="0.25">
      <c r="C194" s="36">
        <f>'Portfolio Composition'!B179</f>
        <v>0</v>
      </c>
      <c r="D194" s="38" t="str">
        <f>IF(AND(ISNUMBER('Portfolio Composition'!F179), ISNUMBER('Measure Summary'!C175)), 'Portfolio Composition'!F179 * 'Measure Summary'!C175, " ")</f>
        <v xml:space="preserve"> </v>
      </c>
      <c r="E194" s="148"/>
      <c r="F194" s="148"/>
      <c r="G194" s="148"/>
      <c r="H194" s="148"/>
      <c r="I194" s="148"/>
      <c r="J194" s="148"/>
      <c r="K194" s="148"/>
      <c r="L194" s="148"/>
      <c r="M194" s="148"/>
      <c r="N194" s="148"/>
      <c r="O194" s="148"/>
      <c r="P194" s="148"/>
      <c r="Q194" s="148"/>
      <c r="R194" s="148"/>
      <c r="S194" s="148"/>
    </row>
    <row r="195" spans="3:19" x14ac:dyDescent="0.25">
      <c r="C195" s="36">
        <f>'Portfolio Composition'!B180</f>
        <v>0</v>
      </c>
      <c r="D195" s="38" t="str">
        <f>IF(AND(ISNUMBER('Portfolio Composition'!F180), ISNUMBER('Measure Summary'!C176)), 'Portfolio Composition'!F180 * 'Measure Summary'!C176, " ")</f>
        <v xml:space="preserve"> </v>
      </c>
      <c r="E195" s="148"/>
      <c r="F195" s="148"/>
      <c r="G195" s="148"/>
      <c r="H195" s="148"/>
      <c r="I195" s="148"/>
      <c r="J195" s="148"/>
      <c r="K195" s="148"/>
      <c r="L195" s="148"/>
      <c r="M195" s="148"/>
      <c r="N195" s="148"/>
      <c r="O195" s="148"/>
      <c r="P195" s="148"/>
      <c r="Q195" s="148"/>
      <c r="R195" s="148"/>
      <c r="S195" s="148"/>
    </row>
    <row r="196" spans="3:19" x14ac:dyDescent="0.25">
      <c r="C196" s="36">
        <f>'Portfolio Composition'!B181</f>
        <v>0</v>
      </c>
      <c r="D196" s="38" t="str">
        <f>IF(AND(ISNUMBER('Portfolio Composition'!F181), ISNUMBER('Measure Summary'!C177)), 'Portfolio Composition'!F181 * 'Measure Summary'!C177, " ")</f>
        <v xml:space="preserve"> </v>
      </c>
      <c r="E196" s="148"/>
      <c r="F196" s="148"/>
      <c r="G196" s="148"/>
      <c r="H196" s="148"/>
      <c r="I196" s="148"/>
      <c r="J196" s="148"/>
      <c r="K196" s="148"/>
      <c r="L196" s="148"/>
      <c r="M196" s="148"/>
      <c r="N196" s="148"/>
      <c r="O196" s="148"/>
      <c r="P196" s="148"/>
      <c r="Q196" s="148"/>
      <c r="R196" s="148"/>
      <c r="S196" s="148"/>
    </row>
    <row r="197" spans="3:19" x14ac:dyDescent="0.25">
      <c r="C197" s="36">
        <f>'Portfolio Composition'!B182</f>
        <v>0</v>
      </c>
      <c r="D197" s="38" t="str">
        <f>IF(AND(ISNUMBER('Portfolio Composition'!F182), ISNUMBER('Measure Summary'!C178)), 'Portfolio Composition'!F182 * 'Measure Summary'!C178, " ")</f>
        <v xml:space="preserve"> </v>
      </c>
      <c r="E197" s="148"/>
      <c r="F197" s="148"/>
      <c r="G197" s="148"/>
      <c r="H197" s="148"/>
      <c r="I197" s="148"/>
      <c r="J197" s="148"/>
      <c r="K197" s="148"/>
      <c r="L197" s="148"/>
      <c r="M197" s="148"/>
      <c r="N197" s="148"/>
      <c r="O197" s="148"/>
      <c r="P197" s="148"/>
      <c r="Q197" s="148"/>
      <c r="R197" s="148"/>
      <c r="S197" s="148"/>
    </row>
    <row r="198" spans="3:19" x14ac:dyDescent="0.25">
      <c r="C198" s="36">
        <f>'Portfolio Composition'!B183</f>
        <v>0</v>
      </c>
      <c r="D198" s="38" t="str">
        <f>IF(AND(ISNUMBER('Portfolio Composition'!F183), ISNUMBER('Measure Summary'!C179)), 'Portfolio Composition'!F183 * 'Measure Summary'!C179, " ")</f>
        <v xml:space="preserve"> </v>
      </c>
      <c r="E198" s="148"/>
      <c r="F198" s="148"/>
      <c r="G198" s="148"/>
      <c r="H198" s="148"/>
      <c r="I198" s="148"/>
      <c r="J198" s="148"/>
      <c r="K198" s="148"/>
      <c r="L198" s="148"/>
      <c r="M198" s="148"/>
      <c r="N198" s="148"/>
      <c r="O198" s="148"/>
      <c r="P198" s="148"/>
      <c r="Q198" s="148"/>
      <c r="R198" s="148"/>
      <c r="S198" s="148"/>
    </row>
    <row r="199" spans="3:19" x14ac:dyDescent="0.25">
      <c r="C199" s="36">
        <f>'Portfolio Composition'!B184</f>
        <v>0</v>
      </c>
      <c r="D199" s="38" t="str">
        <f>IF(AND(ISNUMBER('Portfolio Composition'!F184), ISNUMBER('Measure Summary'!C180)), 'Portfolio Composition'!F184 * 'Measure Summary'!C180, " ")</f>
        <v xml:space="preserve"> </v>
      </c>
      <c r="E199" s="148"/>
      <c r="F199" s="148"/>
      <c r="G199" s="148"/>
      <c r="H199" s="148"/>
      <c r="I199" s="148"/>
      <c r="J199" s="148"/>
      <c r="K199" s="148"/>
      <c r="L199" s="148"/>
      <c r="M199" s="148"/>
      <c r="N199" s="148"/>
      <c r="O199" s="148"/>
      <c r="P199" s="148"/>
      <c r="Q199" s="148"/>
      <c r="R199" s="148"/>
      <c r="S199" s="148"/>
    </row>
    <row r="200" spans="3:19" x14ac:dyDescent="0.25">
      <c r="C200" s="36">
        <f>'Portfolio Composition'!B185</f>
        <v>0</v>
      </c>
      <c r="D200" s="38" t="str">
        <f>IF(AND(ISNUMBER('Portfolio Composition'!F185), ISNUMBER('Measure Summary'!C181)), 'Portfolio Composition'!F185 * 'Measure Summary'!C181, " ")</f>
        <v xml:space="preserve"> </v>
      </c>
      <c r="E200" s="148"/>
      <c r="F200" s="148"/>
      <c r="G200" s="148"/>
      <c r="H200" s="148"/>
      <c r="I200" s="148"/>
      <c r="J200" s="148"/>
      <c r="K200" s="148"/>
      <c r="L200" s="148"/>
      <c r="M200" s="148"/>
      <c r="N200" s="148"/>
      <c r="O200" s="148"/>
      <c r="P200" s="148"/>
      <c r="Q200" s="148"/>
      <c r="R200" s="148"/>
      <c r="S200" s="148"/>
    </row>
    <row r="201" spans="3:19" x14ac:dyDescent="0.25">
      <c r="C201" s="36">
        <f>'Portfolio Composition'!B186</f>
        <v>0</v>
      </c>
      <c r="D201" s="38" t="str">
        <f>IF(AND(ISNUMBER('Portfolio Composition'!F186), ISNUMBER('Measure Summary'!C182)), 'Portfolio Composition'!F186 * 'Measure Summary'!C182, " ")</f>
        <v xml:space="preserve"> </v>
      </c>
      <c r="E201" s="148"/>
      <c r="F201" s="148"/>
      <c r="G201" s="148"/>
      <c r="H201" s="148"/>
      <c r="I201" s="148"/>
      <c r="J201" s="148"/>
      <c r="K201" s="148"/>
      <c r="L201" s="148"/>
      <c r="M201" s="148"/>
      <c r="N201" s="148"/>
      <c r="O201" s="148"/>
      <c r="P201" s="148"/>
      <c r="Q201" s="148"/>
      <c r="R201" s="148"/>
      <c r="S201" s="148"/>
    </row>
    <row r="202" spans="3:19" x14ac:dyDescent="0.25">
      <c r="C202" s="36">
        <f>'Portfolio Composition'!B187</f>
        <v>0</v>
      </c>
      <c r="D202" s="38" t="str">
        <f>IF(AND(ISNUMBER('Portfolio Composition'!F187), ISNUMBER('Measure Summary'!C183)), 'Portfolio Composition'!F187 * 'Measure Summary'!C183, " ")</f>
        <v xml:space="preserve"> </v>
      </c>
      <c r="E202" s="148"/>
      <c r="F202" s="148"/>
      <c r="G202" s="148"/>
      <c r="H202" s="148"/>
      <c r="I202" s="148"/>
      <c r="J202" s="148"/>
      <c r="K202" s="148"/>
      <c r="L202" s="148"/>
      <c r="M202" s="148"/>
      <c r="N202" s="148"/>
      <c r="O202" s="148"/>
      <c r="P202" s="148"/>
      <c r="Q202" s="148"/>
      <c r="R202" s="148"/>
      <c r="S202" s="148"/>
    </row>
    <row r="203" spans="3:19" x14ac:dyDescent="0.25">
      <c r="C203" s="36">
        <f>'Portfolio Composition'!B188</f>
        <v>0</v>
      </c>
      <c r="D203" s="38" t="str">
        <f>IF(AND(ISNUMBER('Portfolio Composition'!F188), ISNUMBER('Measure Summary'!C184)), 'Portfolio Composition'!F188 * 'Measure Summary'!C184, " ")</f>
        <v xml:space="preserve"> </v>
      </c>
      <c r="E203" s="148"/>
      <c r="F203" s="148"/>
      <c r="G203" s="148"/>
      <c r="H203" s="148"/>
      <c r="I203" s="148"/>
      <c r="J203" s="148"/>
      <c r="K203" s="148"/>
      <c r="L203" s="148"/>
      <c r="M203" s="148"/>
      <c r="N203" s="148"/>
      <c r="O203" s="148"/>
      <c r="P203" s="148"/>
      <c r="Q203" s="148"/>
      <c r="R203" s="148"/>
      <c r="S203" s="148"/>
    </row>
    <row r="204" spans="3:19" x14ac:dyDescent="0.25">
      <c r="C204" s="36">
        <f>'Portfolio Composition'!B189</f>
        <v>0</v>
      </c>
      <c r="D204" s="38" t="str">
        <f>IF(AND(ISNUMBER('Portfolio Composition'!F189), ISNUMBER('Measure Summary'!C185)), 'Portfolio Composition'!F189 * 'Measure Summary'!C185, " ")</f>
        <v xml:space="preserve"> </v>
      </c>
      <c r="E204" s="148"/>
      <c r="F204" s="148"/>
      <c r="G204" s="148"/>
      <c r="H204" s="148"/>
      <c r="I204" s="148"/>
      <c r="J204" s="148"/>
      <c r="K204" s="148"/>
      <c r="L204" s="148"/>
      <c r="M204" s="148"/>
      <c r="N204" s="148"/>
      <c r="O204" s="148"/>
      <c r="P204" s="148"/>
      <c r="Q204" s="148"/>
      <c r="R204" s="148"/>
      <c r="S204" s="148"/>
    </row>
    <row r="205" spans="3:19" x14ac:dyDescent="0.25">
      <c r="C205" s="36">
        <f>'Portfolio Composition'!B190</f>
        <v>0</v>
      </c>
      <c r="D205" s="38" t="str">
        <f>IF(AND(ISNUMBER('Portfolio Composition'!F190), ISNUMBER('Measure Summary'!C186)), 'Portfolio Composition'!F190 * 'Measure Summary'!C186, " ")</f>
        <v xml:space="preserve"> </v>
      </c>
      <c r="E205" s="148"/>
      <c r="F205" s="148"/>
      <c r="G205" s="148"/>
      <c r="H205" s="148"/>
      <c r="I205" s="148"/>
      <c r="J205" s="148"/>
      <c r="K205" s="148"/>
      <c r="L205" s="148"/>
      <c r="M205" s="148"/>
      <c r="N205" s="148"/>
      <c r="O205" s="148"/>
      <c r="P205" s="148"/>
      <c r="Q205" s="148"/>
      <c r="R205" s="148"/>
      <c r="S205" s="148"/>
    </row>
    <row r="206" spans="3:19" x14ac:dyDescent="0.25">
      <c r="C206" s="36">
        <f>'Portfolio Composition'!B191</f>
        <v>0</v>
      </c>
      <c r="D206" s="38" t="str">
        <f>IF(AND(ISNUMBER('Portfolio Composition'!F191), ISNUMBER('Measure Summary'!C187)), 'Portfolio Composition'!F191 * 'Measure Summary'!C187, " ")</f>
        <v xml:space="preserve"> </v>
      </c>
      <c r="E206" s="148"/>
      <c r="F206" s="148"/>
      <c r="G206" s="148"/>
      <c r="H206" s="148"/>
      <c r="I206" s="148"/>
      <c r="J206" s="148"/>
      <c r="K206" s="148"/>
      <c r="L206" s="148"/>
      <c r="M206" s="148"/>
      <c r="N206" s="148"/>
      <c r="O206" s="148"/>
      <c r="P206" s="148"/>
      <c r="Q206" s="148"/>
      <c r="R206" s="148"/>
      <c r="S206" s="148"/>
    </row>
    <row r="207" spans="3:19" x14ac:dyDescent="0.25">
      <c r="C207" s="36">
        <f>'Portfolio Composition'!B192</f>
        <v>0</v>
      </c>
      <c r="D207" s="38" t="str">
        <f>IF(AND(ISNUMBER('Portfolio Composition'!F192), ISNUMBER('Measure Summary'!C188)), 'Portfolio Composition'!F192 * 'Measure Summary'!C188, " ")</f>
        <v xml:space="preserve"> </v>
      </c>
      <c r="E207" s="148"/>
      <c r="F207" s="148"/>
      <c r="G207" s="148"/>
      <c r="H207" s="148"/>
      <c r="I207" s="148"/>
      <c r="J207" s="148"/>
      <c r="K207" s="148"/>
      <c r="L207" s="148"/>
      <c r="M207" s="148"/>
      <c r="N207" s="148"/>
      <c r="O207" s="148"/>
      <c r="P207" s="148"/>
      <c r="Q207" s="148"/>
      <c r="R207" s="148"/>
      <c r="S207" s="148"/>
    </row>
    <row r="208" spans="3:19" x14ac:dyDescent="0.25">
      <c r="C208" s="36">
        <f>'Portfolio Composition'!B193</f>
        <v>0</v>
      </c>
      <c r="D208" s="38" t="str">
        <f>IF(AND(ISNUMBER('Portfolio Composition'!F193), ISNUMBER('Measure Summary'!C189)), 'Portfolio Composition'!F193 * 'Measure Summary'!C189, " ")</f>
        <v xml:space="preserve"> </v>
      </c>
      <c r="E208" s="148"/>
      <c r="F208" s="148"/>
      <c r="G208" s="148"/>
      <c r="H208" s="148"/>
      <c r="I208" s="148"/>
      <c r="J208" s="148"/>
      <c r="K208" s="148"/>
      <c r="L208" s="148"/>
      <c r="M208" s="148"/>
      <c r="N208" s="148"/>
      <c r="O208" s="148"/>
      <c r="P208" s="148"/>
      <c r="Q208" s="148"/>
      <c r="R208" s="148"/>
      <c r="S208" s="148"/>
    </row>
    <row r="209" spans="3:19" x14ac:dyDescent="0.25">
      <c r="C209" s="36">
        <f>'Portfolio Composition'!B194</f>
        <v>0</v>
      </c>
      <c r="D209" s="38" t="str">
        <f>IF(AND(ISNUMBER('Portfolio Composition'!F194), ISNUMBER('Measure Summary'!C190)), 'Portfolio Composition'!F194 * 'Measure Summary'!C190, " ")</f>
        <v xml:space="preserve"> </v>
      </c>
      <c r="E209" s="148"/>
      <c r="F209" s="148"/>
      <c r="G209" s="148"/>
      <c r="H209" s="148"/>
      <c r="I209" s="148"/>
      <c r="J209" s="148"/>
      <c r="K209" s="148"/>
      <c r="L209" s="148"/>
      <c r="M209" s="148"/>
      <c r="N209" s="148"/>
      <c r="O209" s="148"/>
      <c r="P209" s="148"/>
      <c r="Q209" s="148"/>
      <c r="R209" s="148"/>
      <c r="S209" s="148"/>
    </row>
    <row r="210" spans="3:19" x14ac:dyDescent="0.25">
      <c r="C210" s="36">
        <f>'Portfolio Composition'!B195</f>
        <v>0</v>
      </c>
      <c r="D210" s="38" t="str">
        <f>IF(AND(ISNUMBER('Portfolio Composition'!F195), ISNUMBER('Measure Summary'!C191)), 'Portfolio Composition'!F195 * 'Measure Summary'!C191, " ")</f>
        <v xml:space="preserve"> </v>
      </c>
      <c r="E210" s="148"/>
      <c r="F210" s="148"/>
      <c r="G210" s="148"/>
      <c r="H210" s="148"/>
      <c r="I210" s="148"/>
      <c r="J210" s="148"/>
      <c r="K210" s="148"/>
      <c r="L210" s="148"/>
      <c r="M210" s="148"/>
      <c r="N210" s="148"/>
      <c r="O210" s="148"/>
      <c r="P210" s="148"/>
      <c r="Q210" s="148"/>
      <c r="R210" s="148"/>
      <c r="S210" s="148"/>
    </row>
    <row r="211" spans="3:19" x14ac:dyDescent="0.25">
      <c r="C211" s="36">
        <f>'Portfolio Composition'!B196</f>
        <v>0</v>
      </c>
      <c r="D211" s="38" t="str">
        <f>IF(AND(ISNUMBER('Portfolio Composition'!F196), ISNUMBER('Measure Summary'!C192)), 'Portfolio Composition'!F196 * 'Measure Summary'!C192, " ")</f>
        <v xml:space="preserve"> </v>
      </c>
      <c r="E211" s="148"/>
      <c r="F211" s="148"/>
      <c r="G211" s="148"/>
      <c r="H211" s="148"/>
      <c r="I211" s="148"/>
      <c r="J211" s="148"/>
      <c r="K211" s="148"/>
      <c r="L211" s="148"/>
      <c r="M211" s="148"/>
      <c r="N211" s="148"/>
      <c r="O211" s="148"/>
      <c r="P211" s="148"/>
      <c r="Q211" s="148"/>
      <c r="R211" s="148"/>
      <c r="S211" s="148"/>
    </row>
    <row r="212" spans="3:19" x14ac:dyDescent="0.25">
      <c r="C212" s="36">
        <f>'Portfolio Composition'!B197</f>
        <v>0</v>
      </c>
      <c r="D212" s="38" t="str">
        <f>IF(AND(ISNUMBER('Portfolio Composition'!F197), ISNUMBER('Measure Summary'!C193)), 'Portfolio Composition'!F197 * 'Measure Summary'!C193, " ")</f>
        <v xml:space="preserve"> </v>
      </c>
      <c r="E212" s="148"/>
      <c r="F212" s="148"/>
      <c r="G212" s="148"/>
      <c r="H212" s="148"/>
      <c r="I212" s="148"/>
      <c r="J212" s="148"/>
      <c r="K212" s="148"/>
      <c r="L212" s="148"/>
      <c r="M212" s="148"/>
      <c r="N212" s="148"/>
      <c r="O212" s="148"/>
      <c r="P212" s="148"/>
      <c r="Q212" s="148"/>
      <c r="R212" s="148"/>
      <c r="S212" s="148"/>
    </row>
    <row r="213" spans="3:19" x14ac:dyDescent="0.25">
      <c r="C213" s="36">
        <f>'Portfolio Composition'!B198</f>
        <v>0</v>
      </c>
      <c r="D213" s="38" t="str">
        <f>IF(AND(ISNUMBER('Portfolio Composition'!F198), ISNUMBER('Measure Summary'!C194)), 'Portfolio Composition'!F198 * 'Measure Summary'!C194, " ")</f>
        <v xml:space="preserve"> </v>
      </c>
      <c r="E213" s="148"/>
      <c r="F213" s="148"/>
      <c r="G213" s="148"/>
      <c r="H213" s="148"/>
      <c r="I213" s="148"/>
      <c r="J213" s="148"/>
      <c r="K213" s="148"/>
      <c r="L213" s="148"/>
      <c r="M213" s="148"/>
      <c r="N213" s="148"/>
      <c r="O213" s="148"/>
      <c r="P213" s="148"/>
      <c r="Q213" s="148"/>
      <c r="R213" s="148"/>
      <c r="S213" s="148"/>
    </row>
    <row r="214" spans="3:19" x14ac:dyDescent="0.25">
      <c r="C214" s="36">
        <f>'Portfolio Composition'!B199</f>
        <v>0</v>
      </c>
      <c r="D214" s="38" t="str">
        <f>IF(AND(ISNUMBER('Portfolio Composition'!F199), ISNUMBER('Measure Summary'!C195)), 'Portfolio Composition'!F199 * 'Measure Summary'!C195, " ")</f>
        <v xml:space="preserve"> </v>
      </c>
      <c r="E214" s="148"/>
      <c r="F214" s="148"/>
      <c r="G214" s="148"/>
      <c r="H214" s="148"/>
      <c r="I214" s="148"/>
      <c r="J214" s="148"/>
      <c r="K214" s="148"/>
      <c r="L214" s="148"/>
      <c r="M214" s="148"/>
      <c r="N214" s="148"/>
      <c r="O214" s="148"/>
      <c r="P214" s="148"/>
      <c r="Q214" s="148"/>
      <c r="R214" s="148"/>
      <c r="S214" s="148"/>
    </row>
    <row r="215" spans="3:19" x14ac:dyDescent="0.25">
      <c r="C215" s="36">
        <f>'Portfolio Composition'!B200</f>
        <v>0</v>
      </c>
      <c r="D215" s="38" t="str">
        <f>IF(AND(ISNUMBER('Portfolio Composition'!F200), ISNUMBER('Measure Summary'!C196)), 'Portfolio Composition'!F200 * 'Measure Summary'!C196, " ")</f>
        <v xml:space="preserve"> </v>
      </c>
      <c r="E215" s="148"/>
      <c r="F215" s="148"/>
      <c r="G215" s="148"/>
      <c r="H215" s="148"/>
      <c r="I215" s="148"/>
      <c r="J215" s="148"/>
      <c r="K215" s="148"/>
      <c r="L215" s="148"/>
      <c r="M215" s="148"/>
      <c r="N215" s="148"/>
      <c r="O215" s="148"/>
      <c r="P215" s="148"/>
      <c r="Q215" s="148"/>
      <c r="R215" s="148"/>
      <c r="S215" s="148"/>
    </row>
    <row r="216" spans="3:19" x14ac:dyDescent="0.25">
      <c r="C216" s="36">
        <f>'Portfolio Composition'!B201</f>
        <v>0</v>
      </c>
      <c r="D216" s="38" t="str">
        <f>IF(AND(ISNUMBER('Portfolio Composition'!F201), ISNUMBER('Measure Summary'!C197)), 'Portfolio Composition'!F201 * 'Measure Summary'!C197, " ")</f>
        <v xml:space="preserve"> </v>
      </c>
      <c r="E216" s="148"/>
      <c r="F216" s="148"/>
      <c r="G216" s="148"/>
      <c r="H216" s="148"/>
      <c r="I216" s="148"/>
      <c r="J216" s="148"/>
      <c r="K216" s="148"/>
      <c r="L216" s="148"/>
      <c r="M216" s="148"/>
      <c r="N216" s="148"/>
      <c r="O216" s="148"/>
      <c r="P216" s="148"/>
      <c r="Q216" s="148"/>
      <c r="R216" s="148"/>
      <c r="S216" s="148"/>
    </row>
    <row r="217" spans="3:19" x14ac:dyDescent="0.25">
      <c r="C217" s="36">
        <f>'Portfolio Composition'!B202</f>
        <v>0</v>
      </c>
      <c r="D217" s="38" t="str">
        <f>IF(AND(ISNUMBER('Portfolio Composition'!F202), ISNUMBER('Measure Summary'!C198)), 'Portfolio Composition'!F202 * 'Measure Summary'!C198, " ")</f>
        <v xml:space="preserve"> </v>
      </c>
      <c r="E217" s="148"/>
      <c r="F217" s="148"/>
      <c r="G217" s="148"/>
      <c r="H217" s="148"/>
      <c r="I217" s="148"/>
      <c r="J217" s="148"/>
      <c r="K217" s="148"/>
      <c r="L217" s="148"/>
      <c r="M217" s="148"/>
      <c r="N217" s="148"/>
      <c r="O217" s="148"/>
      <c r="P217" s="148"/>
      <c r="Q217" s="148"/>
      <c r="R217" s="148"/>
      <c r="S217" s="148"/>
    </row>
    <row r="218" spans="3:19" x14ac:dyDescent="0.25">
      <c r="C218" s="36">
        <f>'Portfolio Composition'!B203</f>
        <v>0</v>
      </c>
      <c r="D218" s="38" t="str">
        <f>IF(AND(ISNUMBER('Portfolio Composition'!F203), ISNUMBER('Measure Summary'!C199)), 'Portfolio Composition'!F203 * 'Measure Summary'!C199, " ")</f>
        <v xml:space="preserve"> </v>
      </c>
      <c r="E218" s="148"/>
      <c r="F218" s="148"/>
      <c r="G218" s="148"/>
      <c r="H218" s="148"/>
      <c r="I218" s="148"/>
      <c r="J218" s="148"/>
      <c r="K218" s="148"/>
      <c r="L218" s="148"/>
      <c r="M218" s="148"/>
      <c r="N218" s="148"/>
      <c r="O218" s="148"/>
      <c r="P218" s="148"/>
      <c r="Q218" s="148"/>
      <c r="R218" s="148"/>
      <c r="S218" s="148"/>
    </row>
    <row r="219" spans="3:19" x14ac:dyDescent="0.25">
      <c r="C219" s="36">
        <f>'Portfolio Composition'!B204</f>
        <v>0</v>
      </c>
      <c r="D219" s="38" t="str">
        <f>IF(AND(ISNUMBER('Portfolio Composition'!F204), ISNUMBER('Measure Summary'!C200)), 'Portfolio Composition'!F204 * 'Measure Summary'!C200, " ")</f>
        <v xml:space="preserve"> </v>
      </c>
      <c r="E219" s="148"/>
      <c r="F219" s="148"/>
      <c r="G219" s="148"/>
      <c r="H219" s="148"/>
      <c r="I219" s="148"/>
      <c r="J219" s="148"/>
      <c r="K219" s="148"/>
      <c r="L219" s="148"/>
      <c r="M219" s="148"/>
      <c r="N219" s="148"/>
      <c r="O219" s="148"/>
      <c r="P219" s="148"/>
      <c r="Q219" s="148"/>
      <c r="R219" s="148"/>
      <c r="S219" s="148"/>
    </row>
    <row r="220" spans="3:19" x14ac:dyDescent="0.25">
      <c r="C220" s="36">
        <f>'Portfolio Composition'!B205</f>
        <v>0</v>
      </c>
      <c r="D220" s="38" t="str">
        <f>IF(AND(ISNUMBER('Portfolio Composition'!F205), ISNUMBER('Measure Summary'!C201)), 'Portfolio Composition'!F205 * 'Measure Summary'!C201, " ")</f>
        <v xml:space="preserve"> </v>
      </c>
      <c r="E220" s="148"/>
      <c r="F220" s="148"/>
      <c r="G220" s="148"/>
      <c r="H220" s="148"/>
      <c r="I220" s="148"/>
      <c r="J220" s="148"/>
      <c r="K220" s="148"/>
      <c r="L220" s="148"/>
      <c r="M220" s="148"/>
      <c r="N220" s="148"/>
      <c r="O220" s="148"/>
      <c r="P220" s="148"/>
      <c r="Q220" s="148"/>
      <c r="R220" s="148"/>
      <c r="S220" s="148"/>
    </row>
    <row r="221" spans="3:19" x14ac:dyDescent="0.25">
      <c r="C221" s="36">
        <f>'Portfolio Composition'!B206</f>
        <v>0</v>
      </c>
      <c r="D221" s="38" t="str">
        <f>IF(AND(ISNUMBER('Portfolio Composition'!F206), ISNUMBER('Measure Summary'!C202)), 'Portfolio Composition'!F206 * 'Measure Summary'!C202, " ")</f>
        <v xml:space="preserve"> </v>
      </c>
      <c r="E221" s="148"/>
      <c r="F221" s="148"/>
      <c r="G221" s="148"/>
      <c r="H221" s="148"/>
      <c r="I221" s="148"/>
      <c r="J221" s="148"/>
      <c r="K221" s="148"/>
      <c r="L221" s="148"/>
      <c r="M221" s="148"/>
      <c r="N221" s="148"/>
      <c r="O221" s="148"/>
      <c r="P221" s="148"/>
      <c r="Q221" s="148"/>
      <c r="R221" s="148"/>
      <c r="S221" s="148"/>
    </row>
    <row r="222" spans="3:19" x14ac:dyDescent="0.25">
      <c r="C222" s="36">
        <f>'Portfolio Composition'!B207</f>
        <v>0</v>
      </c>
      <c r="D222" s="38" t="str">
        <f>IF(AND(ISNUMBER('Portfolio Composition'!F207), ISNUMBER('Measure Summary'!C203)), 'Portfolio Composition'!F207 * 'Measure Summary'!C203, " ")</f>
        <v xml:space="preserve"> </v>
      </c>
      <c r="E222" s="148"/>
      <c r="F222" s="148"/>
      <c r="G222" s="148"/>
      <c r="H222" s="148"/>
      <c r="I222" s="148"/>
      <c r="J222" s="148"/>
      <c r="K222" s="148"/>
      <c r="L222" s="148"/>
      <c r="M222" s="148"/>
      <c r="N222" s="148"/>
      <c r="O222" s="148"/>
      <c r="P222" s="148"/>
      <c r="Q222" s="148"/>
      <c r="R222" s="148"/>
      <c r="S222" s="148"/>
    </row>
    <row r="223" spans="3:19" x14ac:dyDescent="0.25">
      <c r="C223" s="36">
        <f>'Portfolio Composition'!B208</f>
        <v>0</v>
      </c>
      <c r="D223" s="38" t="str">
        <f>IF(AND(ISNUMBER('Portfolio Composition'!F208), ISNUMBER('Measure Summary'!C204)), 'Portfolio Composition'!F208 * 'Measure Summary'!C204, " ")</f>
        <v xml:space="preserve"> </v>
      </c>
      <c r="E223" s="148"/>
      <c r="F223" s="148"/>
      <c r="G223" s="148"/>
      <c r="H223" s="148"/>
      <c r="I223" s="148"/>
      <c r="J223" s="148"/>
      <c r="K223" s="148"/>
      <c r="L223" s="148"/>
      <c r="M223" s="148"/>
      <c r="N223" s="148"/>
      <c r="O223" s="148"/>
      <c r="P223" s="148"/>
      <c r="Q223" s="148"/>
      <c r="R223" s="148"/>
      <c r="S223" s="148"/>
    </row>
    <row r="224" spans="3:19" x14ac:dyDescent="0.25">
      <c r="C224" s="36">
        <f>'Portfolio Composition'!B209</f>
        <v>0</v>
      </c>
      <c r="D224" s="38" t="str">
        <f>IF(AND(ISNUMBER('Portfolio Composition'!F209), ISNUMBER('Measure Summary'!C205)), 'Portfolio Composition'!F209 * 'Measure Summary'!C205, " ")</f>
        <v xml:space="preserve"> </v>
      </c>
      <c r="E224" s="148"/>
      <c r="F224" s="148"/>
      <c r="G224" s="148"/>
      <c r="H224" s="148"/>
      <c r="I224" s="148"/>
      <c r="J224" s="148"/>
      <c r="K224" s="148"/>
      <c r="L224" s="148"/>
      <c r="M224" s="148"/>
      <c r="N224" s="148"/>
      <c r="O224" s="148"/>
      <c r="P224" s="148"/>
      <c r="Q224" s="148"/>
      <c r="R224" s="148"/>
      <c r="S224" s="148"/>
    </row>
    <row r="225" spans="3:19" x14ac:dyDescent="0.25">
      <c r="C225" s="36">
        <f>'Portfolio Composition'!B210</f>
        <v>0</v>
      </c>
      <c r="D225" s="38" t="str">
        <f>IF(AND(ISNUMBER('Portfolio Composition'!F210), ISNUMBER('Measure Summary'!C206)), 'Portfolio Composition'!F210 * 'Measure Summary'!C206, " ")</f>
        <v xml:space="preserve"> </v>
      </c>
      <c r="E225" s="148"/>
      <c r="F225" s="148"/>
      <c r="G225" s="148"/>
      <c r="H225" s="148"/>
      <c r="I225" s="148"/>
      <c r="J225" s="148"/>
      <c r="K225" s="148"/>
      <c r="L225" s="148"/>
      <c r="M225" s="148"/>
      <c r="N225" s="148"/>
      <c r="O225" s="148"/>
      <c r="P225" s="148"/>
      <c r="Q225" s="148"/>
      <c r="R225" s="148"/>
      <c r="S225" s="148"/>
    </row>
    <row r="226" spans="3:19" x14ac:dyDescent="0.25">
      <c r="C226" s="36">
        <f>'Portfolio Composition'!B211</f>
        <v>0</v>
      </c>
      <c r="D226" s="38" t="str">
        <f>IF(AND(ISNUMBER('Portfolio Composition'!F211), ISNUMBER('Measure Summary'!C207)), 'Portfolio Composition'!F211 * 'Measure Summary'!C207, " ")</f>
        <v xml:space="preserve"> </v>
      </c>
      <c r="E226" s="148"/>
      <c r="F226" s="148"/>
      <c r="G226" s="148"/>
      <c r="H226" s="148"/>
      <c r="I226" s="148"/>
      <c r="J226" s="148"/>
      <c r="K226" s="148"/>
      <c r="L226" s="148"/>
      <c r="M226" s="148"/>
      <c r="N226" s="148"/>
      <c r="O226" s="148"/>
      <c r="P226" s="148"/>
      <c r="Q226" s="148"/>
      <c r="R226" s="148"/>
      <c r="S226" s="148"/>
    </row>
    <row r="227" spans="3:19" x14ac:dyDescent="0.25">
      <c r="C227" s="36">
        <f>'Portfolio Composition'!B212</f>
        <v>0</v>
      </c>
      <c r="D227" s="38" t="str">
        <f>IF(AND(ISNUMBER('Portfolio Composition'!F212), ISNUMBER('Measure Summary'!C208)), 'Portfolio Composition'!F212 * 'Measure Summary'!C208, " ")</f>
        <v xml:space="preserve"> </v>
      </c>
      <c r="E227" s="148"/>
      <c r="F227" s="148"/>
      <c r="G227" s="148"/>
      <c r="H227" s="148"/>
      <c r="I227" s="148"/>
      <c r="J227" s="148"/>
      <c r="K227" s="148"/>
      <c r="L227" s="148"/>
      <c r="M227" s="148"/>
      <c r="N227" s="148"/>
      <c r="O227" s="148"/>
      <c r="P227" s="148"/>
      <c r="Q227" s="148"/>
      <c r="R227" s="148"/>
      <c r="S227" s="148"/>
    </row>
    <row r="228" spans="3:19" x14ac:dyDescent="0.25">
      <c r="C228" s="36">
        <f>'Portfolio Composition'!B213</f>
        <v>0</v>
      </c>
      <c r="D228" s="38" t="str">
        <f>IF(AND(ISNUMBER('Portfolio Composition'!F213), ISNUMBER('Measure Summary'!C209)), 'Portfolio Composition'!F213 * 'Measure Summary'!C209, " ")</f>
        <v xml:space="preserve"> </v>
      </c>
      <c r="E228" s="148"/>
      <c r="F228" s="148"/>
      <c r="G228" s="148"/>
      <c r="H228" s="148"/>
      <c r="I228" s="148"/>
      <c r="J228" s="148"/>
      <c r="K228" s="148"/>
      <c r="L228" s="148"/>
      <c r="M228" s="148"/>
      <c r="N228" s="148"/>
      <c r="O228" s="148"/>
      <c r="P228" s="148"/>
      <c r="Q228" s="148"/>
      <c r="R228" s="148"/>
      <c r="S228" s="148"/>
    </row>
    <row r="229" spans="3:19" x14ac:dyDescent="0.25">
      <c r="C229" s="36">
        <f>'Portfolio Composition'!B214</f>
        <v>0</v>
      </c>
      <c r="D229" s="38" t="str">
        <f>IF(AND(ISNUMBER('Portfolio Composition'!F214), ISNUMBER('Measure Summary'!C210)), 'Portfolio Composition'!F214 * 'Measure Summary'!C210, " ")</f>
        <v xml:space="preserve"> </v>
      </c>
      <c r="E229" s="148"/>
      <c r="F229" s="148"/>
      <c r="G229" s="148"/>
      <c r="H229" s="148"/>
      <c r="I229" s="148"/>
      <c r="J229" s="148"/>
      <c r="K229" s="148"/>
      <c r="L229" s="148"/>
      <c r="M229" s="148"/>
      <c r="N229" s="148"/>
      <c r="O229" s="148"/>
      <c r="P229" s="148"/>
      <c r="Q229" s="148"/>
      <c r="R229" s="148"/>
      <c r="S229" s="148"/>
    </row>
    <row r="230" spans="3:19" x14ac:dyDescent="0.25">
      <c r="C230" s="36">
        <f>'Portfolio Composition'!B215</f>
        <v>0</v>
      </c>
      <c r="D230" s="38" t="str">
        <f>IF(AND(ISNUMBER('Portfolio Composition'!F215), ISNUMBER('Measure Summary'!C211)), 'Portfolio Composition'!F215 * 'Measure Summary'!C211, " ")</f>
        <v xml:space="preserve"> </v>
      </c>
      <c r="E230" s="148"/>
      <c r="F230" s="148"/>
      <c r="G230" s="148"/>
      <c r="H230" s="148"/>
      <c r="I230" s="148"/>
      <c r="J230" s="148"/>
      <c r="K230" s="148"/>
      <c r="L230" s="148"/>
      <c r="M230" s="148"/>
      <c r="N230" s="148"/>
      <c r="O230" s="148"/>
      <c r="P230" s="148"/>
      <c r="Q230" s="148"/>
      <c r="R230" s="148"/>
      <c r="S230" s="148"/>
    </row>
    <row r="231" spans="3:19" x14ac:dyDescent="0.25">
      <c r="C231" s="36">
        <f>'Portfolio Composition'!B216</f>
        <v>0</v>
      </c>
      <c r="D231" s="38" t="str">
        <f>IF(AND(ISNUMBER('Portfolio Composition'!F216), ISNUMBER('Measure Summary'!C212)), 'Portfolio Composition'!F216 * 'Measure Summary'!C212, " ")</f>
        <v xml:space="preserve"> </v>
      </c>
      <c r="E231" s="148"/>
      <c r="F231" s="148"/>
      <c r="G231" s="148"/>
      <c r="H231" s="148"/>
      <c r="I231" s="148"/>
      <c r="J231" s="148"/>
      <c r="K231" s="148"/>
      <c r="L231" s="148"/>
      <c r="M231" s="148"/>
      <c r="N231" s="148"/>
      <c r="O231" s="148"/>
      <c r="P231" s="148"/>
      <c r="Q231" s="148"/>
      <c r="R231" s="148"/>
      <c r="S231" s="148"/>
    </row>
    <row r="232" spans="3:19" x14ac:dyDescent="0.25">
      <c r="C232" s="36">
        <f>'Portfolio Composition'!B217</f>
        <v>0</v>
      </c>
      <c r="D232" s="38" t="str">
        <f>IF(AND(ISNUMBER('Portfolio Composition'!F217), ISNUMBER('Measure Summary'!C213)), 'Portfolio Composition'!F217 * 'Measure Summary'!C213, " ")</f>
        <v xml:space="preserve"> </v>
      </c>
      <c r="E232" s="148"/>
      <c r="F232" s="148"/>
      <c r="G232" s="148"/>
      <c r="H232" s="148"/>
      <c r="I232" s="148"/>
      <c r="J232" s="148"/>
      <c r="K232" s="148"/>
      <c r="L232" s="148"/>
      <c r="M232" s="148"/>
      <c r="N232" s="148"/>
      <c r="O232" s="148"/>
      <c r="P232" s="148"/>
      <c r="Q232" s="148"/>
      <c r="R232" s="148"/>
      <c r="S232" s="148"/>
    </row>
    <row r="233" spans="3:19" x14ac:dyDescent="0.25">
      <c r="C233" s="36">
        <f>'Portfolio Composition'!B218</f>
        <v>0</v>
      </c>
      <c r="D233" s="38" t="str">
        <f>IF(AND(ISNUMBER('Portfolio Composition'!F218), ISNUMBER('Measure Summary'!C214)), 'Portfolio Composition'!F218 * 'Measure Summary'!C214, " ")</f>
        <v xml:space="preserve"> </v>
      </c>
      <c r="E233" s="148"/>
      <c r="F233" s="148"/>
      <c r="G233" s="148"/>
      <c r="H233" s="148"/>
      <c r="I233" s="148"/>
      <c r="J233" s="148"/>
      <c r="K233" s="148"/>
      <c r="L233" s="148"/>
      <c r="M233" s="148"/>
      <c r="N233" s="148"/>
      <c r="O233" s="148"/>
      <c r="P233" s="148"/>
      <c r="Q233" s="148"/>
      <c r="R233" s="148"/>
      <c r="S233" s="148"/>
    </row>
    <row r="234" spans="3:19" x14ac:dyDescent="0.25">
      <c r="C234" s="36">
        <f>'Portfolio Composition'!B219</f>
        <v>0</v>
      </c>
      <c r="D234" s="38" t="str">
        <f>IF(AND(ISNUMBER('Portfolio Composition'!F219), ISNUMBER('Measure Summary'!C215)), 'Portfolio Composition'!F219 * 'Measure Summary'!C215, " ")</f>
        <v xml:space="preserve"> </v>
      </c>
      <c r="E234" s="148"/>
      <c r="F234" s="148"/>
      <c r="G234" s="148"/>
      <c r="H234" s="148"/>
      <c r="I234" s="148"/>
      <c r="J234" s="148"/>
      <c r="K234" s="148"/>
      <c r="L234" s="148"/>
      <c r="M234" s="148"/>
      <c r="N234" s="148"/>
      <c r="O234" s="148"/>
      <c r="P234" s="148"/>
      <c r="Q234" s="148"/>
      <c r="R234" s="148"/>
      <c r="S234" s="148"/>
    </row>
    <row r="235" spans="3:19" x14ac:dyDescent="0.25">
      <c r="C235" s="36">
        <f>'Portfolio Composition'!B220</f>
        <v>0</v>
      </c>
      <c r="D235" s="38" t="str">
        <f>IF(AND(ISNUMBER('Portfolio Composition'!F220), ISNUMBER('Measure Summary'!C216)), 'Portfolio Composition'!F220 * 'Measure Summary'!C216, " ")</f>
        <v xml:space="preserve"> </v>
      </c>
      <c r="E235" s="148"/>
      <c r="F235" s="148"/>
      <c r="G235" s="148"/>
      <c r="H235" s="148"/>
      <c r="I235" s="148"/>
      <c r="J235" s="148"/>
      <c r="K235" s="148"/>
      <c r="L235" s="148"/>
      <c r="M235" s="148"/>
      <c r="N235" s="148"/>
      <c r="O235" s="148"/>
      <c r="P235" s="148"/>
      <c r="Q235" s="148"/>
      <c r="R235" s="148"/>
      <c r="S235" s="148"/>
    </row>
    <row r="236" spans="3:19" x14ac:dyDescent="0.25">
      <c r="C236" s="36">
        <f>'Portfolio Composition'!B221</f>
        <v>0</v>
      </c>
      <c r="D236" s="38" t="str">
        <f>IF(AND(ISNUMBER('Portfolio Composition'!F221), ISNUMBER('Measure Summary'!C217)), 'Portfolio Composition'!F221 * 'Measure Summary'!C217, " ")</f>
        <v xml:space="preserve"> </v>
      </c>
      <c r="E236" s="148"/>
      <c r="F236" s="148"/>
      <c r="G236" s="148"/>
      <c r="H236" s="148"/>
      <c r="I236" s="148"/>
      <c r="J236" s="148"/>
      <c r="K236" s="148"/>
      <c r="L236" s="148"/>
      <c r="M236" s="148"/>
      <c r="N236" s="148"/>
      <c r="O236" s="148"/>
      <c r="P236" s="148"/>
      <c r="Q236" s="148"/>
      <c r="R236" s="148"/>
      <c r="S236" s="148"/>
    </row>
    <row r="237" spans="3:19" x14ac:dyDescent="0.25">
      <c r="C237" s="36">
        <f>'Portfolio Composition'!B222</f>
        <v>0</v>
      </c>
      <c r="D237" s="38" t="str">
        <f>IF(AND(ISNUMBER('Portfolio Composition'!F222), ISNUMBER('Measure Summary'!C218)), 'Portfolio Composition'!F222 * 'Measure Summary'!C218, " ")</f>
        <v xml:space="preserve"> </v>
      </c>
      <c r="E237" s="148"/>
      <c r="F237" s="148"/>
      <c r="G237" s="148"/>
      <c r="H237" s="148"/>
      <c r="I237" s="148"/>
      <c r="J237" s="148"/>
      <c r="K237" s="148"/>
      <c r="L237" s="148"/>
      <c r="M237" s="148"/>
      <c r="N237" s="148"/>
      <c r="O237" s="148"/>
      <c r="P237" s="148"/>
      <c r="Q237" s="148"/>
      <c r="R237" s="148"/>
      <c r="S237" s="148"/>
    </row>
    <row r="238" spans="3:19" x14ac:dyDescent="0.25">
      <c r="C238" s="36">
        <f>'Portfolio Composition'!B223</f>
        <v>0</v>
      </c>
      <c r="D238" s="38" t="str">
        <f>IF(AND(ISNUMBER('Portfolio Composition'!F223), ISNUMBER('Measure Summary'!C219)), 'Portfolio Composition'!F223 * 'Measure Summary'!C219, " ")</f>
        <v xml:space="preserve"> </v>
      </c>
      <c r="E238" s="148"/>
      <c r="F238" s="148"/>
      <c r="G238" s="148"/>
      <c r="H238" s="148"/>
      <c r="I238" s="148"/>
      <c r="J238" s="148"/>
      <c r="K238" s="148"/>
      <c r="L238" s="148"/>
      <c r="M238" s="148"/>
      <c r="N238" s="148"/>
      <c r="O238" s="148"/>
      <c r="P238" s="148"/>
      <c r="Q238" s="148"/>
      <c r="R238" s="148"/>
      <c r="S238" s="148"/>
    </row>
    <row r="239" spans="3:19" x14ac:dyDescent="0.25">
      <c r="C239" s="36">
        <f>'Portfolio Composition'!B224</f>
        <v>0</v>
      </c>
      <c r="D239" s="38" t="str">
        <f>IF(AND(ISNUMBER('Portfolio Composition'!F224), ISNUMBER('Measure Summary'!C220)), 'Portfolio Composition'!F224 * 'Measure Summary'!C220, " ")</f>
        <v xml:space="preserve"> </v>
      </c>
      <c r="E239" s="148"/>
      <c r="F239" s="148"/>
      <c r="G239" s="148"/>
      <c r="H239" s="148"/>
      <c r="I239" s="148"/>
      <c r="J239" s="148"/>
      <c r="K239" s="148"/>
      <c r="L239" s="148"/>
      <c r="M239" s="148"/>
      <c r="N239" s="148"/>
      <c r="O239" s="148"/>
      <c r="P239" s="148"/>
      <c r="Q239" s="148"/>
      <c r="R239" s="148"/>
      <c r="S239" s="148"/>
    </row>
    <row r="240" spans="3:19" x14ac:dyDescent="0.25">
      <c r="C240" s="36">
        <f>'Portfolio Composition'!B225</f>
        <v>0</v>
      </c>
      <c r="D240" s="38" t="str">
        <f>IF(AND(ISNUMBER('Portfolio Composition'!F225), ISNUMBER('Measure Summary'!C221)), 'Portfolio Composition'!F225 * 'Measure Summary'!C221, " ")</f>
        <v xml:space="preserve"> </v>
      </c>
      <c r="E240" s="148"/>
      <c r="F240" s="148"/>
      <c r="G240" s="148"/>
      <c r="H240" s="148"/>
      <c r="I240" s="148"/>
      <c r="J240" s="148"/>
      <c r="K240" s="148"/>
      <c r="L240" s="148"/>
      <c r="M240" s="148"/>
      <c r="N240" s="148"/>
      <c r="O240" s="148"/>
      <c r="P240" s="148"/>
      <c r="Q240" s="148"/>
      <c r="R240" s="148"/>
      <c r="S240" s="148"/>
    </row>
    <row r="241" spans="3:19" x14ac:dyDescent="0.25">
      <c r="C241" s="36">
        <f>'Portfolio Composition'!B226</f>
        <v>0</v>
      </c>
      <c r="D241" s="38" t="str">
        <f>IF(AND(ISNUMBER('Portfolio Composition'!F226), ISNUMBER('Measure Summary'!C222)), 'Portfolio Composition'!F226 * 'Measure Summary'!C222, " ")</f>
        <v xml:space="preserve"> </v>
      </c>
      <c r="E241" s="148"/>
      <c r="F241" s="148"/>
      <c r="G241" s="148"/>
      <c r="H241" s="148"/>
      <c r="I241" s="148"/>
      <c r="J241" s="148"/>
      <c r="K241" s="148"/>
      <c r="L241" s="148"/>
      <c r="M241" s="148"/>
      <c r="N241" s="148"/>
      <c r="O241" s="148"/>
      <c r="P241" s="148"/>
      <c r="Q241" s="148"/>
      <c r="R241" s="148"/>
      <c r="S241" s="148"/>
    </row>
    <row r="242" spans="3:19" x14ac:dyDescent="0.25">
      <c r="C242" s="36">
        <f>'Portfolio Composition'!B227</f>
        <v>0</v>
      </c>
      <c r="D242" s="38" t="str">
        <f>IF(AND(ISNUMBER('Portfolio Composition'!F227), ISNUMBER('Measure Summary'!C223)), 'Portfolio Composition'!F227 * 'Measure Summary'!C223, " ")</f>
        <v xml:space="preserve"> </v>
      </c>
      <c r="E242" s="148"/>
      <c r="F242" s="148"/>
      <c r="G242" s="148"/>
      <c r="H242" s="148"/>
      <c r="I242" s="148"/>
      <c r="J242" s="148"/>
      <c r="K242" s="148"/>
      <c r="L242" s="148"/>
      <c r="M242" s="148"/>
      <c r="N242" s="148"/>
      <c r="O242" s="148"/>
      <c r="P242" s="148"/>
      <c r="Q242" s="148"/>
      <c r="R242" s="148"/>
      <c r="S242" s="148"/>
    </row>
    <row r="243" spans="3:19" x14ac:dyDescent="0.25">
      <c r="C243" s="36">
        <f>'Portfolio Composition'!B228</f>
        <v>0</v>
      </c>
      <c r="D243" s="38" t="str">
        <f>IF(AND(ISNUMBER('Portfolio Composition'!F228), ISNUMBER('Measure Summary'!C224)), 'Portfolio Composition'!F228 * 'Measure Summary'!C224, " ")</f>
        <v xml:space="preserve"> </v>
      </c>
      <c r="E243" s="148"/>
      <c r="F243" s="148"/>
      <c r="G243" s="148"/>
      <c r="H243" s="148"/>
      <c r="I243" s="148"/>
      <c r="J243" s="148"/>
      <c r="K243" s="148"/>
      <c r="L243" s="148"/>
      <c r="M243" s="148"/>
      <c r="N243" s="148"/>
      <c r="O243" s="148"/>
      <c r="P243" s="148"/>
      <c r="Q243" s="148"/>
      <c r="R243" s="148"/>
      <c r="S243" s="148"/>
    </row>
    <row r="244" spans="3:19" x14ac:dyDescent="0.25">
      <c r="C244" s="36">
        <f>'Portfolio Composition'!B229</f>
        <v>0</v>
      </c>
      <c r="D244" s="38" t="str">
        <f>IF(AND(ISNUMBER('Portfolio Composition'!F229), ISNUMBER('Measure Summary'!C225)), 'Portfolio Composition'!F229 * 'Measure Summary'!C225, " ")</f>
        <v xml:space="preserve"> </v>
      </c>
      <c r="E244" s="148"/>
      <c r="F244" s="148"/>
      <c r="G244" s="148"/>
      <c r="H244" s="148"/>
      <c r="I244" s="148"/>
      <c r="J244" s="148"/>
      <c r="K244" s="148"/>
      <c r="L244" s="148"/>
      <c r="M244" s="148"/>
      <c r="N244" s="148"/>
      <c r="O244" s="148"/>
      <c r="P244" s="148"/>
      <c r="Q244" s="148"/>
      <c r="R244" s="148"/>
      <c r="S244" s="148"/>
    </row>
    <row r="245" spans="3:19" x14ac:dyDescent="0.25">
      <c r="C245" s="36">
        <f>'Portfolio Composition'!B230</f>
        <v>0</v>
      </c>
      <c r="D245" s="38" t="str">
        <f>IF(AND(ISNUMBER('Portfolio Composition'!F230), ISNUMBER('Measure Summary'!C226)), 'Portfolio Composition'!F230 * 'Measure Summary'!C226, " ")</f>
        <v xml:space="preserve"> </v>
      </c>
      <c r="E245" s="148"/>
      <c r="F245" s="148"/>
      <c r="G245" s="148"/>
      <c r="H245" s="148"/>
      <c r="I245" s="148"/>
      <c r="J245" s="148"/>
      <c r="K245" s="148"/>
      <c r="L245" s="148"/>
      <c r="M245" s="148"/>
      <c r="N245" s="148"/>
      <c r="O245" s="148"/>
      <c r="P245" s="148"/>
      <c r="Q245" s="148"/>
      <c r="R245" s="148"/>
      <c r="S245" s="148"/>
    </row>
    <row r="246" spans="3:19" x14ac:dyDescent="0.25">
      <c r="C246" s="36">
        <f>'Portfolio Composition'!B231</f>
        <v>0</v>
      </c>
      <c r="D246" s="38" t="str">
        <f>IF(AND(ISNUMBER('Portfolio Composition'!F231), ISNUMBER('Measure Summary'!C227)), 'Portfolio Composition'!F231 * 'Measure Summary'!C227, " ")</f>
        <v xml:space="preserve"> </v>
      </c>
      <c r="E246" s="148"/>
      <c r="F246" s="148"/>
      <c r="G246" s="148"/>
      <c r="H246" s="148"/>
      <c r="I246" s="148"/>
      <c r="J246" s="148"/>
      <c r="K246" s="148"/>
      <c r="L246" s="148"/>
      <c r="M246" s="148"/>
      <c r="N246" s="148"/>
      <c r="O246" s="148"/>
      <c r="P246" s="148"/>
      <c r="Q246" s="148"/>
      <c r="R246" s="148"/>
      <c r="S246" s="148"/>
    </row>
    <row r="247" spans="3:19" x14ac:dyDescent="0.25">
      <c r="C247" s="36">
        <f>'Portfolio Composition'!B232</f>
        <v>0</v>
      </c>
      <c r="D247" s="38" t="str">
        <f>IF(AND(ISNUMBER('Portfolio Composition'!F232), ISNUMBER('Measure Summary'!C228)), 'Portfolio Composition'!F232 * 'Measure Summary'!C228, " ")</f>
        <v xml:space="preserve"> </v>
      </c>
      <c r="E247" s="148"/>
      <c r="F247" s="148"/>
      <c r="G247" s="148"/>
      <c r="H247" s="148"/>
      <c r="I247" s="148"/>
      <c r="J247" s="148"/>
      <c r="K247" s="148"/>
      <c r="L247" s="148"/>
      <c r="M247" s="148"/>
      <c r="N247" s="148"/>
      <c r="O247" s="148"/>
      <c r="P247" s="148"/>
      <c r="Q247" s="148"/>
      <c r="R247" s="148"/>
      <c r="S247" s="148"/>
    </row>
    <row r="248" spans="3:19" x14ac:dyDescent="0.25">
      <c r="C248" s="36">
        <f>'Portfolio Composition'!B233</f>
        <v>0</v>
      </c>
      <c r="D248" s="38" t="str">
        <f>IF(AND(ISNUMBER('Portfolio Composition'!F233), ISNUMBER('Measure Summary'!C229)), 'Portfolio Composition'!F233 * 'Measure Summary'!C229, " ")</f>
        <v xml:space="preserve"> </v>
      </c>
      <c r="E248" s="148"/>
      <c r="F248" s="148"/>
      <c r="G248" s="148"/>
      <c r="H248" s="148"/>
      <c r="I248" s="148"/>
      <c r="J248" s="148"/>
      <c r="K248" s="148"/>
      <c r="L248" s="148"/>
      <c r="M248" s="148"/>
      <c r="N248" s="148"/>
      <c r="O248" s="148"/>
      <c r="P248" s="148"/>
      <c r="Q248" s="148"/>
      <c r="R248" s="148"/>
      <c r="S248" s="148"/>
    </row>
    <row r="249" spans="3:19" x14ac:dyDescent="0.25">
      <c r="C249" s="36">
        <f>'Portfolio Composition'!B234</f>
        <v>0</v>
      </c>
      <c r="D249" s="38" t="str">
        <f>IF(AND(ISNUMBER('Portfolio Composition'!F234), ISNUMBER('Measure Summary'!C230)), 'Portfolio Composition'!F234 * 'Measure Summary'!C230, " ")</f>
        <v xml:space="preserve"> </v>
      </c>
      <c r="E249" s="148"/>
      <c r="F249" s="148"/>
      <c r="G249" s="148"/>
      <c r="H249" s="148"/>
      <c r="I249" s="148"/>
      <c r="J249" s="148"/>
      <c r="K249" s="148"/>
      <c r="L249" s="148"/>
      <c r="M249" s="148"/>
      <c r="N249" s="148"/>
      <c r="O249" s="148"/>
      <c r="P249" s="148"/>
      <c r="Q249" s="148"/>
      <c r="R249" s="148"/>
      <c r="S249" s="148"/>
    </row>
    <row r="250" spans="3:19" x14ac:dyDescent="0.25">
      <c r="C250" s="36">
        <f>'Portfolio Composition'!B235</f>
        <v>0</v>
      </c>
      <c r="D250" s="38" t="str">
        <f>IF(AND(ISNUMBER('Portfolio Composition'!F235), ISNUMBER('Measure Summary'!C231)), 'Portfolio Composition'!F235 * 'Measure Summary'!C231, " ")</f>
        <v xml:space="preserve"> </v>
      </c>
      <c r="E250" s="148"/>
      <c r="F250" s="148"/>
      <c r="G250" s="148"/>
      <c r="H250" s="148"/>
      <c r="I250" s="148"/>
      <c r="J250" s="148"/>
      <c r="K250" s="148"/>
      <c r="L250" s="148"/>
      <c r="M250" s="148"/>
      <c r="N250" s="148"/>
      <c r="O250" s="148"/>
      <c r="P250" s="148"/>
      <c r="Q250" s="148"/>
      <c r="R250" s="148"/>
      <c r="S250" s="148"/>
    </row>
    <row r="251" spans="3:19" x14ac:dyDescent="0.25">
      <c r="C251" s="36">
        <f>'Portfolio Composition'!B236</f>
        <v>0</v>
      </c>
      <c r="D251" s="38" t="str">
        <f>IF(AND(ISNUMBER('Portfolio Composition'!F236), ISNUMBER('Measure Summary'!C232)), 'Portfolio Composition'!F236 * 'Measure Summary'!C232, " ")</f>
        <v xml:space="preserve"> </v>
      </c>
      <c r="E251" s="148"/>
      <c r="F251" s="148"/>
      <c r="G251" s="148"/>
      <c r="H251" s="148"/>
      <c r="I251" s="148"/>
      <c r="J251" s="148"/>
      <c r="K251" s="148"/>
      <c r="L251" s="148"/>
      <c r="M251" s="148"/>
      <c r="N251" s="148"/>
      <c r="O251" s="148"/>
      <c r="P251" s="148"/>
      <c r="Q251" s="148"/>
      <c r="R251" s="148"/>
      <c r="S251" s="148"/>
    </row>
    <row r="252" spans="3:19" x14ac:dyDescent="0.25">
      <c r="C252" s="36">
        <f>'Portfolio Composition'!B237</f>
        <v>0</v>
      </c>
      <c r="D252" s="38" t="str">
        <f>IF(AND(ISNUMBER('Portfolio Composition'!F237), ISNUMBER('Measure Summary'!C233)), 'Portfolio Composition'!F237 * 'Measure Summary'!C233, " ")</f>
        <v xml:space="preserve"> </v>
      </c>
      <c r="E252" s="148"/>
      <c r="F252" s="148"/>
      <c r="G252" s="148"/>
      <c r="H252" s="148"/>
      <c r="I252" s="148"/>
      <c r="J252" s="148"/>
      <c r="K252" s="148"/>
      <c r="L252" s="148"/>
      <c r="M252" s="148"/>
      <c r="N252" s="148"/>
      <c r="O252" s="148"/>
      <c r="P252" s="148"/>
      <c r="Q252" s="148"/>
      <c r="R252" s="148"/>
      <c r="S252" s="148"/>
    </row>
    <row r="253" spans="3:19" x14ac:dyDescent="0.25">
      <c r="C253" s="36">
        <f>'Portfolio Composition'!B238</f>
        <v>0</v>
      </c>
      <c r="D253" s="38" t="str">
        <f>IF(AND(ISNUMBER('Portfolio Composition'!F238), ISNUMBER('Measure Summary'!C234)), 'Portfolio Composition'!F238 * 'Measure Summary'!C234, " ")</f>
        <v xml:space="preserve"> </v>
      </c>
      <c r="E253" s="148"/>
      <c r="F253" s="148"/>
      <c r="G253" s="148"/>
      <c r="H253" s="148"/>
      <c r="I253" s="148"/>
      <c r="J253" s="148"/>
      <c r="K253" s="148"/>
      <c r="L253" s="148"/>
      <c r="M253" s="148"/>
      <c r="N253" s="148"/>
      <c r="O253" s="148"/>
      <c r="P253" s="148"/>
      <c r="Q253" s="148"/>
      <c r="R253" s="148"/>
      <c r="S253" s="148"/>
    </row>
    <row r="254" spans="3:19" x14ac:dyDescent="0.25">
      <c r="C254" s="36">
        <f>'Portfolio Composition'!B239</f>
        <v>0</v>
      </c>
      <c r="D254" s="38" t="str">
        <f>IF(AND(ISNUMBER('Portfolio Composition'!F239), ISNUMBER('Measure Summary'!C235)), 'Portfolio Composition'!F239 * 'Measure Summary'!C235, " ")</f>
        <v xml:space="preserve"> </v>
      </c>
      <c r="E254" s="148"/>
      <c r="F254" s="148"/>
      <c r="G254" s="148"/>
      <c r="H254" s="148"/>
      <c r="I254" s="148"/>
      <c r="J254" s="148"/>
      <c r="K254" s="148"/>
      <c r="L254" s="148"/>
      <c r="M254" s="148"/>
      <c r="N254" s="148"/>
      <c r="O254" s="148"/>
      <c r="P254" s="148"/>
      <c r="Q254" s="148"/>
      <c r="R254" s="148"/>
      <c r="S254" s="148"/>
    </row>
    <row r="255" spans="3:19" x14ac:dyDescent="0.25">
      <c r="C255" s="36">
        <f>'Portfolio Composition'!B240</f>
        <v>0</v>
      </c>
      <c r="D255" s="38" t="str">
        <f>IF(AND(ISNUMBER('Portfolio Composition'!F240), ISNUMBER('Measure Summary'!C236)), 'Portfolio Composition'!F240 * 'Measure Summary'!C236, " ")</f>
        <v xml:space="preserve"> </v>
      </c>
      <c r="E255" s="148"/>
      <c r="F255" s="148"/>
      <c r="G255" s="148"/>
      <c r="H255" s="148"/>
      <c r="I255" s="148"/>
      <c r="J255" s="148"/>
      <c r="K255" s="148"/>
      <c r="L255" s="148"/>
      <c r="M255" s="148"/>
      <c r="N255" s="148"/>
      <c r="O255" s="148"/>
      <c r="P255" s="148"/>
      <c r="Q255" s="148"/>
      <c r="R255" s="148"/>
      <c r="S255" s="148"/>
    </row>
    <row r="256" spans="3:19" x14ac:dyDescent="0.25">
      <c r="C256" s="36">
        <f>'Portfolio Composition'!B241</f>
        <v>0</v>
      </c>
      <c r="D256" s="38" t="str">
        <f>IF(AND(ISNUMBER('Portfolio Composition'!F241), ISNUMBER('Measure Summary'!C237)), 'Portfolio Composition'!F241 * 'Measure Summary'!C237, " ")</f>
        <v xml:space="preserve"> </v>
      </c>
      <c r="E256" s="148"/>
      <c r="F256" s="148"/>
      <c r="G256" s="148"/>
      <c r="H256" s="148"/>
      <c r="I256" s="148"/>
      <c r="J256" s="148"/>
      <c r="K256" s="148"/>
      <c r="L256" s="148"/>
      <c r="M256" s="148"/>
      <c r="N256" s="148"/>
      <c r="O256" s="148"/>
      <c r="P256" s="148"/>
      <c r="Q256" s="148"/>
      <c r="R256" s="148"/>
      <c r="S256" s="148"/>
    </row>
    <row r="257" spans="3:19" x14ac:dyDescent="0.25">
      <c r="C257" s="36">
        <f>'Portfolio Composition'!B242</f>
        <v>0</v>
      </c>
      <c r="D257" s="38" t="str">
        <f>IF(AND(ISNUMBER('Portfolio Composition'!F242), ISNUMBER('Measure Summary'!C238)), 'Portfolio Composition'!F242 * 'Measure Summary'!C238, " ")</f>
        <v xml:space="preserve"> </v>
      </c>
      <c r="E257" s="148"/>
      <c r="F257" s="148"/>
      <c r="G257" s="148"/>
      <c r="H257" s="148"/>
      <c r="I257" s="148"/>
      <c r="J257" s="148"/>
      <c r="K257" s="148"/>
      <c r="L257" s="148"/>
      <c r="M257" s="148"/>
      <c r="N257" s="148"/>
      <c r="O257" s="148"/>
      <c r="P257" s="148"/>
      <c r="Q257" s="148"/>
      <c r="R257" s="148"/>
      <c r="S257" s="148"/>
    </row>
    <row r="258" spans="3:19" x14ac:dyDescent="0.25">
      <c r="C258" s="36">
        <f>'Portfolio Composition'!B243</f>
        <v>0</v>
      </c>
      <c r="D258" s="38" t="str">
        <f>IF(AND(ISNUMBER('Portfolio Composition'!F243), ISNUMBER('Measure Summary'!C239)), 'Portfolio Composition'!F243 * 'Measure Summary'!C239, " ")</f>
        <v xml:space="preserve"> </v>
      </c>
      <c r="E258" s="148"/>
      <c r="F258" s="148"/>
      <c r="G258" s="148"/>
      <c r="H258" s="148"/>
      <c r="I258" s="148"/>
      <c r="J258" s="148"/>
      <c r="K258" s="148"/>
      <c r="L258" s="148"/>
      <c r="M258" s="148"/>
      <c r="N258" s="148"/>
      <c r="O258" s="148"/>
      <c r="P258" s="148"/>
      <c r="Q258" s="148"/>
      <c r="R258" s="148"/>
      <c r="S258" s="148"/>
    </row>
    <row r="259" spans="3:19" x14ac:dyDescent="0.25">
      <c r="C259" s="36">
        <f>'Portfolio Composition'!B244</f>
        <v>0</v>
      </c>
      <c r="D259" s="38" t="str">
        <f>IF(AND(ISNUMBER('Portfolio Composition'!F244), ISNUMBER('Measure Summary'!C240)), 'Portfolio Composition'!F244 * 'Measure Summary'!C240, " ")</f>
        <v xml:space="preserve"> </v>
      </c>
      <c r="E259" s="148"/>
      <c r="F259" s="148"/>
      <c r="G259" s="148"/>
      <c r="H259" s="148"/>
      <c r="I259" s="148"/>
      <c r="J259" s="148"/>
      <c r="K259" s="148"/>
      <c r="L259" s="148"/>
      <c r="M259" s="148"/>
      <c r="N259" s="148"/>
      <c r="O259" s="148"/>
      <c r="P259" s="148"/>
      <c r="Q259" s="148"/>
      <c r="R259" s="148"/>
      <c r="S259" s="148"/>
    </row>
    <row r="260" spans="3:19" x14ac:dyDescent="0.25">
      <c r="C260" s="36">
        <f>'Portfolio Composition'!B245</f>
        <v>0</v>
      </c>
      <c r="D260" s="38" t="str">
        <f>IF(AND(ISNUMBER('Portfolio Composition'!F245), ISNUMBER('Measure Summary'!C241)), 'Portfolio Composition'!F245 * 'Measure Summary'!C241, " ")</f>
        <v xml:space="preserve"> </v>
      </c>
      <c r="E260" s="148"/>
      <c r="F260" s="148"/>
      <c r="G260" s="148"/>
      <c r="H260" s="148"/>
      <c r="I260" s="148"/>
      <c r="J260" s="148"/>
      <c r="K260" s="148"/>
      <c r="L260" s="148"/>
      <c r="M260" s="148"/>
      <c r="N260" s="148"/>
      <c r="O260" s="148"/>
      <c r="P260" s="148"/>
      <c r="Q260" s="148"/>
      <c r="R260" s="148"/>
      <c r="S260" s="148"/>
    </row>
    <row r="261" spans="3:19" x14ac:dyDescent="0.25">
      <c r="C261" s="36">
        <f>'Portfolio Composition'!B246</f>
        <v>0</v>
      </c>
      <c r="D261" s="38" t="str">
        <f>IF(AND(ISNUMBER('Portfolio Composition'!F246), ISNUMBER('Measure Summary'!C242)), 'Portfolio Composition'!F246 * 'Measure Summary'!C242, " ")</f>
        <v xml:space="preserve"> </v>
      </c>
      <c r="E261" s="148"/>
      <c r="F261" s="148"/>
      <c r="G261" s="148"/>
      <c r="H261" s="148"/>
      <c r="I261" s="148"/>
      <c r="J261" s="148"/>
      <c r="K261" s="148"/>
      <c r="L261" s="148"/>
      <c r="M261" s="148"/>
      <c r="N261" s="148"/>
      <c r="O261" s="148"/>
      <c r="P261" s="148"/>
      <c r="Q261" s="148"/>
      <c r="R261" s="148"/>
      <c r="S261" s="148"/>
    </row>
    <row r="262" spans="3:19" x14ac:dyDescent="0.25">
      <c r="C262" s="36">
        <f>'Portfolio Composition'!B247</f>
        <v>0</v>
      </c>
      <c r="D262" s="38" t="str">
        <f>IF(AND(ISNUMBER('Portfolio Composition'!F247), ISNUMBER('Measure Summary'!C243)), 'Portfolio Composition'!F247 * 'Measure Summary'!C243, " ")</f>
        <v xml:space="preserve"> </v>
      </c>
      <c r="E262" s="148"/>
      <c r="F262" s="148"/>
      <c r="G262" s="148"/>
      <c r="H262" s="148"/>
      <c r="I262" s="148"/>
      <c r="J262" s="148"/>
      <c r="K262" s="148"/>
      <c r="L262" s="148"/>
      <c r="M262" s="148"/>
      <c r="N262" s="148"/>
      <c r="O262" s="148"/>
      <c r="P262" s="148"/>
      <c r="Q262" s="148"/>
      <c r="R262" s="148"/>
      <c r="S262" s="148"/>
    </row>
    <row r="263" spans="3:19" x14ac:dyDescent="0.25">
      <c r="C263" s="36">
        <f>'Portfolio Composition'!B248</f>
        <v>0</v>
      </c>
      <c r="D263" s="38" t="str">
        <f>IF(AND(ISNUMBER('Portfolio Composition'!F248), ISNUMBER('Measure Summary'!C244)), 'Portfolio Composition'!F248 * 'Measure Summary'!C244, " ")</f>
        <v xml:space="preserve"> </v>
      </c>
      <c r="E263" s="148"/>
      <c r="F263" s="148"/>
      <c r="G263" s="148"/>
      <c r="H263" s="148"/>
      <c r="I263" s="148"/>
      <c r="J263" s="148"/>
      <c r="K263" s="148"/>
      <c r="L263" s="148"/>
      <c r="M263" s="148"/>
      <c r="N263" s="148"/>
      <c r="O263" s="148"/>
      <c r="P263" s="148"/>
      <c r="Q263" s="148"/>
      <c r="R263" s="148"/>
      <c r="S263" s="148"/>
    </row>
    <row r="264" spans="3:19" x14ac:dyDescent="0.25">
      <c r="C264" s="36">
        <f>'Portfolio Composition'!B249</f>
        <v>0</v>
      </c>
      <c r="D264" s="38" t="str">
        <f>IF(AND(ISNUMBER('Portfolio Composition'!F249), ISNUMBER('Measure Summary'!C245)), 'Portfolio Composition'!F249 * 'Measure Summary'!C245, " ")</f>
        <v xml:space="preserve"> </v>
      </c>
      <c r="E264" s="148"/>
      <c r="F264" s="148"/>
      <c r="G264" s="148"/>
      <c r="H264" s="148"/>
      <c r="I264" s="148"/>
      <c r="J264" s="148"/>
      <c r="K264" s="148"/>
      <c r="L264" s="148"/>
      <c r="M264" s="148"/>
      <c r="N264" s="148"/>
      <c r="O264" s="148"/>
      <c r="P264" s="148"/>
      <c r="Q264" s="148"/>
      <c r="R264" s="148"/>
      <c r="S264" s="148"/>
    </row>
    <row r="265" spans="3:19" x14ac:dyDescent="0.25">
      <c r="C265" s="36">
        <f>'Portfolio Composition'!B250</f>
        <v>0</v>
      </c>
      <c r="D265" s="38" t="str">
        <f>IF(AND(ISNUMBER('Portfolio Composition'!F250), ISNUMBER('Measure Summary'!C246)), 'Portfolio Composition'!F250 * 'Measure Summary'!C246, " ")</f>
        <v xml:space="preserve"> </v>
      </c>
      <c r="E265" s="148"/>
      <c r="F265" s="148"/>
      <c r="G265" s="148"/>
      <c r="H265" s="148"/>
      <c r="I265" s="148"/>
      <c r="J265" s="148"/>
      <c r="K265" s="148"/>
      <c r="L265" s="148"/>
      <c r="M265" s="148"/>
      <c r="N265" s="148"/>
      <c r="O265" s="148"/>
      <c r="P265" s="148"/>
      <c r="Q265" s="148"/>
      <c r="R265" s="148"/>
      <c r="S265" s="148"/>
    </row>
    <row r="266" spans="3:19" x14ac:dyDescent="0.25">
      <c r="C266" s="36">
        <f>'Portfolio Composition'!B251</f>
        <v>0</v>
      </c>
      <c r="D266" s="38" t="str">
        <f>IF(AND(ISNUMBER('Portfolio Composition'!F251), ISNUMBER('Measure Summary'!C247)), 'Portfolio Composition'!F251 * 'Measure Summary'!C247, " ")</f>
        <v xml:space="preserve"> </v>
      </c>
      <c r="E266" s="148"/>
      <c r="F266" s="148"/>
      <c r="G266" s="148"/>
      <c r="H266" s="148"/>
      <c r="I266" s="148"/>
      <c r="J266" s="148"/>
      <c r="K266" s="148"/>
      <c r="L266" s="148"/>
      <c r="M266" s="148"/>
      <c r="N266" s="148"/>
      <c r="O266" s="148"/>
      <c r="P266" s="148"/>
      <c r="Q266" s="148"/>
      <c r="R266" s="148"/>
      <c r="S266" s="148"/>
    </row>
    <row r="267" spans="3:19" x14ac:dyDescent="0.25">
      <c r="C267" s="36">
        <f>'Portfolio Composition'!B252</f>
        <v>0</v>
      </c>
      <c r="D267" s="38" t="str">
        <f>IF(AND(ISNUMBER('Portfolio Composition'!F252), ISNUMBER('Measure Summary'!C248)), 'Portfolio Composition'!F252 * 'Measure Summary'!C248, " ")</f>
        <v xml:space="preserve"> </v>
      </c>
      <c r="E267" s="148"/>
      <c r="F267" s="148"/>
      <c r="G267" s="148"/>
      <c r="H267" s="148"/>
      <c r="I267" s="148"/>
      <c r="J267" s="148"/>
      <c r="K267" s="148"/>
      <c r="L267" s="148"/>
      <c r="M267" s="148"/>
      <c r="N267" s="148"/>
      <c r="O267" s="148"/>
      <c r="P267" s="148"/>
      <c r="Q267" s="148"/>
      <c r="R267" s="148"/>
      <c r="S267" s="148"/>
    </row>
    <row r="268" spans="3:19" x14ac:dyDescent="0.25">
      <c r="C268" s="36">
        <f>'Portfolio Composition'!B253</f>
        <v>0</v>
      </c>
      <c r="D268" s="38" t="str">
        <f>IF(AND(ISNUMBER('Portfolio Composition'!F253), ISNUMBER('Measure Summary'!C249)), 'Portfolio Composition'!F253 * 'Measure Summary'!C249, " ")</f>
        <v xml:space="preserve"> </v>
      </c>
      <c r="E268" s="148"/>
      <c r="F268" s="148"/>
      <c r="G268" s="148"/>
      <c r="H268" s="148"/>
      <c r="I268" s="148"/>
      <c r="J268" s="148"/>
      <c r="K268" s="148"/>
      <c r="L268" s="148"/>
      <c r="M268" s="148"/>
      <c r="N268" s="148"/>
      <c r="O268" s="148"/>
      <c r="P268" s="148"/>
      <c r="Q268" s="148"/>
      <c r="R268" s="148"/>
      <c r="S268" s="148"/>
    </row>
    <row r="269" spans="3:19" x14ac:dyDescent="0.25">
      <c r="C269" s="36">
        <f>'Portfolio Composition'!B254</f>
        <v>0</v>
      </c>
      <c r="D269" s="38" t="str">
        <f>IF(AND(ISNUMBER('Portfolio Composition'!F254), ISNUMBER('Measure Summary'!C250)), 'Portfolio Composition'!F254 * 'Measure Summary'!C250, " ")</f>
        <v xml:space="preserve"> </v>
      </c>
      <c r="E269" s="148"/>
      <c r="F269" s="148"/>
      <c r="G269" s="148"/>
      <c r="H269" s="148"/>
      <c r="I269" s="148"/>
      <c r="J269" s="148"/>
      <c r="K269" s="148"/>
      <c r="L269" s="148"/>
      <c r="M269" s="148"/>
      <c r="N269" s="148"/>
      <c r="O269" s="148"/>
      <c r="P269" s="148"/>
      <c r="Q269" s="148"/>
      <c r="R269" s="148"/>
      <c r="S269" s="148"/>
    </row>
    <row r="270" spans="3:19" x14ac:dyDescent="0.25">
      <c r="C270" s="36">
        <f>'Portfolio Composition'!B255</f>
        <v>0</v>
      </c>
      <c r="D270" s="38" t="str">
        <f>IF(AND(ISNUMBER('Portfolio Composition'!F255), ISNUMBER('Measure Summary'!C251)), 'Portfolio Composition'!F255 * 'Measure Summary'!C251, " ")</f>
        <v xml:space="preserve"> </v>
      </c>
      <c r="E270" s="148"/>
      <c r="F270" s="148"/>
      <c r="G270" s="148"/>
      <c r="H270" s="148"/>
      <c r="I270" s="148"/>
      <c r="J270" s="148"/>
      <c r="K270" s="148"/>
      <c r="L270" s="148"/>
      <c r="M270" s="148"/>
      <c r="N270" s="148"/>
      <c r="O270" s="148"/>
      <c r="P270" s="148"/>
      <c r="Q270" s="148"/>
      <c r="R270" s="148"/>
      <c r="S270" s="148"/>
    </row>
    <row r="271" spans="3:19" x14ac:dyDescent="0.25">
      <c r="C271" s="36">
        <f>'Portfolio Composition'!B256</f>
        <v>0</v>
      </c>
      <c r="D271" s="38" t="str">
        <f>IF(AND(ISNUMBER('Portfolio Composition'!F256), ISNUMBER('Measure Summary'!C252)), 'Portfolio Composition'!F256 * 'Measure Summary'!C252, " ")</f>
        <v xml:space="preserve"> </v>
      </c>
      <c r="E271" s="148"/>
      <c r="F271" s="148"/>
      <c r="G271" s="148"/>
      <c r="H271" s="148"/>
      <c r="I271" s="148"/>
      <c r="J271" s="148"/>
      <c r="K271" s="148"/>
      <c r="L271" s="148"/>
      <c r="M271" s="148"/>
      <c r="N271" s="148"/>
      <c r="O271" s="148"/>
      <c r="P271" s="148"/>
      <c r="Q271" s="148"/>
      <c r="R271" s="148"/>
      <c r="S271" s="148"/>
    </row>
    <row r="272" spans="3:19" x14ac:dyDescent="0.25">
      <c r="C272" s="36">
        <f>'Portfolio Composition'!B257</f>
        <v>0</v>
      </c>
      <c r="D272" s="38" t="str">
        <f>IF(AND(ISNUMBER('Portfolio Composition'!F257), ISNUMBER('Measure Summary'!C253)), 'Portfolio Composition'!F257 * 'Measure Summary'!C253, " ")</f>
        <v xml:space="preserve"> </v>
      </c>
      <c r="E272" s="148"/>
      <c r="F272" s="148"/>
      <c r="G272" s="148"/>
      <c r="H272" s="148"/>
      <c r="I272" s="148"/>
      <c r="J272" s="148"/>
      <c r="K272" s="148"/>
      <c r="L272" s="148"/>
      <c r="M272" s="148"/>
      <c r="N272" s="148"/>
      <c r="O272" s="148"/>
      <c r="P272" s="148"/>
      <c r="Q272" s="148"/>
      <c r="R272" s="148"/>
      <c r="S272" s="148"/>
    </row>
    <row r="273" spans="3:19" x14ac:dyDescent="0.25">
      <c r="C273" s="36">
        <f>'Portfolio Composition'!B258</f>
        <v>0</v>
      </c>
      <c r="D273" s="38" t="str">
        <f>IF(AND(ISNUMBER('Portfolio Composition'!F258), ISNUMBER('Measure Summary'!C254)), 'Portfolio Composition'!F258 * 'Measure Summary'!C254, " ")</f>
        <v xml:space="preserve"> </v>
      </c>
      <c r="E273" s="148"/>
      <c r="F273" s="148"/>
      <c r="G273" s="148"/>
      <c r="H273" s="148"/>
      <c r="I273" s="148"/>
      <c r="J273" s="148"/>
      <c r="K273" s="148"/>
      <c r="L273" s="148"/>
      <c r="M273" s="148"/>
      <c r="N273" s="148"/>
      <c r="O273" s="148"/>
      <c r="P273" s="148"/>
      <c r="Q273" s="148"/>
      <c r="R273" s="148"/>
      <c r="S273" s="148"/>
    </row>
    <row r="274" spans="3:19" x14ac:dyDescent="0.25">
      <c r="C274" s="36">
        <f>'Portfolio Composition'!B259</f>
        <v>0</v>
      </c>
      <c r="D274" s="38" t="str">
        <f>IF(AND(ISNUMBER('Portfolio Composition'!F259), ISNUMBER('Measure Summary'!C255)), 'Portfolio Composition'!F259 * 'Measure Summary'!C255, " ")</f>
        <v xml:space="preserve"> </v>
      </c>
      <c r="E274" s="148"/>
      <c r="F274" s="148"/>
      <c r="G274" s="148"/>
      <c r="H274" s="148"/>
      <c r="I274" s="148"/>
      <c r="J274" s="148"/>
      <c r="K274" s="148"/>
      <c r="L274" s="148"/>
      <c r="M274" s="148"/>
      <c r="N274" s="148"/>
      <c r="O274" s="148"/>
      <c r="P274" s="148"/>
      <c r="Q274" s="148"/>
      <c r="R274" s="148"/>
      <c r="S274" s="148"/>
    </row>
    <row r="275" spans="3:19" x14ac:dyDescent="0.25">
      <c r="C275" s="36">
        <f>'Portfolio Composition'!B260</f>
        <v>0</v>
      </c>
      <c r="D275" s="38" t="str">
        <f>IF(AND(ISNUMBER('Portfolio Composition'!F260), ISNUMBER('Measure Summary'!C256)), 'Portfolio Composition'!F260 * 'Measure Summary'!C256, " ")</f>
        <v xml:space="preserve"> </v>
      </c>
      <c r="E275" s="148"/>
      <c r="F275" s="148"/>
      <c r="G275" s="148"/>
      <c r="H275" s="148"/>
      <c r="I275" s="148"/>
      <c r="J275" s="148"/>
      <c r="K275" s="148"/>
      <c r="L275" s="148"/>
      <c r="M275" s="148"/>
      <c r="N275" s="148"/>
      <c r="O275" s="148"/>
      <c r="P275" s="148"/>
      <c r="Q275" s="148"/>
      <c r="R275" s="148"/>
      <c r="S275" s="148"/>
    </row>
    <row r="276" spans="3:19" x14ac:dyDescent="0.25">
      <c r="C276" s="36">
        <f>'Portfolio Composition'!B261</f>
        <v>0</v>
      </c>
      <c r="D276" s="38" t="str">
        <f>IF(AND(ISNUMBER('Portfolio Composition'!F261), ISNUMBER('Measure Summary'!C257)), 'Portfolio Composition'!F261 * 'Measure Summary'!C257, " ")</f>
        <v xml:space="preserve"> </v>
      </c>
      <c r="E276" s="148"/>
      <c r="F276" s="148"/>
      <c r="G276" s="148"/>
      <c r="H276" s="148"/>
      <c r="I276" s="148"/>
      <c r="J276" s="148"/>
      <c r="K276" s="148"/>
      <c r="L276" s="148"/>
      <c r="M276" s="148"/>
      <c r="N276" s="148"/>
      <c r="O276" s="148"/>
      <c r="P276" s="148"/>
      <c r="Q276" s="148"/>
      <c r="R276" s="148"/>
      <c r="S276" s="148"/>
    </row>
    <row r="277" spans="3:19" x14ac:dyDescent="0.25">
      <c r="C277" s="36">
        <f>'Portfolio Composition'!B262</f>
        <v>0</v>
      </c>
      <c r="D277" s="38" t="str">
        <f>IF(AND(ISNUMBER('Portfolio Composition'!F262), ISNUMBER('Measure Summary'!C258)), 'Portfolio Composition'!F262 * 'Measure Summary'!C258, " ")</f>
        <v xml:space="preserve"> </v>
      </c>
      <c r="E277" s="148"/>
      <c r="F277" s="148"/>
      <c r="G277" s="148"/>
      <c r="H277" s="148"/>
      <c r="I277" s="148"/>
      <c r="J277" s="148"/>
      <c r="K277" s="148"/>
      <c r="L277" s="148"/>
      <c r="M277" s="148"/>
      <c r="N277" s="148"/>
      <c r="O277" s="148"/>
      <c r="P277" s="148"/>
      <c r="Q277" s="148"/>
      <c r="R277" s="148"/>
      <c r="S277" s="148"/>
    </row>
    <row r="278" spans="3:19" x14ac:dyDescent="0.25">
      <c r="C278" s="36">
        <f>'Portfolio Composition'!B263</f>
        <v>0</v>
      </c>
      <c r="D278" s="38" t="str">
        <f>IF(AND(ISNUMBER('Portfolio Composition'!F263), ISNUMBER('Measure Summary'!C259)), 'Portfolio Composition'!F263 * 'Measure Summary'!C259, " ")</f>
        <v xml:space="preserve"> </v>
      </c>
      <c r="E278" s="148"/>
      <c r="F278" s="148"/>
      <c r="G278" s="148"/>
      <c r="H278" s="148"/>
      <c r="I278" s="148"/>
      <c r="J278" s="148"/>
      <c r="K278" s="148"/>
      <c r="L278" s="148"/>
      <c r="M278" s="148"/>
      <c r="N278" s="148"/>
      <c r="O278" s="148"/>
      <c r="P278" s="148"/>
      <c r="Q278" s="148"/>
      <c r="R278" s="148"/>
      <c r="S278" s="148"/>
    </row>
    <row r="279" spans="3:19" x14ac:dyDescent="0.25">
      <c r="C279" s="36">
        <f>'Portfolio Composition'!B264</f>
        <v>0</v>
      </c>
      <c r="D279" s="38" t="str">
        <f>IF(AND(ISNUMBER('Portfolio Composition'!F264), ISNUMBER('Measure Summary'!C260)), 'Portfolio Composition'!F264 * 'Measure Summary'!C260, " ")</f>
        <v xml:space="preserve"> </v>
      </c>
      <c r="E279" s="148"/>
      <c r="F279" s="148"/>
      <c r="G279" s="148"/>
      <c r="H279" s="148"/>
      <c r="I279" s="148"/>
      <c r="J279" s="148"/>
      <c r="K279" s="148"/>
      <c r="L279" s="148"/>
      <c r="M279" s="148"/>
      <c r="N279" s="148"/>
      <c r="O279" s="148"/>
      <c r="P279" s="148"/>
      <c r="Q279" s="148"/>
      <c r="R279" s="148"/>
      <c r="S279" s="148"/>
    </row>
    <row r="280" spans="3:19" x14ac:dyDescent="0.25">
      <c r="C280" s="36">
        <f>'Portfolio Composition'!B265</f>
        <v>0</v>
      </c>
      <c r="D280" s="38" t="str">
        <f>IF(AND(ISNUMBER('Portfolio Composition'!F265), ISNUMBER('Measure Summary'!C261)), 'Portfolio Composition'!F265 * 'Measure Summary'!C261, " ")</f>
        <v xml:space="preserve"> </v>
      </c>
      <c r="E280" s="148"/>
      <c r="F280" s="148"/>
      <c r="G280" s="148"/>
      <c r="H280" s="148"/>
      <c r="I280" s="148"/>
      <c r="J280" s="148"/>
      <c r="K280" s="148"/>
      <c r="L280" s="148"/>
      <c r="M280" s="148"/>
      <c r="N280" s="148"/>
      <c r="O280" s="148"/>
      <c r="P280" s="148"/>
      <c r="Q280" s="148"/>
      <c r="R280" s="148"/>
      <c r="S280" s="148"/>
    </row>
    <row r="281" spans="3:19" x14ac:dyDescent="0.25">
      <c r="C281" s="36">
        <f>'Portfolio Composition'!B266</f>
        <v>0</v>
      </c>
      <c r="D281" s="38" t="str">
        <f>IF(AND(ISNUMBER('Portfolio Composition'!F266), ISNUMBER('Measure Summary'!C262)), 'Portfolio Composition'!F266 * 'Measure Summary'!C262, " ")</f>
        <v xml:space="preserve"> </v>
      </c>
      <c r="E281" s="148"/>
      <c r="F281" s="148"/>
      <c r="G281" s="148"/>
      <c r="H281" s="148"/>
      <c r="I281" s="148"/>
      <c r="J281" s="148"/>
      <c r="K281" s="148"/>
      <c r="L281" s="148"/>
      <c r="M281" s="148"/>
      <c r="N281" s="148"/>
      <c r="O281" s="148"/>
      <c r="P281" s="148"/>
      <c r="Q281" s="148"/>
      <c r="R281" s="148"/>
      <c r="S281" s="148"/>
    </row>
    <row r="282" spans="3:19" x14ac:dyDescent="0.25">
      <c r="C282" s="36">
        <f>'Portfolio Composition'!B267</f>
        <v>0</v>
      </c>
      <c r="D282" s="38" t="str">
        <f>IF(AND(ISNUMBER('Portfolio Composition'!F267), ISNUMBER('Measure Summary'!C263)), 'Portfolio Composition'!F267 * 'Measure Summary'!C263, " ")</f>
        <v xml:space="preserve"> </v>
      </c>
      <c r="E282" s="148"/>
      <c r="F282" s="148"/>
      <c r="G282" s="148"/>
      <c r="H282" s="148"/>
      <c r="I282" s="148"/>
      <c r="J282" s="148"/>
      <c r="K282" s="148"/>
      <c r="L282" s="148"/>
      <c r="M282" s="148"/>
      <c r="N282" s="148"/>
      <c r="O282" s="148"/>
      <c r="P282" s="148"/>
      <c r="Q282" s="148"/>
      <c r="R282" s="148"/>
      <c r="S282" s="148"/>
    </row>
    <row r="283" spans="3:19" x14ac:dyDescent="0.25">
      <c r="C283" s="36">
        <f>'Portfolio Composition'!B268</f>
        <v>0</v>
      </c>
      <c r="D283" s="38" t="str">
        <f>IF(AND(ISNUMBER('Portfolio Composition'!F268), ISNUMBER('Measure Summary'!C264)), 'Portfolio Composition'!F268 * 'Measure Summary'!C264, " ")</f>
        <v xml:space="preserve"> </v>
      </c>
      <c r="E283" s="148"/>
      <c r="F283" s="148"/>
      <c r="G283" s="148"/>
      <c r="H283" s="148"/>
      <c r="I283" s="148"/>
      <c r="J283" s="148"/>
      <c r="K283" s="148"/>
      <c r="L283" s="148"/>
      <c r="M283" s="148"/>
      <c r="N283" s="148"/>
      <c r="O283" s="148"/>
      <c r="P283" s="148"/>
      <c r="Q283" s="148"/>
      <c r="R283" s="148"/>
      <c r="S283" s="148"/>
    </row>
    <row r="284" spans="3:19" x14ac:dyDescent="0.25">
      <c r="C284" s="36">
        <f>'Portfolio Composition'!B269</f>
        <v>0</v>
      </c>
      <c r="D284" s="38" t="str">
        <f>IF(AND(ISNUMBER('Portfolio Composition'!F269), ISNUMBER('Measure Summary'!C265)), 'Portfolio Composition'!F269 * 'Measure Summary'!C265, " ")</f>
        <v xml:space="preserve"> </v>
      </c>
      <c r="E284" s="148"/>
      <c r="F284" s="148"/>
      <c r="G284" s="148"/>
      <c r="H284" s="148"/>
      <c r="I284" s="148"/>
      <c r="J284" s="148"/>
      <c r="K284" s="148"/>
      <c r="L284" s="148"/>
      <c r="M284" s="148"/>
      <c r="N284" s="148"/>
      <c r="O284" s="148"/>
      <c r="P284" s="148"/>
      <c r="Q284" s="148"/>
      <c r="R284" s="148"/>
      <c r="S284" s="148"/>
    </row>
    <row r="285" spans="3:19" x14ac:dyDescent="0.25">
      <c r="C285" s="36">
        <f>'Portfolio Composition'!B270</f>
        <v>0</v>
      </c>
      <c r="D285" s="38" t="str">
        <f>IF(AND(ISNUMBER('Portfolio Composition'!F270), ISNUMBER('Measure Summary'!C266)), 'Portfolio Composition'!F270 * 'Measure Summary'!C266, " ")</f>
        <v xml:space="preserve"> </v>
      </c>
      <c r="E285" s="148"/>
      <c r="F285" s="148"/>
      <c r="G285" s="148"/>
      <c r="H285" s="148"/>
      <c r="I285" s="148"/>
      <c r="J285" s="148"/>
      <c r="K285" s="148"/>
      <c r="L285" s="148"/>
      <c r="M285" s="148"/>
      <c r="N285" s="148"/>
      <c r="O285" s="148"/>
      <c r="P285" s="148"/>
      <c r="Q285" s="148"/>
      <c r="R285" s="148"/>
      <c r="S285" s="148"/>
    </row>
    <row r="286" spans="3:19" x14ac:dyDescent="0.25">
      <c r="C286" s="36">
        <f>'Portfolio Composition'!B271</f>
        <v>0</v>
      </c>
      <c r="D286" s="38" t="str">
        <f>IF(AND(ISNUMBER('Portfolio Composition'!F271), ISNUMBER('Measure Summary'!C267)), 'Portfolio Composition'!F271 * 'Measure Summary'!C267, " ")</f>
        <v xml:space="preserve"> </v>
      </c>
      <c r="E286" s="148"/>
      <c r="F286" s="148"/>
      <c r="G286" s="148"/>
      <c r="H286" s="148"/>
      <c r="I286" s="148"/>
      <c r="J286" s="148"/>
      <c r="K286" s="148"/>
      <c r="L286" s="148"/>
      <c r="M286" s="148"/>
      <c r="N286" s="148"/>
      <c r="O286" s="148"/>
      <c r="P286" s="148"/>
      <c r="Q286" s="148"/>
      <c r="R286" s="148"/>
      <c r="S286" s="148"/>
    </row>
    <row r="287" spans="3:19" x14ac:dyDescent="0.25">
      <c r="C287" s="36">
        <f>'Portfolio Composition'!B272</f>
        <v>0</v>
      </c>
      <c r="D287" s="38" t="str">
        <f>IF(AND(ISNUMBER('Portfolio Composition'!F272), ISNUMBER('Measure Summary'!C268)), 'Portfolio Composition'!F272 * 'Measure Summary'!C268, " ")</f>
        <v xml:space="preserve"> </v>
      </c>
      <c r="E287" s="148"/>
      <c r="F287" s="148"/>
      <c r="G287" s="148"/>
      <c r="H287" s="148"/>
      <c r="I287" s="148"/>
      <c r="J287" s="148"/>
      <c r="K287" s="148"/>
      <c r="L287" s="148"/>
      <c r="M287" s="148"/>
      <c r="N287" s="148"/>
      <c r="O287" s="148"/>
      <c r="P287" s="148"/>
      <c r="Q287" s="148"/>
      <c r="R287" s="148"/>
      <c r="S287" s="148"/>
    </row>
    <row r="288" spans="3:19" x14ac:dyDescent="0.25">
      <c r="C288" s="36">
        <f>'Portfolio Composition'!B273</f>
        <v>0</v>
      </c>
      <c r="D288" s="38" t="str">
        <f>IF(AND(ISNUMBER('Portfolio Composition'!F273), ISNUMBER('Measure Summary'!C269)), 'Portfolio Composition'!F273 * 'Measure Summary'!C269, " ")</f>
        <v xml:space="preserve"> </v>
      </c>
      <c r="E288" s="148"/>
      <c r="F288" s="148"/>
      <c r="G288" s="148"/>
      <c r="H288" s="148"/>
      <c r="I288" s="148"/>
      <c r="J288" s="148"/>
      <c r="K288" s="148"/>
      <c r="L288" s="148"/>
      <c r="M288" s="148"/>
      <c r="N288" s="148"/>
      <c r="O288" s="148"/>
      <c r="P288" s="148"/>
      <c r="Q288" s="148"/>
      <c r="R288" s="148"/>
      <c r="S288" s="148"/>
    </row>
    <row r="289" spans="3:19" x14ac:dyDescent="0.25">
      <c r="C289" s="36">
        <f>'Portfolio Composition'!B274</f>
        <v>0</v>
      </c>
      <c r="D289" s="38" t="str">
        <f>IF(AND(ISNUMBER('Portfolio Composition'!F274), ISNUMBER('Measure Summary'!C270)), 'Portfolio Composition'!F274 * 'Measure Summary'!C270, " ")</f>
        <v xml:space="preserve"> </v>
      </c>
      <c r="E289" s="148"/>
      <c r="F289" s="148"/>
      <c r="G289" s="148"/>
      <c r="H289" s="148"/>
      <c r="I289" s="148"/>
      <c r="J289" s="148"/>
      <c r="K289" s="148"/>
      <c r="L289" s="148"/>
      <c r="M289" s="148"/>
      <c r="N289" s="148"/>
      <c r="O289" s="148"/>
      <c r="P289" s="148"/>
      <c r="Q289" s="148"/>
      <c r="R289" s="148"/>
      <c r="S289" s="148"/>
    </row>
    <row r="290" spans="3:19" x14ac:dyDescent="0.25">
      <c r="C290" s="36">
        <f>'Portfolio Composition'!B275</f>
        <v>0</v>
      </c>
      <c r="D290" s="38" t="str">
        <f>IF(AND(ISNUMBER('Portfolio Composition'!F275), ISNUMBER('Measure Summary'!C271)), 'Portfolio Composition'!F275 * 'Measure Summary'!C271, " ")</f>
        <v xml:space="preserve"> </v>
      </c>
      <c r="E290" s="148"/>
      <c r="F290" s="148"/>
      <c r="G290" s="148"/>
      <c r="H290" s="148"/>
      <c r="I290" s="148"/>
      <c r="J290" s="148"/>
      <c r="K290" s="148"/>
      <c r="L290" s="148"/>
      <c r="M290" s="148"/>
      <c r="N290" s="148"/>
      <c r="O290" s="148"/>
      <c r="P290" s="148"/>
      <c r="Q290" s="148"/>
      <c r="R290" s="148"/>
      <c r="S290" s="148"/>
    </row>
    <row r="291" spans="3:19" x14ac:dyDescent="0.25">
      <c r="C291" s="36">
        <f>'Portfolio Composition'!B276</f>
        <v>0</v>
      </c>
      <c r="D291" s="38" t="str">
        <f>IF(AND(ISNUMBER('Portfolio Composition'!F276), ISNUMBER('Measure Summary'!C272)), 'Portfolio Composition'!F276 * 'Measure Summary'!C272, " ")</f>
        <v xml:space="preserve"> </v>
      </c>
      <c r="E291" s="148"/>
      <c r="F291" s="148"/>
      <c r="G291" s="148"/>
      <c r="H291" s="148"/>
      <c r="I291" s="148"/>
      <c r="J291" s="148"/>
      <c r="K291" s="148"/>
      <c r="L291" s="148"/>
      <c r="M291" s="148"/>
      <c r="N291" s="148"/>
      <c r="O291" s="148"/>
      <c r="P291" s="148"/>
      <c r="Q291" s="148"/>
      <c r="R291" s="148"/>
      <c r="S291" s="148"/>
    </row>
    <row r="292" spans="3:19" x14ac:dyDescent="0.25">
      <c r="C292" s="36">
        <f>'Portfolio Composition'!B277</f>
        <v>0</v>
      </c>
      <c r="D292" s="38" t="str">
        <f>IF(AND(ISNUMBER('Portfolio Composition'!F277), ISNUMBER('Measure Summary'!C273)), 'Portfolio Composition'!F277 * 'Measure Summary'!C273, " ")</f>
        <v xml:space="preserve"> </v>
      </c>
      <c r="E292" s="148"/>
      <c r="F292" s="148"/>
      <c r="G292" s="148"/>
      <c r="H292" s="148"/>
      <c r="I292" s="148"/>
      <c r="J292" s="148"/>
      <c r="K292" s="148"/>
      <c r="L292" s="148"/>
      <c r="M292" s="148"/>
      <c r="N292" s="148"/>
      <c r="O292" s="148"/>
      <c r="P292" s="148"/>
      <c r="Q292" s="148"/>
      <c r="R292" s="148"/>
      <c r="S292" s="148"/>
    </row>
    <row r="293" spans="3:19" x14ac:dyDescent="0.25">
      <c r="C293" s="36">
        <f>'Portfolio Composition'!B278</f>
        <v>0</v>
      </c>
      <c r="D293" s="38" t="str">
        <f>IF(AND(ISNUMBER('Portfolio Composition'!F278), ISNUMBER('Measure Summary'!C274)), 'Portfolio Composition'!F278 * 'Measure Summary'!C274, " ")</f>
        <v xml:space="preserve"> </v>
      </c>
      <c r="E293" s="148"/>
      <c r="F293" s="148"/>
      <c r="G293" s="148"/>
      <c r="H293" s="148"/>
      <c r="I293" s="148"/>
      <c r="J293" s="148"/>
      <c r="K293" s="148"/>
      <c r="L293" s="148"/>
      <c r="M293" s="148"/>
      <c r="N293" s="148"/>
      <c r="O293" s="148"/>
      <c r="P293" s="148"/>
      <c r="Q293" s="148"/>
      <c r="R293" s="148"/>
      <c r="S293" s="148"/>
    </row>
    <row r="294" spans="3:19" x14ac:dyDescent="0.25">
      <c r="C294" s="36">
        <f>'Portfolio Composition'!B279</f>
        <v>0</v>
      </c>
      <c r="D294" s="38" t="str">
        <f>IF(AND(ISNUMBER('Portfolio Composition'!F279), ISNUMBER('Measure Summary'!C275)), 'Portfolio Composition'!F279 * 'Measure Summary'!C275, " ")</f>
        <v xml:space="preserve"> </v>
      </c>
      <c r="E294" s="148"/>
      <c r="F294" s="148"/>
      <c r="G294" s="148"/>
      <c r="H294" s="148"/>
      <c r="I294" s="148"/>
      <c r="J294" s="148"/>
      <c r="K294" s="148"/>
      <c r="L294" s="148"/>
      <c r="M294" s="148"/>
      <c r="N294" s="148"/>
      <c r="O294" s="148"/>
      <c r="P294" s="148"/>
      <c r="Q294" s="148"/>
      <c r="R294" s="148"/>
      <c r="S294" s="148"/>
    </row>
    <row r="295" spans="3:19" x14ac:dyDescent="0.25">
      <c r="C295" s="36">
        <f>'Portfolio Composition'!B280</f>
        <v>0</v>
      </c>
      <c r="D295" s="38" t="str">
        <f>IF(AND(ISNUMBER('Portfolio Composition'!F280), ISNUMBER('Measure Summary'!C276)), 'Portfolio Composition'!F280 * 'Measure Summary'!C276, " ")</f>
        <v xml:space="preserve"> </v>
      </c>
      <c r="E295" s="148"/>
      <c r="F295" s="148"/>
      <c r="G295" s="148"/>
      <c r="H295" s="148"/>
      <c r="I295" s="148"/>
      <c r="J295" s="148"/>
      <c r="K295" s="148"/>
      <c r="L295" s="148"/>
      <c r="M295" s="148"/>
      <c r="N295" s="148"/>
      <c r="O295" s="148"/>
      <c r="P295" s="148"/>
      <c r="Q295" s="148"/>
      <c r="R295" s="148"/>
      <c r="S295" s="148"/>
    </row>
    <row r="296" spans="3:19" x14ac:dyDescent="0.25">
      <c r="C296" s="36">
        <f>'Portfolio Composition'!B281</f>
        <v>0</v>
      </c>
      <c r="D296" s="38" t="str">
        <f>IF(AND(ISNUMBER('Portfolio Composition'!F281), ISNUMBER('Measure Summary'!C277)), 'Portfolio Composition'!F281 * 'Measure Summary'!C277, " ")</f>
        <v xml:space="preserve"> </v>
      </c>
      <c r="E296" s="148"/>
      <c r="F296" s="148"/>
      <c r="G296" s="148"/>
      <c r="H296" s="148"/>
      <c r="I296" s="148"/>
      <c r="J296" s="148"/>
      <c r="K296" s="148"/>
      <c r="L296" s="148"/>
      <c r="M296" s="148"/>
      <c r="N296" s="148"/>
      <c r="O296" s="148"/>
      <c r="P296" s="148"/>
      <c r="Q296" s="148"/>
      <c r="R296" s="148"/>
      <c r="S296" s="148"/>
    </row>
    <row r="297" spans="3:19" x14ac:dyDescent="0.25">
      <c r="C297" s="36">
        <f>'Portfolio Composition'!B282</f>
        <v>0</v>
      </c>
      <c r="D297" s="38" t="str">
        <f>IF(AND(ISNUMBER('Portfolio Composition'!F282), ISNUMBER('Measure Summary'!C278)), 'Portfolio Composition'!F282 * 'Measure Summary'!C278, " ")</f>
        <v xml:space="preserve"> </v>
      </c>
      <c r="E297" s="148"/>
      <c r="F297" s="148"/>
      <c r="G297" s="148"/>
      <c r="H297" s="148"/>
      <c r="I297" s="148"/>
      <c r="J297" s="148"/>
      <c r="K297" s="148"/>
      <c r="L297" s="148"/>
      <c r="M297" s="148"/>
      <c r="N297" s="148"/>
      <c r="O297" s="148"/>
      <c r="P297" s="148"/>
      <c r="Q297" s="148"/>
      <c r="R297" s="148"/>
      <c r="S297" s="148"/>
    </row>
    <row r="298" spans="3:19" x14ac:dyDescent="0.25">
      <c r="C298" s="36">
        <f>'Portfolio Composition'!B283</f>
        <v>0</v>
      </c>
      <c r="D298" s="38" t="str">
        <f>IF(AND(ISNUMBER('Portfolio Composition'!F283), ISNUMBER('Measure Summary'!C279)), 'Portfolio Composition'!F283 * 'Measure Summary'!C279, " ")</f>
        <v xml:space="preserve"> </v>
      </c>
      <c r="E298" s="148"/>
      <c r="F298" s="148"/>
      <c r="G298" s="148"/>
      <c r="H298" s="148"/>
      <c r="I298" s="148"/>
      <c r="J298" s="148"/>
      <c r="K298" s="148"/>
      <c r="L298" s="148"/>
      <c r="M298" s="148"/>
      <c r="N298" s="148"/>
      <c r="O298" s="148"/>
      <c r="P298" s="148"/>
      <c r="Q298" s="148"/>
      <c r="R298" s="148"/>
      <c r="S298" s="148"/>
    </row>
    <row r="299" spans="3:19" x14ac:dyDescent="0.25">
      <c r="C299" s="36">
        <f>'Portfolio Composition'!B284</f>
        <v>0</v>
      </c>
      <c r="D299" s="38" t="str">
        <f>IF(AND(ISNUMBER('Portfolio Composition'!F284), ISNUMBER('Measure Summary'!C280)), 'Portfolio Composition'!F284 * 'Measure Summary'!C280, " ")</f>
        <v xml:space="preserve"> </v>
      </c>
      <c r="E299" s="148"/>
      <c r="F299" s="148"/>
      <c r="G299" s="148"/>
      <c r="H299" s="148"/>
      <c r="I299" s="148"/>
      <c r="J299" s="148"/>
      <c r="K299" s="148"/>
      <c r="L299" s="148"/>
      <c r="M299" s="148"/>
      <c r="N299" s="148"/>
      <c r="O299" s="148"/>
      <c r="P299" s="148"/>
      <c r="Q299" s="148"/>
      <c r="R299" s="148"/>
      <c r="S299" s="148"/>
    </row>
    <row r="300" spans="3:19" x14ac:dyDescent="0.25">
      <c r="C300" s="36">
        <f>'Portfolio Composition'!B285</f>
        <v>0</v>
      </c>
      <c r="D300" s="38" t="str">
        <f>IF(AND(ISNUMBER('Portfolio Composition'!F285), ISNUMBER('Measure Summary'!C281)), 'Portfolio Composition'!F285 * 'Measure Summary'!C281, " ")</f>
        <v xml:space="preserve"> </v>
      </c>
      <c r="E300" s="148"/>
      <c r="F300" s="148"/>
      <c r="G300" s="148"/>
      <c r="H300" s="148"/>
      <c r="I300" s="148"/>
      <c r="J300" s="148"/>
      <c r="K300" s="148"/>
      <c r="L300" s="148"/>
      <c r="M300" s="148"/>
      <c r="N300" s="148"/>
      <c r="O300" s="148"/>
      <c r="P300" s="148"/>
      <c r="Q300" s="148"/>
      <c r="R300" s="148"/>
      <c r="S300" s="148"/>
    </row>
    <row r="301" spans="3:19" x14ac:dyDescent="0.25">
      <c r="C301" s="36">
        <f>'Portfolio Composition'!B286</f>
        <v>0</v>
      </c>
      <c r="D301" s="38" t="str">
        <f>IF(AND(ISNUMBER('Portfolio Composition'!F286), ISNUMBER('Measure Summary'!C282)), 'Portfolio Composition'!F286 * 'Measure Summary'!C282, " ")</f>
        <v xml:space="preserve"> </v>
      </c>
      <c r="E301" s="148"/>
      <c r="F301" s="148"/>
      <c r="G301" s="148"/>
      <c r="H301" s="148"/>
      <c r="I301" s="148"/>
      <c r="J301" s="148"/>
      <c r="K301" s="148"/>
      <c r="L301" s="148"/>
      <c r="M301" s="148"/>
      <c r="N301" s="148"/>
      <c r="O301" s="148"/>
      <c r="P301" s="148"/>
      <c r="Q301" s="148"/>
      <c r="R301" s="148"/>
      <c r="S301" s="148"/>
    </row>
    <row r="302" spans="3:19" x14ac:dyDescent="0.25">
      <c r="C302" s="36">
        <f>'Portfolio Composition'!B287</f>
        <v>0</v>
      </c>
      <c r="D302" s="38" t="str">
        <f>IF(AND(ISNUMBER('Portfolio Composition'!F287), ISNUMBER('Measure Summary'!C283)), 'Portfolio Composition'!F287 * 'Measure Summary'!C283, " ")</f>
        <v xml:space="preserve"> </v>
      </c>
      <c r="E302" s="148"/>
      <c r="F302" s="148"/>
      <c r="G302" s="148"/>
      <c r="H302" s="148"/>
      <c r="I302" s="148"/>
      <c r="J302" s="148"/>
      <c r="K302" s="148"/>
      <c r="L302" s="148"/>
      <c r="M302" s="148"/>
      <c r="N302" s="148"/>
      <c r="O302" s="148"/>
      <c r="P302" s="148"/>
      <c r="Q302" s="148"/>
      <c r="R302" s="148"/>
      <c r="S302" s="148"/>
    </row>
    <row r="303" spans="3:19" x14ac:dyDescent="0.25">
      <c r="C303" s="36">
        <f>'Portfolio Composition'!B288</f>
        <v>0</v>
      </c>
      <c r="D303" s="38" t="str">
        <f>IF(AND(ISNUMBER('Portfolio Composition'!F288), ISNUMBER('Measure Summary'!C284)), 'Portfolio Composition'!F288 * 'Measure Summary'!C284, " ")</f>
        <v xml:space="preserve"> </v>
      </c>
      <c r="E303" s="148"/>
      <c r="F303" s="148"/>
      <c r="G303" s="148"/>
      <c r="H303" s="148"/>
      <c r="I303" s="148"/>
      <c r="J303" s="148"/>
      <c r="K303" s="148"/>
      <c r="L303" s="148"/>
      <c r="M303" s="148"/>
      <c r="N303" s="148"/>
      <c r="O303" s="148"/>
      <c r="P303" s="148"/>
      <c r="Q303" s="148"/>
      <c r="R303" s="148"/>
      <c r="S303" s="148"/>
    </row>
    <row r="304" spans="3:19" x14ac:dyDescent="0.25">
      <c r="C304" s="36">
        <f>'Portfolio Composition'!B289</f>
        <v>0</v>
      </c>
      <c r="D304" s="38" t="str">
        <f>IF(AND(ISNUMBER('Portfolio Composition'!F289), ISNUMBER('Measure Summary'!C285)), 'Portfolio Composition'!F289 * 'Measure Summary'!C285, " ")</f>
        <v xml:space="preserve"> </v>
      </c>
      <c r="E304" s="148"/>
      <c r="F304" s="148"/>
      <c r="G304" s="148"/>
      <c r="H304" s="148"/>
      <c r="I304" s="148"/>
      <c r="J304" s="148"/>
      <c r="K304" s="148"/>
      <c r="L304" s="148"/>
      <c r="M304" s="148"/>
      <c r="N304" s="148"/>
      <c r="O304" s="148"/>
      <c r="P304" s="148"/>
      <c r="Q304" s="148"/>
      <c r="R304" s="148"/>
      <c r="S304" s="148"/>
    </row>
    <row r="305" spans="3:19" x14ac:dyDescent="0.25">
      <c r="C305" s="36">
        <f>'Portfolio Composition'!B290</f>
        <v>0</v>
      </c>
      <c r="D305" s="38" t="str">
        <f>IF(AND(ISNUMBER('Portfolio Composition'!F290), ISNUMBER('Measure Summary'!C286)), 'Portfolio Composition'!F290 * 'Measure Summary'!C286, " ")</f>
        <v xml:space="preserve"> </v>
      </c>
      <c r="E305" s="148"/>
      <c r="F305" s="148"/>
      <c r="G305" s="148"/>
      <c r="H305" s="148"/>
      <c r="I305" s="148"/>
      <c r="J305" s="148"/>
      <c r="K305" s="148"/>
      <c r="L305" s="148"/>
      <c r="M305" s="148"/>
      <c r="N305" s="148"/>
      <c r="O305" s="148"/>
      <c r="P305" s="148"/>
      <c r="Q305" s="148"/>
      <c r="R305" s="148"/>
      <c r="S305" s="148"/>
    </row>
    <row r="306" spans="3:19" x14ac:dyDescent="0.25">
      <c r="C306" s="36">
        <f>'Portfolio Composition'!B291</f>
        <v>0</v>
      </c>
      <c r="D306" s="38" t="str">
        <f>IF(AND(ISNUMBER('Portfolio Composition'!F291), ISNUMBER('Measure Summary'!C287)), 'Portfolio Composition'!F291 * 'Measure Summary'!C287, " ")</f>
        <v xml:space="preserve"> </v>
      </c>
      <c r="E306" s="148"/>
      <c r="F306" s="148"/>
      <c r="G306" s="148"/>
      <c r="H306" s="148"/>
      <c r="I306" s="148"/>
      <c r="J306" s="148"/>
      <c r="K306" s="148"/>
      <c r="L306" s="148"/>
      <c r="M306" s="148"/>
      <c r="N306" s="148"/>
      <c r="O306" s="148"/>
      <c r="P306" s="148"/>
      <c r="Q306" s="148"/>
      <c r="R306" s="148"/>
      <c r="S306" s="148"/>
    </row>
    <row r="307" spans="3:19" x14ac:dyDescent="0.25">
      <c r="C307" s="36">
        <f>'Portfolio Composition'!B292</f>
        <v>0</v>
      </c>
      <c r="D307" s="38" t="str">
        <f>IF(AND(ISNUMBER('Portfolio Composition'!F292), ISNUMBER('Measure Summary'!C288)), 'Portfolio Composition'!F292 * 'Measure Summary'!C288, " ")</f>
        <v xml:space="preserve"> </v>
      </c>
      <c r="E307" s="148"/>
      <c r="F307" s="148"/>
      <c r="G307" s="148"/>
      <c r="H307" s="148"/>
      <c r="I307" s="148"/>
      <c r="J307" s="148"/>
      <c r="K307" s="148"/>
      <c r="L307" s="148"/>
      <c r="M307" s="148"/>
      <c r="N307" s="148"/>
      <c r="O307" s="148"/>
      <c r="P307" s="148"/>
      <c r="Q307" s="148"/>
      <c r="R307" s="148"/>
      <c r="S307" s="148"/>
    </row>
    <row r="308" spans="3:19" x14ac:dyDescent="0.25">
      <c r="C308" s="36">
        <f>'Portfolio Composition'!B293</f>
        <v>0</v>
      </c>
      <c r="D308" s="38" t="str">
        <f>IF(AND(ISNUMBER('Portfolio Composition'!F293), ISNUMBER('Measure Summary'!C289)), 'Portfolio Composition'!F293 * 'Measure Summary'!C289, " ")</f>
        <v xml:space="preserve"> </v>
      </c>
      <c r="E308" s="148"/>
      <c r="F308" s="148"/>
      <c r="G308" s="148"/>
      <c r="H308" s="148"/>
      <c r="I308" s="148"/>
      <c r="J308" s="148"/>
      <c r="K308" s="148"/>
      <c r="L308" s="148"/>
      <c r="M308" s="148"/>
      <c r="N308" s="148"/>
      <c r="O308" s="148"/>
      <c r="P308" s="148"/>
      <c r="Q308" s="148"/>
      <c r="R308" s="148"/>
      <c r="S308" s="148"/>
    </row>
    <row r="309" spans="3:19" x14ac:dyDescent="0.25">
      <c r="C309" s="36">
        <f>'Portfolio Composition'!B294</f>
        <v>0</v>
      </c>
      <c r="D309" s="38" t="str">
        <f>IF(AND(ISNUMBER('Portfolio Composition'!F294), ISNUMBER('Measure Summary'!C290)), 'Portfolio Composition'!F294 * 'Measure Summary'!C290, " ")</f>
        <v xml:space="preserve"> </v>
      </c>
      <c r="E309" s="148"/>
      <c r="F309" s="148"/>
      <c r="G309" s="148"/>
      <c r="H309" s="148"/>
      <c r="I309" s="148"/>
      <c r="J309" s="148"/>
      <c r="K309" s="148"/>
      <c r="L309" s="148"/>
      <c r="M309" s="148"/>
      <c r="N309" s="148"/>
      <c r="O309" s="148"/>
      <c r="P309" s="148"/>
      <c r="Q309" s="148"/>
      <c r="R309" s="148"/>
      <c r="S309" s="148"/>
    </row>
    <row r="310" spans="3:19" x14ac:dyDescent="0.25">
      <c r="C310" s="36">
        <f>'Portfolio Composition'!B295</f>
        <v>0</v>
      </c>
      <c r="D310" s="38" t="str">
        <f>IF(AND(ISNUMBER('Portfolio Composition'!F295), ISNUMBER('Measure Summary'!C291)), 'Portfolio Composition'!F295 * 'Measure Summary'!C291, " ")</f>
        <v xml:space="preserve"> </v>
      </c>
      <c r="E310" s="148"/>
      <c r="F310" s="148"/>
      <c r="G310" s="148"/>
      <c r="H310" s="148"/>
      <c r="I310" s="148"/>
      <c r="J310" s="148"/>
      <c r="K310" s="148"/>
      <c r="L310" s="148"/>
      <c r="M310" s="148"/>
      <c r="N310" s="148"/>
      <c r="O310" s="148"/>
      <c r="P310" s="148"/>
      <c r="Q310" s="148"/>
      <c r="R310" s="148"/>
      <c r="S310" s="148"/>
    </row>
    <row r="311" spans="3:19" x14ac:dyDescent="0.25">
      <c r="C311" s="36">
        <f>'Portfolio Composition'!B296</f>
        <v>0</v>
      </c>
      <c r="D311" s="38" t="str">
        <f>IF(AND(ISNUMBER('Portfolio Composition'!F296), ISNUMBER('Measure Summary'!C292)), 'Portfolio Composition'!F296 * 'Measure Summary'!C292, " ")</f>
        <v xml:space="preserve"> </v>
      </c>
      <c r="E311" s="148"/>
      <c r="F311" s="148"/>
      <c r="G311" s="148"/>
      <c r="H311" s="148"/>
      <c r="I311" s="148"/>
      <c r="J311" s="148"/>
      <c r="K311" s="148"/>
      <c r="L311" s="148"/>
      <c r="M311" s="148"/>
      <c r="N311" s="148"/>
      <c r="O311" s="148"/>
      <c r="P311" s="148"/>
      <c r="Q311" s="148"/>
      <c r="R311" s="148"/>
      <c r="S311" s="148"/>
    </row>
    <row r="312" spans="3:19" x14ac:dyDescent="0.25">
      <c r="C312" s="36">
        <f>'Portfolio Composition'!B297</f>
        <v>0</v>
      </c>
      <c r="D312" s="38" t="str">
        <f>IF(AND(ISNUMBER('Portfolio Composition'!F297), ISNUMBER('Measure Summary'!C293)), 'Portfolio Composition'!F297 * 'Measure Summary'!C293, " ")</f>
        <v xml:space="preserve"> </v>
      </c>
      <c r="E312" s="148"/>
      <c r="F312" s="148"/>
      <c r="G312" s="148"/>
      <c r="H312" s="148"/>
      <c r="I312" s="148"/>
      <c r="J312" s="148"/>
      <c r="K312" s="148"/>
      <c r="L312" s="148"/>
      <c r="M312" s="148"/>
      <c r="N312" s="148"/>
      <c r="O312" s="148"/>
      <c r="P312" s="148"/>
      <c r="Q312" s="148"/>
      <c r="R312" s="148"/>
      <c r="S312" s="148"/>
    </row>
    <row r="313" spans="3:19" x14ac:dyDescent="0.25">
      <c r="C313" s="36">
        <f>'Portfolio Composition'!B298</f>
        <v>0</v>
      </c>
      <c r="D313" s="38" t="str">
        <f>IF(AND(ISNUMBER('Portfolio Composition'!F298), ISNUMBER('Measure Summary'!C294)), 'Portfolio Composition'!F298 * 'Measure Summary'!C294, " ")</f>
        <v xml:space="preserve"> </v>
      </c>
      <c r="E313" s="148"/>
      <c r="F313" s="148"/>
      <c r="G313" s="148"/>
      <c r="H313" s="148"/>
      <c r="I313" s="148"/>
      <c r="J313" s="148"/>
      <c r="K313" s="148"/>
      <c r="L313" s="148"/>
      <c r="M313" s="148"/>
      <c r="N313" s="148"/>
      <c r="O313" s="148"/>
      <c r="P313" s="148"/>
      <c r="Q313" s="148"/>
      <c r="R313" s="148"/>
      <c r="S313" s="148"/>
    </row>
    <row r="314" spans="3:19" x14ac:dyDescent="0.25">
      <c r="C314" s="36">
        <f>'Portfolio Composition'!B299</f>
        <v>0</v>
      </c>
      <c r="D314" s="38" t="str">
        <f>IF(AND(ISNUMBER('Portfolio Composition'!F299), ISNUMBER('Measure Summary'!C295)), 'Portfolio Composition'!F299 * 'Measure Summary'!C295, " ")</f>
        <v xml:space="preserve"> </v>
      </c>
      <c r="E314" s="148"/>
      <c r="F314" s="148"/>
      <c r="G314" s="148"/>
      <c r="H314" s="148"/>
      <c r="I314" s="148"/>
      <c r="J314" s="148"/>
      <c r="K314" s="148"/>
      <c r="L314" s="148"/>
      <c r="M314" s="148"/>
      <c r="N314" s="148"/>
      <c r="O314" s="148"/>
      <c r="P314" s="148"/>
      <c r="Q314" s="148"/>
      <c r="R314" s="148"/>
      <c r="S314" s="148"/>
    </row>
    <row r="315" spans="3:19" x14ac:dyDescent="0.25">
      <c r="C315" s="36">
        <f>'Portfolio Composition'!B300</f>
        <v>0</v>
      </c>
      <c r="D315" s="38" t="str">
        <f>IF(AND(ISNUMBER('Portfolio Composition'!F300), ISNUMBER('Measure Summary'!C296)), 'Portfolio Composition'!F300 * 'Measure Summary'!C296, " ")</f>
        <v xml:space="preserve"> </v>
      </c>
      <c r="E315" s="148"/>
      <c r="F315" s="148"/>
      <c r="G315" s="148"/>
      <c r="H315" s="148"/>
      <c r="I315" s="148"/>
      <c r="J315" s="148"/>
      <c r="K315" s="148"/>
      <c r="L315" s="148"/>
      <c r="M315" s="148"/>
      <c r="N315" s="148"/>
      <c r="O315" s="148"/>
      <c r="P315" s="148"/>
      <c r="Q315" s="148"/>
      <c r="R315" s="148"/>
      <c r="S315" s="148"/>
    </row>
    <row r="316" spans="3:19" x14ac:dyDescent="0.25">
      <c r="C316" s="36">
        <f>'Portfolio Composition'!B301</f>
        <v>0</v>
      </c>
      <c r="D316" s="38" t="str">
        <f>IF(AND(ISNUMBER('Portfolio Composition'!F301), ISNUMBER('Measure Summary'!C297)), 'Portfolio Composition'!F301 * 'Measure Summary'!C297, " ")</f>
        <v xml:space="preserve"> </v>
      </c>
      <c r="E316" s="148"/>
      <c r="F316" s="148"/>
      <c r="G316" s="148"/>
      <c r="H316" s="148"/>
      <c r="I316" s="148"/>
      <c r="J316" s="148"/>
      <c r="K316" s="148"/>
      <c r="L316" s="148"/>
      <c r="M316" s="148"/>
      <c r="N316" s="148"/>
      <c r="O316" s="148"/>
      <c r="P316" s="148"/>
      <c r="Q316" s="148"/>
      <c r="R316" s="148"/>
      <c r="S316" s="148"/>
    </row>
    <row r="317" spans="3:19" x14ac:dyDescent="0.25">
      <c r="C317" s="36">
        <f>'Portfolio Composition'!B302</f>
        <v>0</v>
      </c>
      <c r="D317" s="38" t="str">
        <f>IF(AND(ISNUMBER('Portfolio Composition'!F302), ISNUMBER('Measure Summary'!C298)), 'Portfolio Composition'!F302 * 'Measure Summary'!C298, " ")</f>
        <v xml:space="preserve"> </v>
      </c>
      <c r="E317" s="148"/>
      <c r="F317" s="148"/>
      <c r="G317" s="148"/>
      <c r="H317" s="148"/>
      <c r="I317" s="148"/>
      <c r="J317" s="148"/>
      <c r="K317" s="148"/>
      <c r="L317" s="148"/>
      <c r="M317" s="148"/>
      <c r="N317" s="148"/>
      <c r="O317" s="148"/>
      <c r="P317" s="148"/>
      <c r="Q317" s="148"/>
      <c r="R317" s="148"/>
      <c r="S317" s="148"/>
    </row>
    <row r="318" spans="3:19" x14ac:dyDescent="0.25">
      <c r="C318" s="36">
        <f>'Portfolio Composition'!B303</f>
        <v>0</v>
      </c>
      <c r="D318" s="38" t="str">
        <f>IF(AND(ISNUMBER('Portfolio Composition'!F303), ISNUMBER('Measure Summary'!C299)), 'Portfolio Composition'!F303 * 'Measure Summary'!C299, " ")</f>
        <v xml:space="preserve"> </v>
      </c>
      <c r="E318" s="148"/>
      <c r="F318" s="148"/>
      <c r="G318" s="148"/>
      <c r="H318" s="148"/>
      <c r="I318" s="148"/>
      <c r="J318" s="148"/>
      <c r="K318" s="148"/>
      <c r="L318" s="148"/>
      <c r="M318" s="148"/>
      <c r="N318" s="148"/>
      <c r="O318" s="148"/>
      <c r="P318" s="148"/>
      <c r="Q318" s="148"/>
      <c r="R318" s="148"/>
      <c r="S318" s="148"/>
    </row>
    <row r="319" spans="3:19" x14ac:dyDescent="0.25">
      <c r="C319" s="36">
        <f>'Portfolio Composition'!B304</f>
        <v>0</v>
      </c>
      <c r="D319" s="38" t="str">
        <f>IF(AND(ISNUMBER('Portfolio Composition'!F304), ISNUMBER('Measure Summary'!C300)), 'Portfolio Composition'!F304 * 'Measure Summary'!C300, " ")</f>
        <v xml:space="preserve"> </v>
      </c>
      <c r="E319" s="148"/>
      <c r="F319" s="148"/>
      <c r="G319" s="148"/>
      <c r="H319" s="148"/>
      <c r="I319" s="148"/>
      <c r="J319" s="148"/>
      <c r="K319" s="148"/>
      <c r="L319" s="148"/>
      <c r="M319" s="148"/>
      <c r="N319" s="148"/>
      <c r="O319" s="148"/>
      <c r="P319" s="148"/>
      <c r="Q319" s="148"/>
      <c r="R319" s="148"/>
      <c r="S319" s="148"/>
    </row>
    <row r="320" spans="3:19" x14ac:dyDescent="0.25">
      <c r="C320" s="36">
        <f>'Portfolio Composition'!B305</f>
        <v>0</v>
      </c>
      <c r="D320" s="38" t="str">
        <f>IF(AND(ISNUMBER('Portfolio Composition'!F305), ISNUMBER('Measure Summary'!C301)), 'Portfolio Composition'!F305 * 'Measure Summary'!C301, " ")</f>
        <v xml:space="preserve"> </v>
      </c>
      <c r="E320" s="148"/>
      <c r="F320" s="148"/>
      <c r="G320" s="148"/>
      <c r="H320" s="148"/>
      <c r="I320" s="148"/>
      <c r="J320" s="148"/>
      <c r="K320" s="148"/>
      <c r="L320" s="148"/>
      <c r="M320" s="148"/>
      <c r="N320" s="148"/>
      <c r="O320" s="148"/>
      <c r="P320" s="148"/>
      <c r="Q320" s="148"/>
      <c r="R320" s="148"/>
      <c r="S320" s="148"/>
    </row>
    <row r="321" spans="3:19" x14ac:dyDescent="0.25">
      <c r="C321" s="36">
        <f>'Portfolio Composition'!B306</f>
        <v>0</v>
      </c>
      <c r="D321" s="38" t="str">
        <f>IF(AND(ISNUMBER('Portfolio Composition'!F306), ISNUMBER('Measure Summary'!C302)), 'Portfolio Composition'!F306 * 'Measure Summary'!C302, " ")</f>
        <v xml:space="preserve"> </v>
      </c>
      <c r="E321" s="148"/>
      <c r="F321" s="148"/>
      <c r="G321" s="148"/>
      <c r="H321" s="148"/>
      <c r="I321" s="148"/>
      <c r="J321" s="148"/>
      <c r="K321" s="148"/>
      <c r="L321" s="148"/>
      <c r="M321" s="148"/>
      <c r="N321" s="148"/>
      <c r="O321" s="148"/>
      <c r="P321" s="148"/>
      <c r="Q321" s="148"/>
      <c r="R321" s="148"/>
      <c r="S321" s="148"/>
    </row>
    <row r="322" spans="3:19" x14ac:dyDescent="0.25">
      <c r="C322" s="36">
        <f>'Portfolio Composition'!B307</f>
        <v>0</v>
      </c>
      <c r="D322" s="38" t="str">
        <f>IF(AND(ISNUMBER('Portfolio Composition'!F307), ISNUMBER('Measure Summary'!C303)), 'Portfolio Composition'!F307 * 'Measure Summary'!C303, " ")</f>
        <v xml:space="preserve"> </v>
      </c>
      <c r="E322" s="148"/>
      <c r="F322" s="148"/>
      <c r="G322" s="148"/>
      <c r="H322" s="148"/>
      <c r="I322" s="148"/>
      <c r="J322" s="148"/>
      <c r="K322" s="148"/>
      <c r="L322" s="148"/>
      <c r="M322" s="148"/>
      <c r="N322" s="148"/>
      <c r="O322" s="148"/>
      <c r="P322" s="148"/>
      <c r="Q322" s="148"/>
      <c r="R322" s="148"/>
      <c r="S322" s="148"/>
    </row>
    <row r="323" spans="3:19" x14ac:dyDescent="0.25">
      <c r="C323" s="36">
        <f>'Portfolio Composition'!B308</f>
        <v>0</v>
      </c>
      <c r="D323" s="38" t="str">
        <f>IF(AND(ISNUMBER('Portfolio Composition'!F308), ISNUMBER('Measure Summary'!C304)), 'Portfolio Composition'!F308 * 'Measure Summary'!C304, " ")</f>
        <v xml:space="preserve"> </v>
      </c>
      <c r="E323" s="148"/>
      <c r="F323" s="148"/>
      <c r="G323" s="148"/>
      <c r="H323" s="148"/>
      <c r="I323" s="148"/>
      <c r="J323" s="148"/>
      <c r="K323" s="148"/>
      <c r="L323" s="148"/>
      <c r="M323" s="148"/>
      <c r="N323" s="148"/>
      <c r="O323" s="148"/>
      <c r="P323" s="148"/>
      <c r="Q323" s="148"/>
      <c r="R323" s="148"/>
      <c r="S323" s="148"/>
    </row>
    <row r="324" spans="3:19" x14ac:dyDescent="0.25">
      <c r="C324" s="36">
        <f>'Portfolio Composition'!B309</f>
        <v>0</v>
      </c>
      <c r="D324" s="38" t="str">
        <f>IF(AND(ISNUMBER('Portfolio Composition'!F309), ISNUMBER('Measure Summary'!C305)), 'Portfolio Composition'!F309 * 'Measure Summary'!C305, " ")</f>
        <v xml:space="preserve"> </v>
      </c>
      <c r="E324" s="148"/>
      <c r="F324" s="148"/>
      <c r="G324" s="148"/>
      <c r="H324" s="148"/>
      <c r="I324" s="148"/>
      <c r="J324" s="148"/>
      <c r="K324" s="148"/>
      <c r="L324" s="148"/>
      <c r="M324" s="148"/>
      <c r="N324" s="148"/>
      <c r="O324" s="148"/>
      <c r="P324" s="148"/>
      <c r="Q324" s="148"/>
      <c r="R324" s="148"/>
      <c r="S324" s="148"/>
    </row>
    <row r="325" spans="3:19" x14ac:dyDescent="0.25">
      <c r="C325" s="36">
        <f>'Portfolio Composition'!B310</f>
        <v>0</v>
      </c>
      <c r="D325" s="38" t="str">
        <f>IF(AND(ISNUMBER('Portfolio Composition'!F310), ISNUMBER('Measure Summary'!C306)), 'Portfolio Composition'!F310 * 'Measure Summary'!C306, " ")</f>
        <v xml:space="preserve"> </v>
      </c>
      <c r="E325" s="148"/>
      <c r="F325" s="148"/>
      <c r="G325" s="148"/>
      <c r="H325" s="148"/>
      <c r="I325" s="148"/>
      <c r="J325" s="148"/>
      <c r="K325" s="148"/>
      <c r="L325" s="148"/>
      <c r="M325" s="148"/>
      <c r="N325" s="148"/>
      <c r="O325" s="148"/>
      <c r="P325" s="148"/>
      <c r="Q325" s="148"/>
      <c r="R325" s="148"/>
      <c r="S325" s="148"/>
    </row>
    <row r="326" spans="3:19" x14ac:dyDescent="0.25">
      <c r="C326" s="36">
        <f>'Portfolio Composition'!B311</f>
        <v>0</v>
      </c>
      <c r="D326" s="38" t="str">
        <f>IF(AND(ISNUMBER('Portfolio Composition'!F311), ISNUMBER('Measure Summary'!C307)), 'Portfolio Composition'!F311 * 'Measure Summary'!C307, " ")</f>
        <v xml:space="preserve"> </v>
      </c>
      <c r="E326" s="148"/>
      <c r="F326" s="148"/>
      <c r="G326" s="148"/>
      <c r="H326" s="148"/>
      <c r="I326" s="148"/>
      <c r="J326" s="148"/>
      <c r="K326" s="148"/>
      <c r="L326" s="148"/>
      <c r="M326" s="148"/>
      <c r="N326" s="148"/>
      <c r="O326" s="148"/>
      <c r="P326" s="148"/>
      <c r="Q326" s="148"/>
      <c r="R326" s="148"/>
      <c r="S326" s="148"/>
    </row>
    <row r="327" spans="3:19" x14ac:dyDescent="0.25">
      <c r="C327" s="36">
        <f>'Portfolio Composition'!B312</f>
        <v>0</v>
      </c>
      <c r="D327" s="38" t="str">
        <f>IF(AND(ISNUMBER('Portfolio Composition'!F312), ISNUMBER('Measure Summary'!C308)), 'Portfolio Composition'!F312 * 'Measure Summary'!C308, " ")</f>
        <v xml:space="preserve"> </v>
      </c>
      <c r="E327" s="148"/>
      <c r="F327" s="148"/>
      <c r="G327" s="148"/>
      <c r="H327" s="148"/>
      <c r="I327" s="148"/>
      <c r="J327" s="148"/>
      <c r="K327" s="148"/>
      <c r="L327" s="148"/>
      <c r="M327" s="148"/>
      <c r="N327" s="148"/>
      <c r="O327" s="148"/>
      <c r="P327" s="148"/>
      <c r="Q327" s="148"/>
      <c r="R327" s="148"/>
      <c r="S327" s="148"/>
    </row>
    <row r="328" spans="3:19" x14ac:dyDescent="0.25">
      <c r="C328" s="36">
        <f>'Portfolio Composition'!B313</f>
        <v>0</v>
      </c>
      <c r="D328" s="38" t="str">
        <f>IF(AND(ISNUMBER('Portfolio Composition'!F313), ISNUMBER('Measure Summary'!C309)), 'Portfolio Composition'!F313 * 'Measure Summary'!C309, " ")</f>
        <v xml:space="preserve"> </v>
      </c>
      <c r="E328" s="148"/>
      <c r="F328" s="148"/>
      <c r="G328" s="148"/>
      <c r="H328" s="148"/>
      <c r="I328" s="148"/>
      <c r="J328" s="148"/>
      <c r="K328" s="148"/>
      <c r="L328" s="148"/>
      <c r="M328" s="148"/>
      <c r="N328" s="148"/>
      <c r="O328" s="148"/>
      <c r="P328" s="148"/>
      <c r="Q328" s="148"/>
      <c r="R328" s="148"/>
      <c r="S328" s="148"/>
    </row>
    <row r="329" spans="3:19" x14ac:dyDescent="0.25">
      <c r="C329" s="36">
        <f>'Portfolio Composition'!B314</f>
        <v>0</v>
      </c>
      <c r="D329" s="38" t="str">
        <f>IF(AND(ISNUMBER('Portfolio Composition'!F314), ISNUMBER('Measure Summary'!C310)), 'Portfolio Composition'!F314 * 'Measure Summary'!C310, " ")</f>
        <v xml:space="preserve"> </v>
      </c>
      <c r="E329" s="148"/>
      <c r="F329" s="148"/>
      <c r="G329" s="148"/>
      <c r="H329" s="148"/>
      <c r="I329" s="148"/>
      <c r="J329" s="148"/>
      <c r="K329" s="148"/>
      <c r="L329" s="148"/>
      <c r="M329" s="148"/>
      <c r="N329" s="148"/>
      <c r="O329" s="148"/>
      <c r="P329" s="148"/>
      <c r="Q329" s="148"/>
      <c r="R329" s="148"/>
      <c r="S329" s="148"/>
    </row>
    <row r="330" spans="3:19" x14ac:dyDescent="0.25">
      <c r="C330" s="36">
        <f>'Portfolio Composition'!B315</f>
        <v>0</v>
      </c>
      <c r="D330" s="38" t="str">
        <f>IF(AND(ISNUMBER('Portfolio Composition'!F315), ISNUMBER('Measure Summary'!C311)), 'Portfolio Composition'!F315 * 'Measure Summary'!C311, " ")</f>
        <v xml:space="preserve"> </v>
      </c>
      <c r="E330" s="148"/>
      <c r="F330" s="148"/>
      <c r="G330" s="148"/>
      <c r="H330" s="148"/>
      <c r="I330" s="148"/>
      <c r="J330" s="148"/>
      <c r="K330" s="148"/>
      <c r="L330" s="148"/>
      <c r="M330" s="148"/>
      <c r="N330" s="148"/>
      <c r="O330" s="148"/>
      <c r="P330" s="148"/>
      <c r="Q330" s="148"/>
      <c r="R330" s="148"/>
      <c r="S330" s="148"/>
    </row>
    <row r="331" spans="3:19" x14ac:dyDescent="0.25">
      <c r="C331" s="36">
        <f>'Portfolio Composition'!B316</f>
        <v>0</v>
      </c>
      <c r="D331" s="38" t="str">
        <f>IF(AND(ISNUMBER('Portfolio Composition'!F316), ISNUMBER('Measure Summary'!C312)), 'Portfolio Composition'!F316 * 'Measure Summary'!C312, " ")</f>
        <v xml:space="preserve"> </v>
      </c>
      <c r="E331" s="148"/>
      <c r="F331" s="148"/>
      <c r="G331" s="148"/>
      <c r="H331" s="148"/>
      <c r="I331" s="148"/>
      <c r="J331" s="148"/>
      <c r="K331" s="148"/>
      <c r="L331" s="148"/>
      <c r="M331" s="148"/>
      <c r="N331" s="148"/>
      <c r="O331" s="148"/>
      <c r="P331" s="148"/>
      <c r="Q331" s="148"/>
      <c r="R331" s="148"/>
      <c r="S331" s="148"/>
    </row>
    <row r="332" spans="3:19" x14ac:dyDescent="0.25">
      <c r="C332" s="36">
        <f>'Portfolio Composition'!B317</f>
        <v>0</v>
      </c>
      <c r="D332" s="38" t="str">
        <f>IF(AND(ISNUMBER('Portfolio Composition'!F317), ISNUMBER('Measure Summary'!C313)), 'Portfolio Composition'!F317 * 'Measure Summary'!C313, " ")</f>
        <v xml:space="preserve"> </v>
      </c>
      <c r="E332" s="148"/>
      <c r="F332" s="148"/>
      <c r="G332" s="148"/>
      <c r="H332" s="148"/>
      <c r="I332" s="148"/>
      <c r="J332" s="148"/>
      <c r="K332" s="148"/>
      <c r="L332" s="148"/>
      <c r="M332" s="148"/>
      <c r="N332" s="148"/>
      <c r="O332" s="148"/>
      <c r="P332" s="148"/>
      <c r="Q332" s="148"/>
      <c r="R332" s="148"/>
      <c r="S332" s="148"/>
    </row>
    <row r="333" spans="3:19" x14ac:dyDescent="0.25">
      <c r="C333" s="36">
        <f>'Portfolio Composition'!B318</f>
        <v>0</v>
      </c>
      <c r="D333" s="38" t="str">
        <f>IF(AND(ISNUMBER('Portfolio Composition'!F318), ISNUMBER('Measure Summary'!C314)), 'Portfolio Composition'!F318 * 'Measure Summary'!C314, " ")</f>
        <v xml:space="preserve"> </v>
      </c>
      <c r="E333" s="148"/>
      <c r="F333" s="148"/>
      <c r="G333" s="148"/>
      <c r="H333" s="148"/>
      <c r="I333" s="148"/>
      <c r="J333" s="148"/>
      <c r="K333" s="148"/>
      <c r="L333" s="148"/>
      <c r="M333" s="148"/>
      <c r="N333" s="148"/>
      <c r="O333" s="148"/>
      <c r="P333" s="148"/>
      <c r="Q333" s="148"/>
      <c r="R333" s="148"/>
      <c r="S333" s="148"/>
    </row>
    <row r="334" spans="3:19" x14ac:dyDescent="0.25">
      <c r="C334" s="36">
        <f>'Portfolio Composition'!B319</f>
        <v>0</v>
      </c>
      <c r="D334" s="38" t="str">
        <f>IF(AND(ISNUMBER('Portfolio Composition'!F319), ISNUMBER('Measure Summary'!C315)), 'Portfolio Composition'!F319 * 'Measure Summary'!C315, " ")</f>
        <v xml:space="preserve"> </v>
      </c>
      <c r="E334" s="148"/>
      <c r="F334" s="148"/>
      <c r="G334" s="148"/>
      <c r="H334" s="148"/>
      <c r="I334" s="148"/>
      <c r="J334" s="148"/>
      <c r="K334" s="148"/>
      <c r="L334" s="148"/>
      <c r="M334" s="148"/>
      <c r="N334" s="148"/>
      <c r="O334" s="148"/>
      <c r="P334" s="148"/>
      <c r="Q334" s="148"/>
      <c r="R334" s="148"/>
      <c r="S334" s="148"/>
    </row>
    <row r="335" spans="3:19" x14ac:dyDescent="0.25">
      <c r="C335" s="36">
        <f>'Portfolio Composition'!B320</f>
        <v>0</v>
      </c>
      <c r="D335" s="38" t="str">
        <f>IF(AND(ISNUMBER('Portfolio Composition'!F320), ISNUMBER('Measure Summary'!C316)), 'Portfolio Composition'!F320 * 'Measure Summary'!C316, " ")</f>
        <v xml:space="preserve"> </v>
      </c>
      <c r="E335" s="148"/>
      <c r="F335" s="148"/>
      <c r="G335" s="148"/>
      <c r="H335" s="148"/>
      <c r="I335" s="148"/>
      <c r="J335" s="148"/>
      <c r="K335" s="148"/>
      <c r="L335" s="148"/>
      <c r="M335" s="148"/>
      <c r="N335" s="148"/>
      <c r="O335" s="148"/>
      <c r="P335" s="148"/>
      <c r="Q335" s="148"/>
      <c r="R335" s="148"/>
      <c r="S335" s="148"/>
    </row>
    <row r="336" spans="3:19" x14ac:dyDescent="0.25">
      <c r="C336" s="36">
        <f>'Portfolio Composition'!B321</f>
        <v>0</v>
      </c>
      <c r="D336" s="38" t="str">
        <f>IF(AND(ISNUMBER('Portfolio Composition'!F321), ISNUMBER('Measure Summary'!C317)), 'Portfolio Composition'!F321 * 'Measure Summary'!C317, " ")</f>
        <v xml:space="preserve"> </v>
      </c>
      <c r="E336" s="148"/>
      <c r="F336" s="148"/>
      <c r="G336" s="148"/>
      <c r="H336" s="148"/>
      <c r="I336" s="148"/>
      <c r="J336" s="148"/>
      <c r="K336" s="148"/>
      <c r="L336" s="148"/>
      <c r="M336" s="148"/>
      <c r="N336" s="148"/>
      <c r="O336" s="148"/>
      <c r="P336" s="148"/>
      <c r="Q336" s="148"/>
      <c r="R336" s="148"/>
      <c r="S336" s="148"/>
    </row>
    <row r="337" spans="3:19" x14ac:dyDescent="0.25">
      <c r="C337" s="36">
        <f>'Portfolio Composition'!B322</f>
        <v>0</v>
      </c>
      <c r="D337" s="38" t="str">
        <f>IF(AND(ISNUMBER('Portfolio Composition'!F322), ISNUMBER('Measure Summary'!C318)), 'Portfolio Composition'!F322 * 'Measure Summary'!C318, " ")</f>
        <v xml:space="preserve"> </v>
      </c>
      <c r="E337" s="148"/>
      <c r="F337" s="148"/>
      <c r="G337" s="148"/>
      <c r="H337" s="148"/>
      <c r="I337" s="148"/>
      <c r="J337" s="148"/>
      <c r="K337" s="148"/>
      <c r="L337" s="148"/>
      <c r="M337" s="148"/>
      <c r="N337" s="148"/>
      <c r="O337" s="148"/>
      <c r="P337" s="148"/>
      <c r="Q337" s="148"/>
      <c r="R337" s="148"/>
      <c r="S337" s="148"/>
    </row>
    <row r="338" spans="3:19" x14ac:dyDescent="0.25">
      <c r="C338" s="36">
        <f>'Portfolio Composition'!B323</f>
        <v>0</v>
      </c>
      <c r="D338" s="38" t="str">
        <f>IF(AND(ISNUMBER('Portfolio Composition'!F323), ISNUMBER('Measure Summary'!C319)), 'Portfolio Composition'!F323 * 'Measure Summary'!C319, " ")</f>
        <v xml:space="preserve"> </v>
      </c>
      <c r="E338" s="148"/>
      <c r="F338" s="148"/>
      <c r="G338" s="148"/>
      <c r="H338" s="148"/>
      <c r="I338" s="148"/>
      <c r="J338" s="148"/>
      <c r="K338" s="148"/>
      <c r="L338" s="148"/>
      <c r="M338" s="148"/>
      <c r="N338" s="148"/>
      <c r="O338" s="148"/>
      <c r="P338" s="148"/>
      <c r="Q338" s="148"/>
      <c r="R338" s="148"/>
      <c r="S338" s="148"/>
    </row>
    <row r="339" spans="3:19" x14ac:dyDescent="0.25">
      <c r="C339" s="36">
        <f>'Portfolio Composition'!B324</f>
        <v>0</v>
      </c>
      <c r="D339" s="38" t="str">
        <f>IF(AND(ISNUMBER('Portfolio Composition'!F324), ISNUMBER('Measure Summary'!C320)), 'Portfolio Composition'!F324 * 'Measure Summary'!C320, " ")</f>
        <v xml:space="preserve"> </v>
      </c>
      <c r="E339" s="148"/>
      <c r="F339" s="148"/>
      <c r="G339" s="148"/>
      <c r="H339" s="148"/>
      <c r="I339" s="148"/>
      <c r="J339" s="148"/>
      <c r="K339" s="148"/>
      <c r="L339" s="148"/>
      <c r="M339" s="148"/>
      <c r="N339" s="148"/>
      <c r="O339" s="148"/>
      <c r="P339" s="148"/>
      <c r="Q339" s="148"/>
      <c r="R339" s="148"/>
      <c r="S339" s="148"/>
    </row>
    <row r="340" spans="3:19" x14ac:dyDescent="0.25">
      <c r="C340" s="36">
        <f>'Portfolio Composition'!B325</f>
        <v>0</v>
      </c>
      <c r="D340" s="38" t="str">
        <f>IF(AND(ISNUMBER('Portfolio Composition'!F325), ISNUMBER('Measure Summary'!C321)), 'Portfolio Composition'!F325 * 'Measure Summary'!C321, " ")</f>
        <v xml:space="preserve"> </v>
      </c>
      <c r="E340" s="148"/>
      <c r="F340" s="148"/>
      <c r="G340" s="148"/>
      <c r="H340" s="148"/>
      <c r="I340" s="148"/>
      <c r="J340" s="148"/>
      <c r="K340" s="148"/>
      <c r="L340" s="148"/>
      <c r="M340" s="148"/>
      <c r="N340" s="148"/>
      <c r="O340" s="148"/>
      <c r="P340" s="148"/>
      <c r="Q340" s="148"/>
      <c r="R340" s="148"/>
      <c r="S340" s="148"/>
    </row>
    <row r="341" spans="3:19" x14ac:dyDescent="0.25">
      <c r="C341" s="36">
        <f>'Portfolio Composition'!B326</f>
        <v>0</v>
      </c>
      <c r="D341" s="38" t="str">
        <f>IF(AND(ISNUMBER('Portfolio Composition'!F326), ISNUMBER('Measure Summary'!C322)), 'Portfolio Composition'!F326 * 'Measure Summary'!C322, " ")</f>
        <v xml:space="preserve"> </v>
      </c>
      <c r="E341" s="148"/>
      <c r="F341" s="148"/>
      <c r="G341" s="148"/>
      <c r="H341" s="148"/>
      <c r="I341" s="148"/>
      <c r="J341" s="148"/>
      <c r="K341" s="148"/>
      <c r="L341" s="148"/>
      <c r="M341" s="148"/>
      <c r="N341" s="148"/>
      <c r="O341" s="148"/>
      <c r="P341" s="148"/>
      <c r="Q341" s="148"/>
      <c r="R341" s="148"/>
      <c r="S341" s="148"/>
    </row>
    <row r="342" spans="3:19" x14ac:dyDescent="0.25">
      <c r="C342" s="36">
        <f>'Portfolio Composition'!B327</f>
        <v>0</v>
      </c>
      <c r="D342" s="38" t="str">
        <f>IF(AND(ISNUMBER('Portfolio Composition'!F327), ISNUMBER('Measure Summary'!C323)), 'Portfolio Composition'!F327 * 'Measure Summary'!C323, " ")</f>
        <v xml:space="preserve"> </v>
      </c>
      <c r="E342" s="148"/>
      <c r="F342" s="148"/>
      <c r="G342" s="148"/>
      <c r="H342" s="148"/>
      <c r="I342" s="148"/>
      <c r="J342" s="148"/>
      <c r="K342" s="148"/>
      <c r="L342" s="148"/>
      <c r="M342" s="148"/>
      <c r="N342" s="148"/>
      <c r="O342" s="148"/>
      <c r="P342" s="148"/>
      <c r="Q342" s="148"/>
      <c r="R342" s="148"/>
      <c r="S342" s="148"/>
    </row>
    <row r="343" spans="3:19" x14ac:dyDescent="0.25">
      <c r="C343" s="36">
        <f>'Portfolio Composition'!B328</f>
        <v>0</v>
      </c>
      <c r="D343" s="38" t="str">
        <f>IF(AND(ISNUMBER('Portfolio Composition'!F328), ISNUMBER('Measure Summary'!C324)), 'Portfolio Composition'!F328 * 'Measure Summary'!C324, " ")</f>
        <v xml:space="preserve"> </v>
      </c>
      <c r="E343" s="148"/>
      <c r="F343" s="148"/>
      <c r="G343" s="148"/>
      <c r="H343" s="148"/>
      <c r="I343" s="148"/>
      <c r="J343" s="148"/>
      <c r="K343" s="148"/>
      <c r="L343" s="148"/>
      <c r="M343" s="148"/>
      <c r="N343" s="148"/>
      <c r="O343" s="148"/>
      <c r="P343" s="148"/>
      <c r="Q343" s="148"/>
      <c r="R343" s="148"/>
      <c r="S343" s="148"/>
    </row>
    <row r="344" spans="3:19" x14ac:dyDescent="0.25">
      <c r="C344" s="36">
        <f>'Portfolio Composition'!B329</f>
        <v>0</v>
      </c>
      <c r="D344" s="38" t="str">
        <f>IF(AND(ISNUMBER('Portfolio Composition'!F329), ISNUMBER('Measure Summary'!C325)), 'Portfolio Composition'!F329 * 'Measure Summary'!C325, " ")</f>
        <v xml:space="preserve"> </v>
      </c>
      <c r="E344" s="148"/>
      <c r="F344" s="148"/>
      <c r="G344" s="148"/>
      <c r="H344" s="148"/>
      <c r="I344" s="148"/>
      <c r="J344" s="148"/>
      <c r="K344" s="148"/>
      <c r="L344" s="148"/>
      <c r="M344" s="148"/>
      <c r="N344" s="148"/>
      <c r="O344" s="148"/>
      <c r="P344" s="148"/>
      <c r="Q344" s="148"/>
      <c r="R344" s="148"/>
      <c r="S344" s="148"/>
    </row>
    <row r="345" spans="3:19" x14ac:dyDescent="0.25">
      <c r="C345" s="36">
        <f>'Portfolio Composition'!B330</f>
        <v>0</v>
      </c>
      <c r="D345" s="38" t="str">
        <f>IF(AND(ISNUMBER('Portfolio Composition'!F330), ISNUMBER('Measure Summary'!C326)), 'Portfolio Composition'!F330 * 'Measure Summary'!C326, " ")</f>
        <v xml:space="preserve"> </v>
      </c>
      <c r="E345" s="148"/>
      <c r="F345" s="148"/>
      <c r="G345" s="148"/>
      <c r="H345" s="148"/>
      <c r="I345" s="148"/>
      <c r="J345" s="148"/>
      <c r="K345" s="148"/>
      <c r="L345" s="148"/>
      <c r="M345" s="148"/>
      <c r="N345" s="148"/>
      <c r="O345" s="148"/>
      <c r="P345" s="148"/>
      <c r="Q345" s="148"/>
      <c r="R345" s="148"/>
      <c r="S345" s="148"/>
    </row>
    <row r="346" spans="3:19" x14ac:dyDescent="0.25">
      <c r="C346" s="36">
        <f>'Portfolio Composition'!B331</f>
        <v>0</v>
      </c>
      <c r="D346" s="38" t="str">
        <f>IF(AND(ISNUMBER('Portfolio Composition'!F331), ISNUMBER('Measure Summary'!C327)), 'Portfolio Composition'!F331 * 'Measure Summary'!C327, " ")</f>
        <v xml:space="preserve"> </v>
      </c>
      <c r="E346" s="148"/>
      <c r="F346" s="148"/>
      <c r="G346" s="148"/>
      <c r="H346" s="148"/>
      <c r="I346" s="148"/>
      <c r="J346" s="148"/>
      <c r="K346" s="148"/>
      <c r="L346" s="148"/>
      <c r="M346" s="148"/>
      <c r="N346" s="148"/>
      <c r="O346" s="148"/>
      <c r="P346" s="148"/>
      <c r="Q346" s="148"/>
      <c r="R346" s="148"/>
      <c r="S346" s="148"/>
    </row>
    <row r="347" spans="3:19" x14ac:dyDescent="0.25">
      <c r="C347" s="36">
        <f>'Portfolio Composition'!B332</f>
        <v>0</v>
      </c>
      <c r="D347" s="38" t="str">
        <f>IF(AND(ISNUMBER('Portfolio Composition'!F332), ISNUMBER('Measure Summary'!C328)), 'Portfolio Composition'!F332 * 'Measure Summary'!C328, " ")</f>
        <v xml:space="preserve"> </v>
      </c>
      <c r="E347" s="148"/>
      <c r="F347" s="148"/>
      <c r="G347" s="148"/>
      <c r="H347" s="148"/>
      <c r="I347" s="148"/>
      <c r="J347" s="148"/>
      <c r="K347" s="148"/>
      <c r="L347" s="148"/>
      <c r="M347" s="148"/>
      <c r="N347" s="148"/>
      <c r="O347" s="148"/>
      <c r="P347" s="148"/>
      <c r="Q347" s="148"/>
      <c r="R347" s="148"/>
      <c r="S347" s="148"/>
    </row>
    <row r="348" spans="3:19" x14ac:dyDescent="0.25">
      <c r="C348" s="36">
        <f>'Portfolio Composition'!B333</f>
        <v>0</v>
      </c>
      <c r="D348" s="38" t="str">
        <f>IF(AND(ISNUMBER('Portfolio Composition'!F333), ISNUMBER('Measure Summary'!C329)), 'Portfolio Composition'!F333 * 'Measure Summary'!C329, " ")</f>
        <v xml:space="preserve"> </v>
      </c>
      <c r="E348" s="148"/>
      <c r="F348" s="148"/>
      <c r="G348" s="148"/>
      <c r="H348" s="148"/>
      <c r="I348" s="148"/>
      <c r="J348" s="148"/>
      <c r="K348" s="148"/>
      <c r="L348" s="148"/>
      <c r="M348" s="148"/>
      <c r="N348" s="148"/>
      <c r="O348" s="148"/>
      <c r="P348" s="148"/>
      <c r="Q348" s="148"/>
      <c r="R348" s="148"/>
      <c r="S348" s="148"/>
    </row>
    <row r="349" spans="3:19" x14ac:dyDescent="0.25">
      <c r="C349" s="36">
        <f>'Portfolio Composition'!B334</f>
        <v>0</v>
      </c>
      <c r="D349" s="38" t="str">
        <f>IF(AND(ISNUMBER('Portfolio Composition'!F334), ISNUMBER('Measure Summary'!C330)), 'Portfolio Composition'!F334 * 'Measure Summary'!C330, " ")</f>
        <v xml:space="preserve"> </v>
      </c>
      <c r="E349" s="148"/>
      <c r="F349" s="148"/>
      <c r="G349" s="148"/>
      <c r="H349" s="148"/>
      <c r="I349" s="148"/>
      <c r="J349" s="148"/>
      <c r="K349" s="148"/>
      <c r="L349" s="148"/>
      <c r="M349" s="148"/>
      <c r="N349" s="148"/>
      <c r="O349" s="148"/>
      <c r="P349" s="148"/>
      <c r="Q349" s="148"/>
      <c r="R349" s="148"/>
      <c r="S349" s="148"/>
    </row>
    <row r="350" spans="3:19" x14ac:dyDescent="0.25">
      <c r="C350" s="36">
        <f>'Portfolio Composition'!B335</f>
        <v>0</v>
      </c>
      <c r="D350" s="38" t="str">
        <f>IF(AND(ISNUMBER('Portfolio Composition'!F335), ISNUMBER('Measure Summary'!C331)), 'Portfolio Composition'!F335 * 'Measure Summary'!C331, " ")</f>
        <v xml:space="preserve"> </v>
      </c>
      <c r="E350" s="148"/>
      <c r="F350" s="148"/>
      <c r="G350" s="148"/>
      <c r="H350" s="148"/>
      <c r="I350" s="148"/>
      <c r="J350" s="148"/>
      <c r="K350" s="148"/>
      <c r="L350" s="148"/>
      <c r="M350" s="148"/>
      <c r="N350" s="148"/>
      <c r="O350" s="148"/>
      <c r="P350" s="148"/>
      <c r="Q350" s="148"/>
      <c r="R350" s="148"/>
      <c r="S350" s="148"/>
    </row>
    <row r="351" spans="3:19" x14ac:dyDescent="0.25">
      <c r="C351" s="36">
        <f>'Portfolio Composition'!B336</f>
        <v>0</v>
      </c>
      <c r="D351" s="38" t="str">
        <f>IF(AND(ISNUMBER('Portfolio Composition'!F336), ISNUMBER('Measure Summary'!C332)), 'Portfolio Composition'!F336 * 'Measure Summary'!C332, " ")</f>
        <v xml:space="preserve"> </v>
      </c>
      <c r="E351" s="148"/>
      <c r="F351" s="148"/>
      <c r="G351" s="148"/>
      <c r="H351" s="148"/>
      <c r="I351" s="148"/>
      <c r="J351" s="148"/>
      <c r="K351" s="148"/>
      <c r="L351" s="148"/>
      <c r="M351" s="148"/>
      <c r="N351" s="148"/>
      <c r="O351" s="148"/>
      <c r="P351" s="148"/>
      <c r="Q351" s="148"/>
      <c r="R351" s="148"/>
      <c r="S351" s="148"/>
    </row>
    <row r="352" spans="3:19" x14ac:dyDescent="0.25">
      <c r="C352" s="36">
        <f>'Portfolio Composition'!B337</f>
        <v>0</v>
      </c>
      <c r="D352" s="38" t="str">
        <f>IF(AND(ISNUMBER('Portfolio Composition'!F337), ISNUMBER('Measure Summary'!C333)), 'Portfolio Composition'!F337 * 'Measure Summary'!C333, " ")</f>
        <v xml:space="preserve"> </v>
      </c>
      <c r="E352" s="148"/>
      <c r="F352" s="148"/>
      <c r="G352" s="148"/>
      <c r="H352" s="148"/>
      <c r="I352" s="148"/>
      <c r="J352" s="148"/>
      <c r="K352" s="148"/>
      <c r="L352" s="148"/>
      <c r="M352" s="148"/>
      <c r="N352" s="148"/>
      <c r="O352" s="148"/>
      <c r="P352" s="148"/>
      <c r="Q352" s="148"/>
      <c r="R352" s="148"/>
      <c r="S352" s="148"/>
    </row>
    <row r="353" spans="3:19" x14ac:dyDescent="0.25">
      <c r="C353" s="36">
        <f>'Portfolio Composition'!B338</f>
        <v>0</v>
      </c>
      <c r="D353" s="38" t="str">
        <f>IF(AND(ISNUMBER('Portfolio Composition'!F338), ISNUMBER('Measure Summary'!C334)), 'Portfolio Composition'!F338 * 'Measure Summary'!C334, " ")</f>
        <v xml:space="preserve"> </v>
      </c>
      <c r="E353" s="148"/>
      <c r="F353" s="148"/>
      <c r="G353" s="148"/>
      <c r="H353" s="148"/>
      <c r="I353" s="148"/>
      <c r="J353" s="148"/>
      <c r="K353" s="148"/>
      <c r="L353" s="148"/>
      <c r="M353" s="148"/>
      <c r="N353" s="148"/>
      <c r="O353" s="148"/>
      <c r="P353" s="148"/>
      <c r="Q353" s="148"/>
      <c r="R353" s="148"/>
      <c r="S353" s="148"/>
    </row>
    <row r="354" spans="3:19" x14ac:dyDescent="0.25">
      <c r="C354" s="36">
        <f>'Portfolio Composition'!B339</f>
        <v>0</v>
      </c>
      <c r="D354" s="38" t="str">
        <f>IF(AND(ISNUMBER('Portfolio Composition'!F339), ISNUMBER('Measure Summary'!C335)), 'Portfolio Composition'!F339 * 'Measure Summary'!C335, " ")</f>
        <v xml:space="preserve"> </v>
      </c>
      <c r="E354" s="148"/>
      <c r="F354" s="148"/>
      <c r="G354" s="148"/>
      <c r="H354" s="148"/>
      <c r="I354" s="148"/>
      <c r="J354" s="148"/>
      <c r="K354" s="148"/>
      <c r="L354" s="148"/>
      <c r="M354" s="148"/>
      <c r="N354" s="148"/>
      <c r="O354" s="148"/>
      <c r="P354" s="148"/>
      <c r="Q354" s="148"/>
      <c r="R354" s="148"/>
      <c r="S354" s="148"/>
    </row>
    <row r="355" spans="3:19" x14ac:dyDescent="0.25">
      <c r="C355" s="36">
        <f>'Portfolio Composition'!B340</f>
        <v>0</v>
      </c>
      <c r="D355" s="38" t="str">
        <f>IF(AND(ISNUMBER('Portfolio Composition'!F340), ISNUMBER('Measure Summary'!C336)), 'Portfolio Composition'!F340 * 'Measure Summary'!C336, " ")</f>
        <v xml:space="preserve"> </v>
      </c>
      <c r="E355" s="148"/>
      <c r="F355" s="148"/>
      <c r="G355" s="148"/>
      <c r="H355" s="148"/>
      <c r="I355" s="148"/>
      <c r="J355" s="148"/>
      <c r="K355" s="148"/>
      <c r="L355" s="148"/>
      <c r="M355" s="148"/>
      <c r="N355" s="148"/>
      <c r="O355" s="148"/>
      <c r="P355" s="148"/>
      <c r="Q355" s="148"/>
      <c r="R355" s="148"/>
      <c r="S355" s="148"/>
    </row>
    <row r="356" spans="3:19" x14ac:dyDescent="0.25">
      <c r="C356" s="36">
        <f>'Portfolio Composition'!B341</f>
        <v>0</v>
      </c>
      <c r="D356" s="38" t="str">
        <f>IF(AND(ISNUMBER('Portfolio Composition'!F341), ISNUMBER('Measure Summary'!C337)), 'Portfolio Composition'!F341 * 'Measure Summary'!C337, " ")</f>
        <v xml:space="preserve"> </v>
      </c>
      <c r="E356" s="148"/>
      <c r="F356" s="148"/>
      <c r="G356" s="148"/>
      <c r="H356" s="148"/>
      <c r="I356" s="148"/>
      <c r="J356" s="148"/>
      <c r="K356" s="148"/>
      <c r="L356" s="148"/>
      <c r="M356" s="148"/>
      <c r="N356" s="148"/>
      <c r="O356" s="148"/>
      <c r="P356" s="148"/>
      <c r="Q356" s="148"/>
      <c r="R356" s="148"/>
      <c r="S356" s="148"/>
    </row>
    <row r="357" spans="3:19" x14ac:dyDescent="0.25">
      <c r="C357" s="36">
        <f>'Portfolio Composition'!B342</f>
        <v>0</v>
      </c>
      <c r="D357" s="38" t="str">
        <f>IF(AND(ISNUMBER('Portfolio Composition'!F342), ISNUMBER('Measure Summary'!C338)), 'Portfolio Composition'!F342 * 'Measure Summary'!C338, " ")</f>
        <v xml:space="preserve"> </v>
      </c>
      <c r="E357" s="148"/>
      <c r="F357" s="148"/>
      <c r="G357" s="148"/>
      <c r="H357" s="148"/>
      <c r="I357" s="148"/>
      <c r="J357" s="148"/>
      <c r="K357" s="148"/>
      <c r="L357" s="148"/>
      <c r="M357" s="148"/>
      <c r="N357" s="148"/>
      <c r="O357" s="148"/>
      <c r="P357" s="148"/>
      <c r="Q357" s="148"/>
      <c r="R357" s="148"/>
      <c r="S357" s="148"/>
    </row>
    <row r="358" spans="3:19" x14ac:dyDescent="0.25">
      <c r="C358" s="36">
        <f>'Portfolio Composition'!B343</f>
        <v>0</v>
      </c>
      <c r="D358" s="38" t="str">
        <f>IF(AND(ISNUMBER('Portfolio Composition'!F343), ISNUMBER('Measure Summary'!C339)), 'Portfolio Composition'!F343 * 'Measure Summary'!C339, " ")</f>
        <v xml:space="preserve"> </v>
      </c>
      <c r="E358" s="148"/>
      <c r="F358" s="148"/>
      <c r="G358" s="148"/>
      <c r="H358" s="148"/>
      <c r="I358" s="148"/>
      <c r="J358" s="148"/>
      <c r="K358" s="148"/>
      <c r="L358" s="148"/>
      <c r="M358" s="148"/>
      <c r="N358" s="148"/>
      <c r="O358" s="148"/>
      <c r="P358" s="148"/>
      <c r="Q358" s="148"/>
      <c r="R358" s="148"/>
      <c r="S358" s="148"/>
    </row>
    <row r="359" spans="3:19" x14ac:dyDescent="0.25">
      <c r="C359" s="36">
        <f>'Portfolio Composition'!B344</f>
        <v>0</v>
      </c>
      <c r="D359" s="38" t="str">
        <f>IF(AND(ISNUMBER('Portfolio Composition'!F344), ISNUMBER('Measure Summary'!C340)), 'Portfolio Composition'!F344 * 'Measure Summary'!C340, " ")</f>
        <v xml:space="preserve"> </v>
      </c>
      <c r="E359" s="148"/>
      <c r="F359" s="148"/>
      <c r="G359" s="148"/>
      <c r="H359" s="148"/>
      <c r="I359" s="148"/>
      <c r="J359" s="148"/>
      <c r="K359" s="148"/>
      <c r="L359" s="148"/>
      <c r="M359" s="148"/>
      <c r="N359" s="148"/>
      <c r="O359" s="148"/>
      <c r="P359" s="148"/>
      <c r="Q359" s="148"/>
      <c r="R359" s="148"/>
      <c r="S359" s="148"/>
    </row>
    <row r="360" spans="3:19" x14ac:dyDescent="0.25">
      <c r="C360" s="36">
        <f>'Portfolio Composition'!B345</f>
        <v>0</v>
      </c>
      <c r="D360" s="38" t="str">
        <f>IF(AND(ISNUMBER('Portfolio Composition'!F345), ISNUMBER('Measure Summary'!C341)), 'Portfolio Composition'!F345 * 'Measure Summary'!C341, " ")</f>
        <v xml:space="preserve"> </v>
      </c>
      <c r="E360" s="148"/>
      <c r="F360" s="148"/>
      <c r="G360" s="148"/>
      <c r="H360" s="148"/>
      <c r="I360" s="148"/>
      <c r="J360" s="148"/>
      <c r="K360" s="148"/>
      <c r="L360" s="148"/>
      <c r="M360" s="148"/>
      <c r="N360" s="148"/>
      <c r="O360" s="148"/>
      <c r="P360" s="148"/>
      <c r="Q360" s="148"/>
      <c r="R360" s="148"/>
      <c r="S360" s="148"/>
    </row>
    <row r="361" spans="3:19" x14ac:dyDescent="0.25">
      <c r="C361" s="36">
        <f>'Portfolio Composition'!B346</f>
        <v>0</v>
      </c>
      <c r="D361" s="38" t="str">
        <f>IF(AND(ISNUMBER('Portfolio Composition'!F346), ISNUMBER('Measure Summary'!C342)), 'Portfolio Composition'!F346 * 'Measure Summary'!C342, " ")</f>
        <v xml:space="preserve"> </v>
      </c>
      <c r="E361" s="148"/>
      <c r="F361" s="148"/>
      <c r="G361" s="148"/>
      <c r="H361" s="148"/>
      <c r="I361" s="148"/>
      <c r="J361" s="148"/>
      <c r="K361" s="148"/>
      <c r="L361" s="148"/>
      <c r="M361" s="148"/>
      <c r="N361" s="148"/>
      <c r="O361" s="148"/>
      <c r="P361" s="148"/>
      <c r="Q361" s="148"/>
      <c r="R361" s="148"/>
      <c r="S361" s="148"/>
    </row>
    <row r="362" spans="3:19" x14ac:dyDescent="0.25">
      <c r="C362" s="36">
        <f>'Portfolio Composition'!B347</f>
        <v>0</v>
      </c>
      <c r="D362" s="38" t="str">
        <f>IF(AND(ISNUMBER('Portfolio Composition'!F347), ISNUMBER('Measure Summary'!C343)), 'Portfolio Composition'!F347 * 'Measure Summary'!C343, " ")</f>
        <v xml:space="preserve"> </v>
      </c>
      <c r="E362" s="148"/>
      <c r="F362" s="148"/>
      <c r="G362" s="148"/>
      <c r="H362" s="148"/>
      <c r="I362" s="148"/>
      <c r="J362" s="148"/>
      <c r="K362" s="148"/>
      <c r="L362" s="148"/>
      <c r="M362" s="148"/>
      <c r="N362" s="148"/>
      <c r="O362" s="148"/>
      <c r="P362" s="148"/>
      <c r="Q362" s="148"/>
      <c r="R362" s="148"/>
      <c r="S362" s="148"/>
    </row>
    <row r="363" spans="3:19" x14ac:dyDescent="0.25">
      <c r="C363" s="36">
        <f>'Portfolio Composition'!B348</f>
        <v>0</v>
      </c>
      <c r="D363" s="38" t="str">
        <f>IF(AND(ISNUMBER('Portfolio Composition'!F348), ISNUMBER('Measure Summary'!C344)), 'Portfolio Composition'!F348 * 'Measure Summary'!C344, " ")</f>
        <v xml:space="preserve"> </v>
      </c>
      <c r="E363" s="148"/>
      <c r="F363" s="148"/>
      <c r="G363" s="148"/>
      <c r="H363" s="148"/>
      <c r="I363" s="148"/>
      <c r="J363" s="148"/>
      <c r="K363" s="148"/>
      <c r="L363" s="148"/>
      <c r="M363" s="148"/>
      <c r="N363" s="148"/>
      <c r="O363" s="148"/>
      <c r="P363" s="148"/>
      <c r="Q363" s="148"/>
      <c r="R363" s="148"/>
      <c r="S363" s="148"/>
    </row>
    <row r="364" spans="3:19" x14ac:dyDescent="0.25">
      <c r="C364" s="36">
        <f>'Portfolio Composition'!B349</f>
        <v>0</v>
      </c>
      <c r="D364" s="38" t="str">
        <f>IF(AND(ISNUMBER('Portfolio Composition'!F349), ISNUMBER('Measure Summary'!C345)), 'Portfolio Composition'!F349 * 'Measure Summary'!C345, " ")</f>
        <v xml:space="preserve"> </v>
      </c>
      <c r="E364" s="148"/>
      <c r="F364" s="148"/>
      <c r="G364" s="148"/>
      <c r="H364" s="148"/>
      <c r="I364" s="148"/>
      <c r="J364" s="148"/>
      <c r="K364" s="148"/>
      <c r="L364" s="148"/>
      <c r="M364" s="148"/>
      <c r="N364" s="148"/>
      <c r="O364" s="148"/>
      <c r="P364" s="148"/>
      <c r="Q364" s="148"/>
      <c r="R364" s="148"/>
      <c r="S364" s="148"/>
    </row>
    <row r="365" spans="3:19" x14ac:dyDescent="0.25">
      <c r="C365" s="36">
        <f>'Portfolio Composition'!B350</f>
        <v>0</v>
      </c>
      <c r="D365" s="38" t="str">
        <f>IF(AND(ISNUMBER('Portfolio Composition'!F350), ISNUMBER('Measure Summary'!C346)), 'Portfolio Composition'!F350 * 'Measure Summary'!C346, " ")</f>
        <v xml:space="preserve"> </v>
      </c>
      <c r="E365" s="148"/>
      <c r="F365" s="148"/>
      <c r="G365" s="148"/>
      <c r="H365" s="148"/>
      <c r="I365" s="148"/>
      <c r="J365" s="148"/>
      <c r="K365" s="148"/>
      <c r="L365" s="148"/>
      <c r="M365" s="148"/>
      <c r="N365" s="148"/>
      <c r="O365" s="148"/>
      <c r="P365" s="148"/>
      <c r="Q365" s="148"/>
      <c r="R365" s="148"/>
      <c r="S365" s="148"/>
    </row>
    <row r="366" spans="3:19" x14ac:dyDescent="0.25">
      <c r="C366" s="36">
        <f>'Portfolio Composition'!B351</f>
        <v>0</v>
      </c>
      <c r="D366" s="38" t="str">
        <f>IF(AND(ISNUMBER('Portfolio Composition'!F351), ISNUMBER('Measure Summary'!C347)), 'Portfolio Composition'!F351 * 'Measure Summary'!C347, " ")</f>
        <v xml:space="preserve"> </v>
      </c>
      <c r="E366" s="148"/>
      <c r="F366" s="148"/>
      <c r="G366" s="148"/>
      <c r="H366" s="148"/>
      <c r="I366" s="148"/>
      <c r="J366" s="148"/>
      <c r="K366" s="148"/>
      <c r="L366" s="148"/>
      <c r="M366" s="148"/>
      <c r="N366" s="148"/>
      <c r="O366" s="148"/>
      <c r="P366" s="148"/>
      <c r="Q366" s="148"/>
      <c r="R366" s="148"/>
      <c r="S366" s="148"/>
    </row>
    <row r="367" spans="3:19" x14ac:dyDescent="0.25">
      <c r="C367" s="36">
        <f>'Portfolio Composition'!B352</f>
        <v>0</v>
      </c>
      <c r="D367" s="38" t="str">
        <f>IF(AND(ISNUMBER('Portfolio Composition'!F352), ISNUMBER('Measure Summary'!C348)), 'Portfolio Composition'!F352 * 'Measure Summary'!C348, " ")</f>
        <v xml:space="preserve"> </v>
      </c>
      <c r="E367" s="148"/>
      <c r="F367" s="148"/>
      <c r="G367" s="148"/>
      <c r="H367" s="148"/>
      <c r="I367" s="148"/>
      <c r="J367" s="148"/>
      <c r="K367" s="148"/>
      <c r="L367" s="148"/>
      <c r="M367" s="148"/>
      <c r="N367" s="148"/>
      <c r="O367" s="148"/>
      <c r="P367" s="148"/>
      <c r="Q367" s="148"/>
      <c r="R367" s="148"/>
      <c r="S367" s="148"/>
    </row>
    <row r="368" spans="3:19" x14ac:dyDescent="0.25">
      <c r="C368" s="36">
        <f>'Portfolio Composition'!B353</f>
        <v>0</v>
      </c>
      <c r="D368" s="38" t="str">
        <f>IF(AND(ISNUMBER('Portfolio Composition'!F353), ISNUMBER('Measure Summary'!C349)), 'Portfolio Composition'!F353 * 'Measure Summary'!C349, " ")</f>
        <v xml:space="preserve"> </v>
      </c>
      <c r="E368" s="148"/>
      <c r="F368" s="148"/>
      <c r="G368" s="148"/>
      <c r="H368" s="148"/>
      <c r="I368" s="148"/>
      <c r="J368" s="148"/>
      <c r="K368" s="148"/>
      <c r="L368" s="148"/>
      <c r="M368" s="148"/>
      <c r="N368" s="148"/>
      <c r="O368" s="148"/>
      <c r="P368" s="148"/>
      <c r="Q368" s="148"/>
      <c r="R368" s="148"/>
      <c r="S368" s="148"/>
    </row>
    <row r="369" spans="3:19" x14ac:dyDescent="0.25">
      <c r="C369" s="36">
        <f>'Portfolio Composition'!B354</f>
        <v>0</v>
      </c>
      <c r="D369" s="38" t="str">
        <f>IF(AND(ISNUMBER('Portfolio Composition'!F354), ISNUMBER('Measure Summary'!C350)), 'Portfolio Composition'!F354 * 'Measure Summary'!C350, " ")</f>
        <v xml:space="preserve"> </v>
      </c>
      <c r="E369" s="148"/>
      <c r="F369" s="148"/>
      <c r="G369" s="148"/>
      <c r="H369" s="148"/>
      <c r="I369" s="148"/>
      <c r="J369" s="148"/>
      <c r="K369" s="148"/>
      <c r="L369" s="148"/>
      <c r="M369" s="148"/>
      <c r="N369" s="148"/>
      <c r="O369" s="148"/>
      <c r="P369" s="148"/>
      <c r="Q369" s="148"/>
      <c r="R369" s="148"/>
      <c r="S369" s="148"/>
    </row>
    <row r="370" spans="3:19" x14ac:dyDescent="0.25">
      <c r="C370" s="36">
        <f>'Portfolio Composition'!B355</f>
        <v>0</v>
      </c>
      <c r="D370" s="38" t="str">
        <f>IF(AND(ISNUMBER('Portfolio Composition'!F355), ISNUMBER('Measure Summary'!C351)), 'Portfolio Composition'!F355 * 'Measure Summary'!C351, " ")</f>
        <v xml:space="preserve"> </v>
      </c>
      <c r="E370" s="148"/>
      <c r="F370" s="148"/>
      <c r="G370" s="148"/>
      <c r="H370" s="148"/>
      <c r="I370" s="148"/>
      <c r="J370" s="148"/>
      <c r="K370" s="148"/>
      <c r="L370" s="148"/>
      <c r="M370" s="148"/>
      <c r="N370" s="148"/>
      <c r="O370" s="148"/>
      <c r="P370" s="148"/>
      <c r="Q370" s="148"/>
      <c r="R370" s="148"/>
      <c r="S370" s="148"/>
    </row>
    <row r="371" spans="3:19" x14ac:dyDescent="0.25">
      <c r="C371" s="36">
        <f>'Portfolio Composition'!B356</f>
        <v>0</v>
      </c>
      <c r="D371" s="38" t="str">
        <f>IF(AND(ISNUMBER('Portfolio Composition'!F356), ISNUMBER('Measure Summary'!C352)), 'Portfolio Composition'!F356 * 'Measure Summary'!C352, " ")</f>
        <v xml:space="preserve"> </v>
      </c>
      <c r="E371" s="148"/>
      <c r="F371" s="148"/>
      <c r="G371" s="148"/>
      <c r="H371" s="148"/>
      <c r="I371" s="148"/>
      <c r="J371" s="148"/>
      <c r="K371" s="148"/>
      <c r="L371" s="148"/>
      <c r="M371" s="148"/>
      <c r="N371" s="148"/>
      <c r="O371" s="148"/>
      <c r="P371" s="148"/>
      <c r="Q371" s="148"/>
      <c r="R371" s="148"/>
      <c r="S371" s="148"/>
    </row>
    <row r="372" spans="3:19" x14ac:dyDescent="0.25">
      <c r="C372" s="36">
        <f>'Portfolio Composition'!B357</f>
        <v>0</v>
      </c>
      <c r="D372" s="38" t="str">
        <f>IF(AND(ISNUMBER('Portfolio Composition'!F357), ISNUMBER('Measure Summary'!C353)), 'Portfolio Composition'!F357 * 'Measure Summary'!C353, " ")</f>
        <v xml:space="preserve"> </v>
      </c>
      <c r="E372" s="148"/>
      <c r="F372" s="148"/>
      <c r="G372" s="148"/>
      <c r="H372" s="148"/>
      <c r="I372" s="148"/>
      <c r="J372" s="148"/>
      <c r="K372" s="148"/>
      <c r="L372" s="148"/>
      <c r="M372" s="148"/>
      <c r="N372" s="148"/>
      <c r="O372" s="148"/>
      <c r="P372" s="148"/>
      <c r="Q372" s="148"/>
      <c r="R372" s="148"/>
      <c r="S372" s="148"/>
    </row>
    <row r="373" spans="3:19" x14ac:dyDescent="0.25">
      <c r="C373" s="36">
        <f>'Portfolio Composition'!B358</f>
        <v>0</v>
      </c>
      <c r="D373" s="38" t="str">
        <f>IF(AND(ISNUMBER('Portfolio Composition'!F358), ISNUMBER('Measure Summary'!C354)), 'Portfolio Composition'!F358 * 'Measure Summary'!C354, " ")</f>
        <v xml:space="preserve"> </v>
      </c>
      <c r="E373" s="148"/>
      <c r="F373" s="148"/>
      <c r="G373" s="148"/>
      <c r="H373" s="148"/>
      <c r="I373" s="148"/>
      <c r="J373" s="148"/>
      <c r="K373" s="148"/>
      <c r="L373" s="148"/>
      <c r="M373" s="148"/>
      <c r="N373" s="148"/>
      <c r="O373" s="148"/>
      <c r="P373" s="148"/>
      <c r="Q373" s="148"/>
      <c r="R373" s="148"/>
      <c r="S373" s="148"/>
    </row>
    <row r="374" spans="3:19" x14ac:dyDescent="0.25">
      <c r="C374" s="36">
        <f>'Portfolio Composition'!B359</f>
        <v>0</v>
      </c>
      <c r="D374" s="38" t="str">
        <f>IF(AND(ISNUMBER('Portfolio Composition'!F359), ISNUMBER('Measure Summary'!C355)), 'Portfolio Composition'!F359 * 'Measure Summary'!C355, " ")</f>
        <v xml:space="preserve"> </v>
      </c>
      <c r="E374" s="148"/>
      <c r="F374" s="148"/>
      <c r="G374" s="148"/>
      <c r="H374" s="148"/>
      <c r="I374" s="148"/>
      <c r="J374" s="148"/>
      <c r="K374" s="148"/>
      <c r="L374" s="148"/>
      <c r="M374" s="148"/>
      <c r="N374" s="148"/>
      <c r="O374" s="148"/>
      <c r="P374" s="148"/>
      <c r="Q374" s="148"/>
      <c r="R374" s="148"/>
      <c r="S374" s="148"/>
    </row>
    <row r="375" spans="3:19" x14ac:dyDescent="0.25">
      <c r="C375" s="36">
        <f>'Portfolio Composition'!B360</f>
        <v>0</v>
      </c>
      <c r="D375" s="38" t="str">
        <f>IF(AND(ISNUMBER('Portfolio Composition'!F360), ISNUMBER('Measure Summary'!C356)), 'Portfolio Composition'!F360 * 'Measure Summary'!C356, " ")</f>
        <v xml:space="preserve"> </v>
      </c>
      <c r="E375" s="148"/>
      <c r="F375" s="148"/>
      <c r="G375" s="148"/>
      <c r="H375" s="148"/>
      <c r="I375" s="148"/>
      <c r="J375" s="148"/>
      <c r="K375" s="148"/>
      <c r="L375" s="148"/>
      <c r="M375" s="148"/>
      <c r="N375" s="148"/>
      <c r="O375" s="148"/>
      <c r="P375" s="148"/>
      <c r="Q375" s="148"/>
      <c r="R375" s="148"/>
      <c r="S375" s="148"/>
    </row>
    <row r="376" spans="3:19" x14ac:dyDescent="0.25">
      <c r="C376" s="36">
        <f>'Portfolio Composition'!B361</f>
        <v>0</v>
      </c>
      <c r="D376" s="38" t="str">
        <f>IF(AND(ISNUMBER('Portfolio Composition'!F361), ISNUMBER('Measure Summary'!C357)), 'Portfolio Composition'!F361 * 'Measure Summary'!C357, " ")</f>
        <v xml:space="preserve"> </v>
      </c>
      <c r="E376" s="148"/>
      <c r="F376" s="148"/>
      <c r="G376" s="148"/>
      <c r="H376" s="148"/>
      <c r="I376" s="148"/>
      <c r="J376" s="148"/>
      <c r="K376" s="148"/>
      <c r="L376" s="148"/>
      <c r="M376" s="148"/>
      <c r="N376" s="148"/>
      <c r="O376" s="148"/>
      <c r="P376" s="148"/>
      <c r="Q376" s="148"/>
      <c r="R376" s="148"/>
      <c r="S376" s="148"/>
    </row>
    <row r="377" spans="3:19" x14ac:dyDescent="0.25">
      <c r="C377" s="36">
        <f>'Portfolio Composition'!B362</f>
        <v>0</v>
      </c>
      <c r="D377" s="38" t="str">
        <f>IF(AND(ISNUMBER('Portfolio Composition'!F362), ISNUMBER('Measure Summary'!C358)), 'Portfolio Composition'!F362 * 'Measure Summary'!C358, " ")</f>
        <v xml:space="preserve"> </v>
      </c>
      <c r="E377" s="148"/>
      <c r="F377" s="148"/>
      <c r="G377" s="148"/>
      <c r="H377" s="148"/>
      <c r="I377" s="148"/>
      <c r="J377" s="148"/>
      <c r="K377" s="148"/>
      <c r="L377" s="148"/>
      <c r="M377" s="148"/>
      <c r="N377" s="148"/>
      <c r="O377" s="148"/>
      <c r="P377" s="148"/>
      <c r="Q377" s="148"/>
      <c r="R377" s="148"/>
      <c r="S377" s="148"/>
    </row>
    <row r="378" spans="3:19" x14ac:dyDescent="0.25">
      <c r="C378" s="36">
        <f>'Portfolio Composition'!B363</f>
        <v>0</v>
      </c>
      <c r="D378" s="38" t="str">
        <f>IF(AND(ISNUMBER('Portfolio Composition'!F363), ISNUMBER('Measure Summary'!C359)), 'Portfolio Composition'!F363 * 'Measure Summary'!C359, " ")</f>
        <v xml:space="preserve"> </v>
      </c>
      <c r="E378" s="148"/>
      <c r="F378" s="148"/>
      <c r="G378" s="148"/>
      <c r="H378" s="148"/>
      <c r="I378" s="148"/>
      <c r="J378" s="148"/>
      <c r="K378" s="148"/>
      <c r="L378" s="148"/>
      <c r="M378" s="148"/>
      <c r="N378" s="148"/>
      <c r="O378" s="148"/>
      <c r="P378" s="148"/>
      <c r="Q378" s="148"/>
      <c r="R378" s="148"/>
      <c r="S378" s="148"/>
    </row>
    <row r="379" spans="3:19" x14ac:dyDescent="0.25">
      <c r="C379" s="36">
        <f>'Portfolio Composition'!B364</f>
        <v>0</v>
      </c>
      <c r="D379" s="38" t="str">
        <f>IF(AND(ISNUMBER('Portfolio Composition'!F364), ISNUMBER('Measure Summary'!C360)), 'Portfolio Composition'!F364 * 'Measure Summary'!C360, " ")</f>
        <v xml:space="preserve"> </v>
      </c>
      <c r="E379" s="148"/>
      <c r="F379" s="148"/>
      <c r="G379" s="148"/>
      <c r="H379" s="148"/>
      <c r="I379" s="148"/>
      <c r="J379" s="148"/>
      <c r="K379" s="148"/>
      <c r="L379" s="148"/>
      <c r="M379" s="148"/>
      <c r="N379" s="148"/>
      <c r="O379" s="148"/>
      <c r="P379" s="148"/>
      <c r="Q379" s="148"/>
      <c r="R379" s="148"/>
      <c r="S379" s="148"/>
    </row>
    <row r="380" spans="3:19" x14ac:dyDescent="0.25">
      <c r="C380" s="36">
        <f>'Portfolio Composition'!B365</f>
        <v>0</v>
      </c>
      <c r="D380" s="38" t="str">
        <f>IF(AND(ISNUMBER('Portfolio Composition'!F365), ISNUMBER('Measure Summary'!C361)), 'Portfolio Composition'!F365 * 'Measure Summary'!C361, " ")</f>
        <v xml:space="preserve"> </v>
      </c>
      <c r="E380" s="148"/>
      <c r="F380" s="148"/>
      <c r="G380" s="148"/>
      <c r="H380" s="148"/>
      <c r="I380" s="148"/>
      <c r="J380" s="148"/>
      <c r="K380" s="148"/>
      <c r="L380" s="148"/>
      <c r="M380" s="148"/>
      <c r="N380" s="148"/>
      <c r="O380" s="148"/>
      <c r="P380" s="148"/>
      <c r="Q380" s="148"/>
      <c r="R380" s="148"/>
      <c r="S380" s="148"/>
    </row>
    <row r="381" spans="3:19" x14ac:dyDescent="0.25">
      <c r="C381" s="36">
        <f>'Portfolio Composition'!B366</f>
        <v>0</v>
      </c>
      <c r="D381" s="38" t="str">
        <f>IF(AND(ISNUMBER('Portfolio Composition'!F366), ISNUMBER('Measure Summary'!C362)), 'Portfolio Composition'!F366 * 'Measure Summary'!C362, " ")</f>
        <v xml:space="preserve"> </v>
      </c>
      <c r="E381" s="148"/>
      <c r="F381" s="148"/>
      <c r="G381" s="148"/>
      <c r="H381" s="148"/>
      <c r="I381" s="148"/>
      <c r="J381" s="148"/>
      <c r="K381" s="148"/>
      <c r="L381" s="148"/>
      <c r="M381" s="148"/>
      <c r="N381" s="148"/>
      <c r="O381" s="148"/>
      <c r="P381" s="148"/>
      <c r="Q381" s="148"/>
      <c r="R381" s="148"/>
      <c r="S381" s="148"/>
    </row>
    <row r="382" spans="3:19" x14ac:dyDescent="0.25">
      <c r="C382" s="36">
        <f>'Portfolio Composition'!B367</f>
        <v>0</v>
      </c>
      <c r="D382" s="38" t="str">
        <f>IF(AND(ISNUMBER('Portfolio Composition'!F367), ISNUMBER('Measure Summary'!C363)), 'Portfolio Composition'!F367 * 'Measure Summary'!C363, " ")</f>
        <v xml:space="preserve"> </v>
      </c>
      <c r="E382" s="148"/>
      <c r="F382" s="148"/>
      <c r="G382" s="148"/>
      <c r="H382" s="148"/>
      <c r="I382" s="148"/>
      <c r="J382" s="148"/>
      <c r="K382" s="148"/>
      <c r="L382" s="148"/>
      <c r="M382" s="148"/>
      <c r="N382" s="148"/>
      <c r="O382" s="148"/>
      <c r="P382" s="148"/>
      <c r="Q382" s="148"/>
      <c r="R382" s="148"/>
      <c r="S382" s="148"/>
    </row>
    <row r="383" spans="3:19" x14ac:dyDescent="0.25">
      <c r="C383" s="36">
        <f>'Portfolio Composition'!B368</f>
        <v>0</v>
      </c>
      <c r="D383" s="38" t="str">
        <f>IF(AND(ISNUMBER('Portfolio Composition'!F368), ISNUMBER('Measure Summary'!C364)), 'Portfolio Composition'!F368 * 'Measure Summary'!C364, " ")</f>
        <v xml:space="preserve"> </v>
      </c>
      <c r="E383" s="148"/>
      <c r="F383" s="148"/>
      <c r="G383" s="148"/>
      <c r="H383" s="148"/>
      <c r="I383" s="148"/>
      <c r="J383" s="148"/>
      <c r="K383" s="148"/>
      <c r="L383" s="148"/>
      <c r="M383" s="148"/>
      <c r="N383" s="148"/>
      <c r="O383" s="148"/>
      <c r="P383" s="148"/>
      <c r="Q383" s="148"/>
      <c r="R383" s="148"/>
      <c r="S383" s="148"/>
    </row>
    <row r="384" spans="3:19" x14ac:dyDescent="0.25">
      <c r="C384" s="36">
        <f>'Portfolio Composition'!B369</f>
        <v>0</v>
      </c>
      <c r="D384" s="38" t="str">
        <f>IF(AND(ISNUMBER('Portfolio Composition'!F369), ISNUMBER('Measure Summary'!C365)), 'Portfolio Composition'!F369 * 'Measure Summary'!C365, " ")</f>
        <v xml:space="preserve"> </v>
      </c>
      <c r="E384" s="148"/>
      <c r="F384" s="148"/>
      <c r="G384" s="148"/>
      <c r="H384" s="148"/>
      <c r="I384" s="148"/>
      <c r="J384" s="148"/>
      <c r="K384" s="148"/>
      <c r="L384" s="148"/>
      <c r="M384" s="148"/>
      <c r="N384" s="148"/>
      <c r="O384" s="148"/>
      <c r="P384" s="148"/>
      <c r="Q384" s="148"/>
      <c r="R384" s="148"/>
      <c r="S384" s="148"/>
    </row>
    <row r="385" spans="3:19" x14ac:dyDescent="0.25">
      <c r="C385" s="36">
        <f>'Portfolio Composition'!B370</f>
        <v>0</v>
      </c>
      <c r="D385" s="38" t="str">
        <f>IF(AND(ISNUMBER('Portfolio Composition'!F370), ISNUMBER('Measure Summary'!C366)), 'Portfolio Composition'!F370 * 'Measure Summary'!C366, " ")</f>
        <v xml:space="preserve"> </v>
      </c>
      <c r="E385" s="148"/>
      <c r="F385" s="148"/>
      <c r="G385" s="148"/>
      <c r="H385" s="148"/>
      <c r="I385" s="148"/>
      <c r="J385" s="148"/>
      <c r="K385" s="148"/>
      <c r="L385" s="148"/>
      <c r="M385" s="148"/>
      <c r="N385" s="148"/>
      <c r="O385" s="148"/>
      <c r="P385" s="148"/>
      <c r="Q385" s="148"/>
      <c r="R385" s="148"/>
      <c r="S385" s="148"/>
    </row>
    <row r="386" spans="3:19" x14ac:dyDescent="0.25">
      <c r="C386" s="36">
        <f>'Portfolio Composition'!B371</f>
        <v>0</v>
      </c>
      <c r="D386" s="38" t="str">
        <f>IF(AND(ISNUMBER('Portfolio Composition'!F371), ISNUMBER('Measure Summary'!C367)), 'Portfolio Composition'!F371 * 'Measure Summary'!C367, " ")</f>
        <v xml:space="preserve"> </v>
      </c>
      <c r="E386" s="148"/>
      <c r="F386" s="148"/>
      <c r="G386" s="148"/>
      <c r="H386" s="148"/>
      <c r="I386" s="148"/>
      <c r="J386" s="148"/>
      <c r="K386" s="148"/>
      <c r="L386" s="148"/>
      <c r="M386" s="148"/>
      <c r="N386" s="148"/>
      <c r="O386" s="148"/>
      <c r="P386" s="148"/>
      <c r="Q386" s="148"/>
      <c r="R386" s="148"/>
      <c r="S386" s="148"/>
    </row>
    <row r="387" spans="3:19" x14ac:dyDescent="0.25">
      <c r="C387" s="36">
        <f>'Portfolio Composition'!B372</f>
        <v>0</v>
      </c>
      <c r="D387" s="38" t="str">
        <f>IF(AND(ISNUMBER('Portfolio Composition'!F372), ISNUMBER('Measure Summary'!C368)), 'Portfolio Composition'!F372 * 'Measure Summary'!C368, " ")</f>
        <v xml:space="preserve"> </v>
      </c>
      <c r="E387" s="148"/>
      <c r="F387" s="148"/>
      <c r="G387" s="148"/>
      <c r="H387" s="148"/>
      <c r="I387" s="148"/>
      <c r="J387" s="148"/>
      <c r="K387" s="148"/>
      <c r="L387" s="148"/>
      <c r="M387" s="148"/>
      <c r="N387" s="148"/>
      <c r="O387" s="148"/>
      <c r="P387" s="148"/>
      <c r="Q387" s="148"/>
      <c r="R387" s="148"/>
      <c r="S387" s="148"/>
    </row>
    <row r="388" spans="3:19" x14ac:dyDescent="0.25">
      <c r="C388" s="36">
        <f>'Portfolio Composition'!B373</f>
        <v>0</v>
      </c>
      <c r="D388" s="38" t="str">
        <f>IF(AND(ISNUMBER('Portfolio Composition'!F373), ISNUMBER('Measure Summary'!C369)), 'Portfolio Composition'!F373 * 'Measure Summary'!C369, " ")</f>
        <v xml:space="preserve"> </v>
      </c>
      <c r="E388" s="148"/>
      <c r="F388" s="148"/>
      <c r="G388" s="148"/>
      <c r="H388" s="148"/>
      <c r="I388" s="148"/>
      <c r="J388" s="148"/>
      <c r="K388" s="148"/>
      <c r="L388" s="148"/>
      <c r="M388" s="148"/>
      <c r="N388" s="148"/>
      <c r="O388" s="148"/>
      <c r="P388" s="148"/>
      <c r="Q388" s="148"/>
      <c r="R388" s="148"/>
      <c r="S388" s="148"/>
    </row>
    <row r="389" spans="3:19" x14ac:dyDescent="0.25">
      <c r="C389" s="36">
        <f>'Portfolio Composition'!B374</f>
        <v>0</v>
      </c>
      <c r="D389" s="38" t="str">
        <f>IF(AND(ISNUMBER('Portfolio Composition'!F374), ISNUMBER('Measure Summary'!C370)), 'Portfolio Composition'!F374 * 'Measure Summary'!C370, " ")</f>
        <v xml:space="preserve"> </v>
      </c>
      <c r="E389" s="148"/>
      <c r="F389" s="148"/>
      <c r="G389" s="148"/>
      <c r="H389" s="148"/>
      <c r="I389" s="148"/>
      <c r="J389" s="148"/>
      <c r="K389" s="148"/>
      <c r="L389" s="148"/>
      <c r="M389" s="148"/>
      <c r="N389" s="148"/>
      <c r="O389" s="148"/>
      <c r="P389" s="148"/>
      <c r="Q389" s="148"/>
      <c r="R389" s="148"/>
      <c r="S389" s="148"/>
    </row>
    <row r="390" spans="3:19" x14ac:dyDescent="0.25">
      <c r="C390" s="36">
        <f>'Portfolio Composition'!B375</f>
        <v>0</v>
      </c>
      <c r="D390" s="38" t="str">
        <f>IF(AND(ISNUMBER('Portfolio Composition'!F375), ISNUMBER('Measure Summary'!C371)), 'Portfolio Composition'!F375 * 'Measure Summary'!C371, " ")</f>
        <v xml:space="preserve"> </v>
      </c>
      <c r="E390" s="148"/>
      <c r="F390" s="148"/>
      <c r="G390" s="148"/>
      <c r="H390" s="148"/>
      <c r="I390" s="148"/>
      <c r="J390" s="148"/>
      <c r="K390" s="148"/>
      <c r="L390" s="148"/>
      <c r="M390" s="148"/>
      <c r="N390" s="148"/>
      <c r="O390" s="148"/>
      <c r="P390" s="148"/>
      <c r="Q390" s="148"/>
      <c r="R390" s="148"/>
      <c r="S390" s="148"/>
    </row>
    <row r="391" spans="3:19" x14ac:dyDescent="0.25">
      <c r="C391" s="36">
        <f>'Portfolio Composition'!B376</f>
        <v>0</v>
      </c>
      <c r="D391" s="38" t="str">
        <f>IF(AND(ISNUMBER('Portfolio Composition'!F376), ISNUMBER('Measure Summary'!C372)), 'Portfolio Composition'!F376 * 'Measure Summary'!C372, " ")</f>
        <v xml:space="preserve"> </v>
      </c>
      <c r="E391" s="148"/>
      <c r="F391" s="148"/>
      <c r="G391" s="148"/>
      <c r="H391" s="148"/>
      <c r="I391" s="148"/>
      <c r="J391" s="148"/>
      <c r="K391" s="148"/>
      <c r="L391" s="148"/>
      <c r="M391" s="148"/>
      <c r="N391" s="148"/>
      <c r="O391" s="148"/>
      <c r="P391" s="148"/>
      <c r="Q391" s="148"/>
      <c r="R391" s="148"/>
      <c r="S391" s="148"/>
    </row>
    <row r="392" spans="3:19" x14ac:dyDescent="0.25">
      <c r="C392" s="36">
        <f>'Portfolio Composition'!B377</f>
        <v>0</v>
      </c>
      <c r="D392" s="38" t="str">
        <f>IF(AND(ISNUMBER('Portfolio Composition'!F377), ISNUMBER('Measure Summary'!C373)), 'Portfolio Composition'!F377 * 'Measure Summary'!C373, " ")</f>
        <v xml:space="preserve"> </v>
      </c>
      <c r="E392" s="148"/>
      <c r="F392" s="148"/>
      <c r="G392" s="148"/>
      <c r="H392" s="148"/>
      <c r="I392" s="148"/>
      <c r="J392" s="148"/>
      <c r="K392" s="148"/>
      <c r="L392" s="148"/>
      <c r="M392" s="148"/>
      <c r="N392" s="148"/>
      <c r="O392" s="148"/>
      <c r="P392" s="148"/>
      <c r="Q392" s="148"/>
      <c r="R392" s="148"/>
      <c r="S392" s="148"/>
    </row>
    <row r="393" spans="3:19" x14ac:dyDescent="0.25">
      <c r="C393" s="36">
        <f>'Portfolio Composition'!B378</f>
        <v>0</v>
      </c>
      <c r="D393" s="38" t="str">
        <f>IF(AND(ISNUMBER('Portfolio Composition'!F378), ISNUMBER('Measure Summary'!C374)), 'Portfolio Composition'!F378 * 'Measure Summary'!C374, " ")</f>
        <v xml:space="preserve"> </v>
      </c>
      <c r="E393" s="148"/>
      <c r="F393" s="148"/>
      <c r="G393" s="148"/>
      <c r="H393" s="148"/>
      <c r="I393" s="148"/>
      <c r="J393" s="148"/>
      <c r="K393" s="148"/>
      <c r="L393" s="148"/>
      <c r="M393" s="148"/>
      <c r="N393" s="148"/>
      <c r="O393" s="148"/>
      <c r="P393" s="148"/>
      <c r="Q393" s="148"/>
      <c r="R393" s="148"/>
      <c r="S393" s="148"/>
    </row>
    <row r="394" spans="3:19" x14ac:dyDescent="0.25">
      <c r="C394" s="36">
        <f>'Portfolio Composition'!B379</f>
        <v>0</v>
      </c>
      <c r="D394" s="38" t="str">
        <f>IF(AND(ISNUMBER('Portfolio Composition'!F379), ISNUMBER('Measure Summary'!C375)), 'Portfolio Composition'!F379 * 'Measure Summary'!C375, " ")</f>
        <v xml:space="preserve"> </v>
      </c>
      <c r="E394" s="148"/>
      <c r="F394" s="148"/>
      <c r="G394" s="148"/>
      <c r="H394" s="148"/>
      <c r="I394" s="148"/>
      <c r="J394" s="148"/>
      <c r="K394" s="148"/>
      <c r="L394" s="148"/>
      <c r="M394" s="148"/>
      <c r="N394" s="148"/>
      <c r="O394" s="148"/>
      <c r="P394" s="148"/>
      <c r="Q394" s="148"/>
      <c r="R394" s="148"/>
      <c r="S394" s="148"/>
    </row>
    <row r="395" spans="3:19" x14ac:dyDescent="0.25">
      <c r="C395" s="36">
        <f>'Portfolio Composition'!B380</f>
        <v>0</v>
      </c>
      <c r="D395" s="38" t="str">
        <f>IF(AND(ISNUMBER('Portfolio Composition'!F380), ISNUMBER('Measure Summary'!C376)), 'Portfolio Composition'!F380 * 'Measure Summary'!C376, " ")</f>
        <v xml:space="preserve"> </v>
      </c>
      <c r="E395" s="148"/>
      <c r="F395" s="148"/>
      <c r="G395" s="148"/>
      <c r="H395" s="148"/>
      <c r="I395" s="148"/>
      <c r="J395" s="148"/>
      <c r="K395" s="148"/>
      <c r="L395" s="148"/>
      <c r="M395" s="148"/>
      <c r="N395" s="148"/>
      <c r="O395" s="148"/>
      <c r="P395" s="148"/>
      <c r="Q395" s="148"/>
      <c r="R395" s="148"/>
      <c r="S395" s="148"/>
    </row>
    <row r="396" spans="3:19" x14ac:dyDescent="0.25">
      <c r="C396" s="36">
        <f>'Portfolio Composition'!B381</f>
        <v>0</v>
      </c>
      <c r="D396" s="38" t="str">
        <f>IF(AND(ISNUMBER('Portfolio Composition'!F381), ISNUMBER('Measure Summary'!C377)), 'Portfolio Composition'!F381 * 'Measure Summary'!C377, " ")</f>
        <v xml:space="preserve"> </v>
      </c>
      <c r="E396" s="148"/>
      <c r="F396" s="148"/>
      <c r="G396" s="148"/>
      <c r="H396" s="148"/>
      <c r="I396" s="148"/>
      <c r="J396" s="148"/>
      <c r="K396" s="148"/>
      <c r="L396" s="148"/>
      <c r="M396" s="148"/>
      <c r="N396" s="148"/>
      <c r="O396" s="148"/>
      <c r="P396" s="148"/>
      <c r="Q396" s="148"/>
      <c r="R396" s="148"/>
      <c r="S396" s="148"/>
    </row>
    <row r="397" spans="3:19" x14ac:dyDescent="0.25">
      <c r="C397" s="36">
        <f>'Portfolio Composition'!B382</f>
        <v>0</v>
      </c>
      <c r="D397" s="38" t="str">
        <f>IF(AND(ISNUMBER('Portfolio Composition'!F382), ISNUMBER('Measure Summary'!C378)), 'Portfolio Composition'!F382 * 'Measure Summary'!C378, " ")</f>
        <v xml:space="preserve"> </v>
      </c>
      <c r="E397" s="148"/>
      <c r="F397" s="148"/>
      <c r="G397" s="148"/>
      <c r="H397" s="148"/>
      <c r="I397" s="148"/>
      <c r="J397" s="148"/>
      <c r="K397" s="148"/>
      <c r="L397" s="148"/>
      <c r="M397" s="148"/>
      <c r="N397" s="148"/>
      <c r="O397" s="148"/>
      <c r="P397" s="148"/>
      <c r="Q397" s="148"/>
      <c r="R397" s="148"/>
      <c r="S397" s="148"/>
    </row>
    <row r="398" spans="3:19" x14ac:dyDescent="0.25">
      <c r="C398" s="36">
        <f>'Portfolio Composition'!B383</f>
        <v>0</v>
      </c>
      <c r="D398" s="38" t="str">
        <f>IF(AND(ISNUMBER('Portfolio Composition'!F383), ISNUMBER('Measure Summary'!C379)), 'Portfolio Composition'!F383 * 'Measure Summary'!C379, " ")</f>
        <v xml:space="preserve"> </v>
      </c>
      <c r="E398" s="148"/>
      <c r="F398" s="148"/>
      <c r="G398" s="148"/>
      <c r="H398" s="148"/>
      <c r="I398" s="148"/>
      <c r="J398" s="148"/>
      <c r="K398" s="148"/>
      <c r="L398" s="148"/>
      <c r="M398" s="148"/>
      <c r="N398" s="148"/>
      <c r="O398" s="148"/>
      <c r="P398" s="148"/>
      <c r="Q398" s="148"/>
      <c r="R398" s="148"/>
      <c r="S398" s="148"/>
    </row>
    <row r="399" spans="3:19" x14ac:dyDescent="0.25">
      <c r="C399" s="36">
        <f>'Portfolio Composition'!B384</f>
        <v>0</v>
      </c>
      <c r="D399" s="38" t="str">
        <f>IF(AND(ISNUMBER('Portfolio Composition'!F384), ISNUMBER('Measure Summary'!C380)), 'Portfolio Composition'!F384 * 'Measure Summary'!C380, " ")</f>
        <v xml:space="preserve"> </v>
      </c>
      <c r="E399" s="148"/>
      <c r="F399" s="148"/>
      <c r="G399" s="148"/>
      <c r="H399" s="148"/>
      <c r="I399" s="148"/>
      <c r="J399" s="148"/>
      <c r="K399" s="148"/>
      <c r="L399" s="148"/>
      <c r="M399" s="148"/>
      <c r="N399" s="148"/>
      <c r="O399" s="148"/>
      <c r="P399" s="148"/>
      <c r="Q399" s="148"/>
      <c r="R399" s="148"/>
      <c r="S399" s="148"/>
    </row>
    <row r="400" spans="3:19" x14ac:dyDescent="0.25">
      <c r="C400" s="36">
        <f>'Portfolio Composition'!B385</f>
        <v>0</v>
      </c>
      <c r="D400" s="38" t="str">
        <f>IF(AND(ISNUMBER('Portfolio Composition'!F385), ISNUMBER('Measure Summary'!C381)), 'Portfolio Composition'!F385 * 'Measure Summary'!C381, " ")</f>
        <v xml:space="preserve"> </v>
      </c>
      <c r="E400" s="148"/>
      <c r="F400" s="148"/>
      <c r="G400" s="148"/>
      <c r="H400" s="148"/>
      <c r="I400" s="148"/>
      <c r="J400" s="148"/>
      <c r="K400" s="148"/>
      <c r="L400" s="148"/>
      <c r="M400" s="148"/>
      <c r="N400" s="148"/>
      <c r="O400" s="148"/>
      <c r="P400" s="148"/>
      <c r="Q400" s="148"/>
      <c r="R400" s="148"/>
      <c r="S400" s="148"/>
    </row>
    <row r="401" spans="3:19" x14ac:dyDescent="0.25">
      <c r="C401" s="36">
        <f>'Portfolio Composition'!B386</f>
        <v>0</v>
      </c>
      <c r="D401" s="38" t="str">
        <f>IF(AND(ISNUMBER('Portfolio Composition'!F386), ISNUMBER('Measure Summary'!C382)), 'Portfolio Composition'!F386 * 'Measure Summary'!C382, " ")</f>
        <v xml:space="preserve"> </v>
      </c>
      <c r="E401" s="148"/>
      <c r="F401" s="148"/>
      <c r="G401" s="148"/>
      <c r="H401" s="148"/>
      <c r="I401" s="148"/>
      <c r="J401" s="148"/>
      <c r="K401" s="148"/>
      <c r="L401" s="148"/>
      <c r="M401" s="148"/>
      <c r="N401" s="148"/>
      <c r="O401" s="148"/>
      <c r="P401" s="148"/>
      <c r="Q401" s="148"/>
      <c r="R401" s="148"/>
      <c r="S401" s="148"/>
    </row>
    <row r="402" spans="3:19" x14ac:dyDescent="0.25">
      <c r="C402" s="36">
        <f>'Portfolio Composition'!B387</f>
        <v>0</v>
      </c>
      <c r="D402" s="38" t="str">
        <f>IF(AND(ISNUMBER('Portfolio Composition'!F387), ISNUMBER('Measure Summary'!C383)), 'Portfolio Composition'!F387 * 'Measure Summary'!C383, " ")</f>
        <v xml:space="preserve"> </v>
      </c>
      <c r="E402" s="148"/>
      <c r="F402" s="148"/>
      <c r="G402" s="148"/>
      <c r="H402" s="148"/>
      <c r="I402" s="148"/>
      <c r="J402" s="148"/>
      <c r="K402" s="148"/>
      <c r="L402" s="148"/>
      <c r="M402" s="148"/>
      <c r="N402" s="148"/>
      <c r="O402" s="148"/>
      <c r="P402" s="148"/>
      <c r="Q402" s="148"/>
      <c r="R402" s="148"/>
      <c r="S402" s="148"/>
    </row>
    <row r="403" spans="3:19" x14ac:dyDescent="0.25">
      <c r="C403" s="36">
        <f>'Portfolio Composition'!B388</f>
        <v>0</v>
      </c>
      <c r="D403" s="38" t="str">
        <f>IF(AND(ISNUMBER('Portfolio Composition'!F388), ISNUMBER('Measure Summary'!C384)), 'Portfolio Composition'!F388 * 'Measure Summary'!C384, " ")</f>
        <v xml:space="preserve"> </v>
      </c>
      <c r="E403" s="148"/>
      <c r="F403" s="148"/>
      <c r="G403" s="148"/>
      <c r="H403" s="148"/>
      <c r="I403" s="148"/>
      <c r="J403" s="148"/>
      <c r="K403" s="148"/>
      <c r="L403" s="148"/>
      <c r="M403" s="148"/>
      <c r="N403" s="148"/>
      <c r="O403" s="148"/>
      <c r="P403" s="148"/>
      <c r="Q403" s="148"/>
      <c r="R403" s="148"/>
      <c r="S403" s="148"/>
    </row>
    <row r="404" spans="3:19" x14ac:dyDescent="0.25">
      <c r="C404" s="36">
        <f>'Portfolio Composition'!B389</f>
        <v>0</v>
      </c>
      <c r="D404" s="38" t="str">
        <f>IF(AND(ISNUMBER('Portfolio Composition'!F389), ISNUMBER('Measure Summary'!C385)), 'Portfolio Composition'!F389 * 'Measure Summary'!C385, " ")</f>
        <v xml:space="preserve"> </v>
      </c>
      <c r="E404" s="148"/>
      <c r="F404" s="148"/>
      <c r="G404" s="148"/>
      <c r="H404" s="148"/>
      <c r="I404" s="148"/>
      <c r="J404" s="148"/>
      <c r="K404" s="148"/>
      <c r="L404" s="148"/>
      <c r="M404" s="148"/>
      <c r="N404" s="148"/>
      <c r="O404" s="148"/>
      <c r="P404" s="148"/>
      <c r="Q404" s="148"/>
      <c r="R404" s="148"/>
      <c r="S404" s="148"/>
    </row>
    <row r="405" spans="3:19" x14ac:dyDescent="0.25">
      <c r="C405" s="36">
        <f>'Portfolio Composition'!B390</f>
        <v>0</v>
      </c>
      <c r="D405" s="38" t="str">
        <f>IF(AND(ISNUMBER('Portfolio Composition'!F390), ISNUMBER('Measure Summary'!C386)), 'Portfolio Composition'!F390 * 'Measure Summary'!C386, " ")</f>
        <v xml:space="preserve"> </v>
      </c>
      <c r="E405" s="148"/>
      <c r="F405" s="148"/>
      <c r="G405" s="148"/>
      <c r="H405" s="148"/>
      <c r="I405" s="148"/>
      <c r="J405" s="148"/>
      <c r="K405" s="148"/>
      <c r="L405" s="148"/>
      <c r="M405" s="148"/>
      <c r="N405" s="148"/>
      <c r="O405" s="148"/>
      <c r="P405" s="148"/>
      <c r="Q405" s="148"/>
      <c r="R405" s="148"/>
      <c r="S405" s="148"/>
    </row>
    <row r="406" spans="3:19" x14ac:dyDescent="0.25">
      <c r="C406" s="36">
        <f>'Portfolio Composition'!B391</f>
        <v>0</v>
      </c>
      <c r="D406" s="38" t="str">
        <f>IF(AND(ISNUMBER('Portfolio Composition'!F391), ISNUMBER('Measure Summary'!C387)), 'Portfolio Composition'!F391 * 'Measure Summary'!C387, " ")</f>
        <v xml:space="preserve"> </v>
      </c>
      <c r="E406" s="148"/>
      <c r="F406" s="148"/>
      <c r="G406" s="148"/>
      <c r="H406" s="148"/>
      <c r="I406" s="148"/>
      <c r="J406" s="148"/>
      <c r="K406" s="148"/>
      <c r="L406" s="148"/>
      <c r="M406" s="148"/>
      <c r="N406" s="148"/>
      <c r="O406" s="148"/>
      <c r="P406" s="148"/>
      <c r="Q406" s="148"/>
      <c r="R406" s="148"/>
      <c r="S406" s="148"/>
    </row>
    <row r="407" spans="3:19" x14ac:dyDescent="0.25">
      <c r="C407" s="36">
        <f>'Portfolio Composition'!B392</f>
        <v>0</v>
      </c>
      <c r="D407" s="38" t="str">
        <f>IF(AND(ISNUMBER('Portfolio Composition'!F392), ISNUMBER('Measure Summary'!C388)), 'Portfolio Composition'!F392 * 'Measure Summary'!C388, " ")</f>
        <v xml:space="preserve"> </v>
      </c>
      <c r="E407" s="148"/>
      <c r="F407" s="148"/>
      <c r="G407" s="148"/>
      <c r="H407" s="148"/>
      <c r="I407" s="148"/>
      <c r="J407" s="148"/>
      <c r="K407" s="148"/>
      <c r="L407" s="148"/>
      <c r="M407" s="148"/>
      <c r="N407" s="148"/>
      <c r="O407" s="148"/>
      <c r="P407" s="148"/>
      <c r="Q407" s="148"/>
      <c r="R407" s="148"/>
      <c r="S407" s="148"/>
    </row>
    <row r="408" spans="3:19" x14ac:dyDescent="0.25">
      <c r="C408" s="36">
        <f>'Portfolio Composition'!B393</f>
        <v>0</v>
      </c>
      <c r="D408" s="38" t="str">
        <f>IF(AND(ISNUMBER('Portfolio Composition'!F393), ISNUMBER('Measure Summary'!C389)), 'Portfolio Composition'!F393 * 'Measure Summary'!C389, " ")</f>
        <v xml:space="preserve"> </v>
      </c>
      <c r="E408" s="148"/>
      <c r="F408" s="148"/>
      <c r="G408" s="148"/>
      <c r="H408" s="148"/>
      <c r="I408" s="148"/>
      <c r="J408" s="148"/>
      <c r="K408" s="148"/>
      <c r="L408" s="148"/>
      <c r="M408" s="148"/>
      <c r="N408" s="148"/>
      <c r="O408" s="148"/>
      <c r="P408" s="148"/>
      <c r="Q408" s="148"/>
      <c r="R408" s="148"/>
      <c r="S408" s="148"/>
    </row>
    <row r="409" spans="3:19" x14ac:dyDescent="0.25">
      <c r="C409" s="36">
        <f>'Portfolio Composition'!B394</f>
        <v>0</v>
      </c>
      <c r="D409" s="38" t="str">
        <f>IF(AND(ISNUMBER('Portfolio Composition'!F394), ISNUMBER('Measure Summary'!C390)), 'Portfolio Composition'!F394 * 'Measure Summary'!C390, " ")</f>
        <v xml:space="preserve"> </v>
      </c>
      <c r="E409" s="148"/>
      <c r="F409" s="148"/>
      <c r="G409" s="148"/>
      <c r="H409" s="148"/>
      <c r="I409" s="148"/>
      <c r="J409" s="148"/>
      <c r="K409" s="148"/>
      <c r="L409" s="148"/>
      <c r="M409" s="148"/>
      <c r="N409" s="148"/>
      <c r="O409" s="148"/>
      <c r="P409" s="148"/>
      <c r="Q409" s="148"/>
      <c r="R409" s="148"/>
      <c r="S409" s="148"/>
    </row>
    <row r="410" spans="3:19" x14ac:dyDescent="0.25">
      <c r="C410" s="36">
        <f>'Portfolio Composition'!B395</f>
        <v>0</v>
      </c>
      <c r="D410" s="38" t="str">
        <f>IF(AND(ISNUMBER('Portfolio Composition'!F395), ISNUMBER('Measure Summary'!C391)), 'Portfolio Composition'!F395 * 'Measure Summary'!C391, " ")</f>
        <v xml:space="preserve"> </v>
      </c>
      <c r="E410" s="148"/>
      <c r="F410" s="148"/>
      <c r="G410" s="148"/>
      <c r="H410" s="148"/>
      <c r="I410" s="148"/>
      <c r="J410" s="148"/>
      <c r="K410" s="148"/>
      <c r="L410" s="148"/>
      <c r="M410" s="148"/>
      <c r="N410" s="148"/>
      <c r="O410" s="148"/>
      <c r="P410" s="148"/>
      <c r="Q410" s="148"/>
      <c r="R410" s="148"/>
      <c r="S410" s="148"/>
    </row>
    <row r="411" spans="3:19" x14ac:dyDescent="0.25">
      <c r="C411" s="36">
        <f>'Portfolio Composition'!B396</f>
        <v>0</v>
      </c>
      <c r="D411" s="38" t="str">
        <f>IF(AND(ISNUMBER('Portfolio Composition'!F396), ISNUMBER('Measure Summary'!C392)), 'Portfolio Composition'!F396 * 'Measure Summary'!C392, " ")</f>
        <v xml:space="preserve"> </v>
      </c>
      <c r="E411" s="148"/>
      <c r="F411" s="148"/>
      <c r="G411" s="148"/>
      <c r="H411" s="148"/>
      <c r="I411" s="148"/>
      <c r="J411" s="148"/>
      <c r="K411" s="148"/>
      <c r="L411" s="148"/>
      <c r="M411" s="148"/>
      <c r="N411" s="148"/>
      <c r="O411" s="148"/>
      <c r="P411" s="148"/>
      <c r="Q411" s="148"/>
      <c r="R411" s="148"/>
      <c r="S411" s="148"/>
    </row>
    <row r="412" spans="3:19" x14ac:dyDescent="0.25">
      <c r="C412" s="36">
        <f>'Portfolio Composition'!B397</f>
        <v>0</v>
      </c>
      <c r="D412" s="38" t="str">
        <f>IF(AND(ISNUMBER('Portfolio Composition'!F397), ISNUMBER('Measure Summary'!C393)), 'Portfolio Composition'!F397 * 'Measure Summary'!C393, " ")</f>
        <v xml:space="preserve"> </v>
      </c>
      <c r="E412" s="148"/>
      <c r="F412" s="148"/>
      <c r="G412" s="148"/>
      <c r="H412" s="148"/>
      <c r="I412" s="148"/>
      <c r="J412" s="148"/>
      <c r="K412" s="148"/>
      <c r="L412" s="148"/>
      <c r="M412" s="148"/>
      <c r="N412" s="148"/>
      <c r="O412" s="148"/>
      <c r="P412" s="148"/>
      <c r="Q412" s="148"/>
      <c r="R412" s="148"/>
      <c r="S412" s="148"/>
    </row>
    <row r="413" spans="3:19" x14ac:dyDescent="0.25">
      <c r="C413" s="36">
        <f>'Portfolio Composition'!B398</f>
        <v>0</v>
      </c>
      <c r="D413" s="38" t="str">
        <f>IF(AND(ISNUMBER('Portfolio Composition'!F398), ISNUMBER('Measure Summary'!C394)), 'Portfolio Composition'!F398 * 'Measure Summary'!C394, " ")</f>
        <v xml:space="preserve"> </v>
      </c>
      <c r="E413" s="148"/>
      <c r="F413" s="148"/>
      <c r="G413" s="148"/>
      <c r="H413" s="148"/>
      <c r="I413" s="148"/>
      <c r="J413" s="148"/>
      <c r="K413" s="148"/>
      <c r="L413" s="148"/>
      <c r="M413" s="148"/>
      <c r="N413" s="148"/>
      <c r="O413" s="148"/>
      <c r="P413" s="148"/>
      <c r="Q413" s="148"/>
      <c r="R413" s="148"/>
      <c r="S413" s="148"/>
    </row>
    <row r="414" spans="3:19" x14ac:dyDescent="0.25">
      <c r="C414" s="36">
        <f>'Portfolio Composition'!B399</f>
        <v>0</v>
      </c>
      <c r="D414" s="38" t="str">
        <f>IF(AND(ISNUMBER('Portfolio Composition'!F399), ISNUMBER('Measure Summary'!C395)), 'Portfolio Composition'!F399 * 'Measure Summary'!C395, " ")</f>
        <v xml:space="preserve"> </v>
      </c>
      <c r="E414" s="148"/>
      <c r="F414" s="148"/>
      <c r="G414" s="148"/>
      <c r="H414" s="148"/>
      <c r="I414" s="148"/>
      <c r="J414" s="148"/>
      <c r="K414" s="148"/>
      <c r="L414" s="148"/>
      <c r="M414" s="148"/>
      <c r="N414" s="148"/>
      <c r="O414" s="148"/>
      <c r="P414" s="148"/>
      <c r="Q414" s="148"/>
      <c r="R414" s="148"/>
      <c r="S414" s="148"/>
    </row>
    <row r="415" spans="3:19" x14ac:dyDescent="0.25">
      <c r="C415" s="36">
        <f>'Portfolio Composition'!B400</f>
        <v>0</v>
      </c>
      <c r="D415" s="38" t="str">
        <f>IF(AND(ISNUMBER('Portfolio Composition'!F400), ISNUMBER('Measure Summary'!C396)), 'Portfolio Composition'!F400 * 'Measure Summary'!C396, " ")</f>
        <v xml:space="preserve"> </v>
      </c>
      <c r="E415" s="148"/>
      <c r="F415" s="148"/>
      <c r="G415" s="148"/>
      <c r="H415" s="148"/>
      <c r="I415" s="148"/>
      <c r="J415" s="148"/>
      <c r="K415" s="148"/>
      <c r="L415" s="148"/>
      <c r="M415" s="148"/>
      <c r="N415" s="148"/>
      <c r="O415" s="148"/>
      <c r="P415" s="148"/>
      <c r="Q415" s="148"/>
      <c r="R415" s="148"/>
      <c r="S415" s="148"/>
    </row>
    <row r="416" spans="3:19" x14ac:dyDescent="0.25">
      <c r="C416" s="36">
        <f>'Portfolio Composition'!B401</f>
        <v>0</v>
      </c>
      <c r="D416" s="38" t="str">
        <f>IF(AND(ISNUMBER('Portfolio Composition'!F401), ISNUMBER('Measure Summary'!C397)), 'Portfolio Composition'!F401 * 'Measure Summary'!C397, " ")</f>
        <v xml:space="preserve"> </v>
      </c>
      <c r="E416" s="148"/>
      <c r="F416" s="148"/>
      <c r="G416" s="148"/>
      <c r="H416" s="148"/>
      <c r="I416" s="148"/>
      <c r="J416" s="148"/>
      <c r="K416" s="148"/>
      <c r="L416" s="148"/>
      <c r="M416" s="148"/>
      <c r="N416" s="148"/>
      <c r="O416" s="148"/>
      <c r="P416" s="148"/>
      <c r="Q416" s="148"/>
      <c r="R416" s="148"/>
      <c r="S416" s="148"/>
    </row>
    <row r="417" spans="3:19" x14ac:dyDescent="0.25">
      <c r="C417" s="36">
        <f>'Portfolio Composition'!B402</f>
        <v>0</v>
      </c>
      <c r="D417" s="38" t="str">
        <f>IF(AND(ISNUMBER('Portfolio Composition'!F402), ISNUMBER('Measure Summary'!C398)), 'Portfolio Composition'!F402 * 'Measure Summary'!C398, " ")</f>
        <v xml:space="preserve"> </v>
      </c>
      <c r="E417" s="148"/>
      <c r="F417" s="148"/>
      <c r="G417" s="148"/>
      <c r="H417" s="148"/>
      <c r="I417" s="148"/>
      <c r="J417" s="148"/>
      <c r="K417" s="148"/>
      <c r="L417" s="148"/>
      <c r="M417" s="148"/>
      <c r="N417" s="148"/>
      <c r="O417" s="148"/>
      <c r="P417" s="148"/>
      <c r="Q417" s="148"/>
      <c r="R417" s="148"/>
      <c r="S417" s="148"/>
    </row>
    <row r="418" spans="3:19" x14ac:dyDescent="0.25">
      <c r="C418" s="36">
        <f>'Portfolio Composition'!B403</f>
        <v>0</v>
      </c>
      <c r="D418" s="38" t="str">
        <f>IF(AND(ISNUMBER('Portfolio Composition'!F403), ISNUMBER('Measure Summary'!C399)), 'Portfolio Composition'!F403 * 'Measure Summary'!C399, " ")</f>
        <v xml:space="preserve"> </v>
      </c>
      <c r="E418" s="148"/>
      <c r="F418" s="148"/>
      <c r="G418" s="148"/>
      <c r="H418" s="148"/>
      <c r="I418" s="148"/>
      <c r="J418" s="148"/>
      <c r="K418" s="148"/>
      <c r="L418" s="148"/>
      <c r="M418" s="148"/>
      <c r="N418" s="148"/>
      <c r="O418" s="148"/>
      <c r="P418" s="148"/>
      <c r="Q418" s="148"/>
      <c r="R418" s="148"/>
      <c r="S418" s="148"/>
    </row>
    <row r="419" spans="3:19" x14ac:dyDescent="0.25">
      <c r="C419" s="36">
        <f>'Portfolio Composition'!B404</f>
        <v>0</v>
      </c>
      <c r="D419" s="38" t="str">
        <f>IF(AND(ISNUMBER('Portfolio Composition'!F404), ISNUMBER('Measure Summary'!C400)), 'Portfolio Composition'!F404 * 'Measure Summary'!C400, " ")</f>
        <v xml:space="preserve"> </v>
      </c>
      <c r="E419" s="148"/>
      <c r="F419" s="148"/>
      <c r="G419" s="148"/>
      <c r="H419" s="148"/>
      <c r="I419" s="148"/>
      <c r="J419" s="148"/>
      <c r="K419" s="148"/>
      <c r="L419" s="148"/>
      <c r="M419" s="148"/>
      <c r="N419" s="148"/>
      <c r="O419" s="148"/>
      <c r="P419" s="148"/>
      <c r="Q419" s="148"/>
      <c r="R419" s="148"/>
      <c r="S419" s="148"/>
    </row>
    <row r="420" spans="3:19" x14ac:dyDescent="0.25">
      <c r="C420" s="36">
        <f>'Portfolio Composition'!B405</f>
        <v>0</v>
      </c>
      <c r="D420" s="38" t="str">
        <f>IF(AND(ISNUMBER('Portfolio Composition'!F405), ISNUMBER('Measure Summary'!C401)), 'Portfolio Composition'!F405 * 'Measure Summary'!C401, " ")</f>
        <v xml:space="preserve"> </v>
      </c>
      <c r="E420" s="148"/>
      <c r="F420" s="148"/>
      <c r="G420" s="148"/>
      <c r="H420" s="148"/>
      <c r="I420" s="148"/>
      <c r="J420" s="148"/>
      <c r="K420" s="148"/>
      <c r="L420" s="148"/>
      <c r="M420" s="148"/>
      <c r="N420" s="148"/>
      <c r="O420" s="148"/>
      <c r="P420" s="148"/>
      <c r="Q420" s="148"/>
      <c r="R420" s="148"/>
      <c r="S420" s="148"/>
    </row>
    <row r="421" spans="3:19" x14ac:dyDescent="0.25">
      <c r="C421" s="36">
        <f>'Portfolio Composition'!B406</f>
        <v>0</v>
      </c>
      <c r="D421" s="38" t="str">
        <f>IF(AND(ISNUMBER('Portfolio Composition'!F406), ISNUMBER('Measure Summary'!C402)), 'Portfolio Composition'!F406 * 'Measure Summary'!C402, " ")</f>
        <v xml:space="preserve"> </v>
      </c>
      <c r="E421" s="148"/>
      <c r="F421" s="148"/>
      <c r="G421" s="148"/>
      <c r="H421" s="148"/>
      <c r="I421" s="148"/>
      <c r="J421" s="148"/>
      <c r="K421" s="148"/>
      <c r="L421" s="148"/>
      <c r="M421" s="148"/>
      <c r="N421" s="148"/>
      <c r="O421" s="148"/>
      <c r="P421" s="148"/>
      <c r="Q421" s="148"/>
      <c r="R421" s="148"/>
      <c r="S421" s="148"/>
    </row>
    <row r="422" spans="3:19" x14ac:dyDescent="0.25">
      <c r="C422" s="36">
        <f>'Portfolio Composition'!B407</f>
        <v>0</v>
      </c>
      <c r="D422" s="38" t="str">
        <f>IF(AND(ISNUMBER('Portfolio Composition'!F407), ISNUMBER('Measure Summary'!C403)), 'Portfolio Composition'!F407 * 'Measure Summary'!C403, " ")</f>
        <v xml:space="preserve"> </v>
      </c>
      <c r="E422" s="148"/>
      <c r="F422" s="148"/>
      <c r="G422" s="148"/>
      <c r="H422" s="148"/>
      <c r="I422" s="148"/>
      <c r="J422" s="148"/>
      <c r="K422" s="148"/>
      <c r="L422" s="148"/>
      <c r="M422" s="148"/>
      <c r="N422" s="148"/>
      <c r="O422" s="148"/>
      <c r="P422" s="148"/>
      <c r="Q422" s="148"/>
      <c r="R422" s="148"/>
      <c r="S422" s="148"/>
    </row>
    <row r="423" spans="3:19" x14ac:dyDescent="0.25">
      <c r="C423" s="36">
        <f>'Portfolio Composition'!B408</f>
        <v>0</v>
      </c>
      <c r="D423" s="38" t="str">
        <f>IF(AND(ISNUMBER('Portfolio Composition'!F408), ISNUMBER('Measure Summary'!C404)), 'Portfolio Composition'!F408 * 'Measure Summary'!C404, " ")</f>
        <v xml:space="preserve"> </v>
      </c>
      <c r="E423" s="148"/>
      <c r="F423" s="148"/>
      <c r="G423" s="148"/>
      <c r="H423" s="148"/>
      <c r="I423" s="148"/>
      <c r="J423" s="148"/>
      <c r="K423" s="148"/>
      <c r="L423" s="148"/>
      <c r="M423" s="148"/>
      <c r="N423" s="148"/>
      <c r="O423" s="148"/>
      <c r="P423" s="148"/>
      <c r="Q423" s="148"/>
      <c r="R423" s="148"/>
      <c r="S423" s="148"/>
    </row>
    <row r="424" spans="3:19" x14ac:dyDescent="0.25">
      <c r="C424" s="36">
        <f>'Portfolio Composition'!B409</f>
        <v>0</v>
      </c>
      <c r="D424" s="38" t="str">
        <f>IF(AND(ISNUMBER('Portfolio Composition'!F409), ISNUMBER('Measure Summary'!C405)), 'Portfolio Composition'!F409 * 'Measure Summary'!C405, " ")</f>
        <v xml:space="preserve"> </v>
      </c>
      <c r="E424" s="148"/>
      <c r="F424" s="148"/>
      <c r="G424" s="148"/>
      <c r="H424" s="148"/>
      <c r="I424" s="148"/>
      <c r="J424" s="148"/>
      <c r="K424" s="148"/>
      <c r="L424" s="148"/>
      <c r="M424" s="148"/>
      <c r="N424" s="148"/>
      <c r="O424" s="148"/>
      <c r="P424" s="148"/>
      <c r="Q424" s="148"/>
      <c r="R424" s="148"/>
      <c r="S424" s="148"/>
    </row>
    <row r="425" spans="3:19" x14ac:dyDescent="0.25">
      <c r="C425" s="36">
        <f>'Portfolio Composition'!B410</f>
        <v>0</v>
      </c>
      <c r="D425" s="38" t="str">
        <f>IF(AND(ISNUMBER('Portfolio Composition'!F410), ISNUMBER('Measure Summary'!C406)), 'Portfolio Composition'!F410 * 'Measure Summary'!C406, " ")</f>
        <v xml:space="preserve"> </v>
      </c>
      <c r="E425" s="148"/>
      <c r="F425" s="148"/>
      <c r="G425" s="148"/>
      <c r="H425" s="148"/>
      <c r="I425" s="148"/>
      <c r="J425" s="148"/>
      <c r="K425" s="148"/>
      <c r="L425" s="148"/>
      <c r="M425" s="148"/>
      <c r="N425" s="148"/>
      <c r="O425" s="148"/>
      <c r="P425" s="148"/>
      <c r="Q425" s="148"/>
      <c r="R425" s="148"/>
      <c r="S425" s="148"/>
    </row>
    <row r="426" spans="3:19" x14ac:dyDescent="0.25">
      <c r="C426" s="36">
        <f>'Portfolio Composition'!B411</f>
        <v>0</v>
      </c>
      <c r="D426" s="38" t="str">
        <f>IF(AND(ISNUMBER('Portfolio Composition'!F411), ISNUMBER('Measure Summary'!C407)), 'Portfolio Composition'!F411 * 'Measure Summary'!C407, " ")</f>
        <v xml:space="preserve"> </v>
      </c>
      <c r="E426" s="148"/>
      <c r="F426" s="148"/>
      <c r="G426" s="148"/>
      <c r="H426" s="148"/>
      <c r="I426" s="148"/>
      <c r="J426" s="148"/>
      <c r="K426" s="148"/>
      <c r="L426" s="148"/>
      <c r="M426" s="148"/>
      <c r="N426" s="148"/>
      <c r="O426" s="148"/>
      <c r="P426" s="148"/>
      <c r="Q426" s="148"/>
      <c r="R426" s="148"/>
      <c r="S426" s="148"/>
    </row>
    <row r="427" spans="3:19" x14ac:dyDescent="0.25">
      <c r="C427" s="36">
        <f>'Portfolio Composition'!B412</f>
        <v>0</v>
      </c>
      <c r="D427" s="38" t="str">
        <f>IF(AND(ISNUMBER('Portfolio Composition'!F412), ISNUMBER('Measure Summary'!C408)), 'Portfolio Composition'!F412 * 'Measure Summary'!C408, " ")</f>
        <v xml:space="preserve"> </v>
      </c>
      <c r="E427" s="148"/>
      <c r="F427" s="148"/>
      <c r="G427" s="148"/>
      <c r="H427" s="148"/>
      <c r="I427" s="148"/>
      <c r="J427" s="148"/>
      <c r="K427" s="148"/>
      <c r="L427" s="148"/>
      <c r="M427" s="148"/>
      <c r="N427" s="148"/>
      <c r="O427" s="148"/>
      <c r="P427" s="148"/>
      <c r="Q427" s="148"/>
      <c r="R427" s="148"/>
      <c r="S427" s="148"/>
    </row>
    <row r="428" spans="3:19" x14ac:dyDescent="0.25">
      <c r="C428" s="36">
        <f>'Portfolio Composition'!B413</f>
        <v>0</v>
      </c>
      <c r="D428" s="38" t="str">
        <f>IF(AND(ISNUMBER('Portfolio Composition'!F413), ISNUMBER('Measure Summary'!C409)), 'Portfolio Composition'!F413 * 'Measure Summary'!C409, " ")</f>
        <v xml:space="preserve"> </v>
      </c>
      <c r="E428" s="148"/>
      <c r="F428" s="148"/>
      <c r="G428" s="148"/>
      <c r="H428" s="148"/>
      <c r="I428" s="148"/>
      <c r="J428" s="148"/>
      <c r="K428" s="148"/>
      <c r="L428" s="148"/>
      <c r="M428" s="148"/>
      <c r="N428" s="148"/>
      <c r="O428" s="148"/>
      <c r="P428" s="148"/>
      <c r="Q428" s="148"/>
      <c r="R428" s="148"/>
      <c r="S428" s="148"/>
    </row>
    <row r="429" spans="3:19" x14ac:dyDescent="0.25">
      <c r="C429" s="36">
        <f>'Portfolio Composition'!B414</f>
        <v>0</v>
      </c>
      <c r="D429" s="38" t="str">
        <f>IF(AND(ISNUMBER('Portfolio Composition'!F414), ISNUMBER('Measure Summary'!C410)), 'Portfolio Composition'!F414 * 'Measure Summary'!C410, " ")</f>
        <v xml:space="preserve"> </v>
      </c>
      <c r="E429" s="148"/>
      <c r="F429" s="148"/>
      <c r="G429" s="148"/>
      <c r="H429" s="148"/>
      <c r="I429" s="148"/>
      <c r="J429" s="148"/>
      <c r="K429" s="148"/>
      <c r="L429" s="148"/>
      <c r="M429" s="148"/>
      <c r="N429" s="148"/>
      <c r="O429" s="148"/>
      <c r="P429" s="148"/>
      <c r="Q429" s="148"/>
      <c r="R429" s="148"/>
      <c r="S429" s="148"/>
    </row>
    <row r="430" spans="3:19" x14ac:dyDescent="0.25">
      <c r="C430" s="36">
        <f>'Portfolio Composition'!B415</f>
        <v>0</v>
      </c>
      <c r="D430" s="38" t="str">
        <f>IF(AND(ISNUMBER('Portfolio Composition'!F415), ISNUMBER('Measure Summary'!C411)), 'Portfolio Composition'!F415 * 'Measure Summary'!C411, " ")</f>
        <v xml:space="preserve"> </v>
      </c>
      <c r="E430" s="148"/>
      <c r="F430" s="148"/>
      <c r="G430" s="148"/>
      <c r="H430" s="148"/>
      <c r="I430" s="148"/>
      <c r="J430" s="148"/>
      <c r="K430" s="148"/>
      <c r="L430" s="148"/>
      <c r="M430" s="148"/>
      <c r="N430" s="148"/>
      <c r="O430" s="148"/>
      <c r="P430" s="148"/>
      <c r="Q430" s="148"/>
      <c r="R430" s="148"/>
      <c r="S430" s="148"/>
    </row>
    <row r="431" spans="3:19" x14ac:dyDescent="0.25">
      <c r="C431" s="36">
        <f>'Portfolio Composition'!B416</f>
        <v>0</v>
      </c>
      <c r="D431" s="38" t="str">
        <f>IF(AND(ISNUMBER('Portfolio Composition'!F416), ISNUMBER('Measure Summary'!C412)), 'Portfolio Composition'!F416 * 'Measure Summary'!C412, " ")</f>
        <v xml:space="preserve"> </v>
      </c>
      <c r="E431" s="148"/>
      <c r="F431" s="148"/>
      <c r="G431" s="148"/>
      <c r="H431" s="148"/>
      <c r="I431" s="148"/>
      <c r="J431" s="148"/>
      <c r="K431" s="148"/>
      <c r="L431" s="148"/>
      <c r="M431" s="148"/>
      <c r="N431" s="148"/>
      <c r="O431" s="148"/>
      <c r="P431" s="148"/>
      <c r="Q431" s="148"/>
      <c r="R431" s="148"/>
      <c r="S431" s="148"/>
    </row>
    <row r="432" spans="3:19" x14ac:dyDescent="0.25">
      <c r="C432" s="36">
        <f>'Portfolio Composition'!B417</f>
        <v>0</v>
      </c>
      <c r="D432" s="38" t="str">
        <f>IF(AND(ISNUMBER('Portfolio Composition'!F417), ISNUMBER('Measure Summary'!C413)), 'Portfolio Composition'!F417 * 'Measure Summary'!C413, " ")</f>
        <v xml:space="preserve"> </v>
      </c>
      <c r="E432" s="148"/>
      <c r="F432" s="148"/>
      <c r="G432" s="148"/>
      <c r="H432" s="148"/>
      <c r="I432" s="148"/>
      <c r="J432" s="148"/>
      <c r="K432" s="148"/>
      <c r="L432" s="148"/>
      <c r="M432" s="148"/>
      <c r="N432" s="148"/>
      <c r="O432" s="148"/>
      <c r="P432" s="148"/>
      <c r="Q432" s="148"/>
      <c r="R432" s="148"/>
      <c r="S432" s="148"/>
    </row>
    <row r="433" spans="3:19" x14ac:dyDescent="0.25">
      <c r="C433" s="36">
        <f>'Portfolio Composition'!B418</f>
        <v>0</v>
      </c>
      <c r="D433" s="38" t="str">
        <f>IF(AND(ISNUMBER('Portfolio Composition'!F418), ISNUMBER('Measure Summary'!C414)), 'Portfolio Composition'!F418 * 'Measure Summary'!C414, " ")</f>
        <v xml:space="preserve"> </v>
      </c>
      <c r="E433" s="148"/>
      <c r="F433" s="148"/>
      <c r="G433" s="148"/>
      <c r="H433" s="148"/>
      <c r="I433" s="148"/>
      <c r="J433" s="148"/>
      <c r="K433" s="148"/>
      <c r="L433" s="148"/>
      <c r="M433" s="148"/>
      <c r="N433" s="148"/>
      <c r="O433" s="148"/>
      <c r="P433" s="148"/>
      <c r="Q433" s="148"/>
      <c r="R433" s="148"/>
      <c r="S433" s="148"/>
    </row>
    <row r="434" spans="3:19" x14ac:dyDescent="0.25">
      <c r="C434" s="36">
        <f>'Portfolio Composition'!B419</f>
        <v>0</v>
      </c>
      <c r="D434" s="38" t="str">
        <f>IF(AND(ISNUMBER('Portfolio Composition'!F419), ISNUMBER('Measure Summary'!C415)), 'Portfolio Composition'!F419 * 'Measure Summary'!C415, " ")</f>
        <v xml:space="preserve"> </v>
      </c>
      <c r="E434" s="148"/>
      <c r="F434" s="148"/>
      <c r="G434" s="148"/>
      <c r="H434" s="148"/>
      <c r="I434" s="148"/>
      <c r="J434" s="148"/>
      <c r="K434" s="148"/>
      <c r="L434" s="148"/>
      <c r="M434" s="148"/>
      <c r="N434" s="148"/>
      <c r="O434" s="148"/>
      <c r="P434" s="148"/>
      <c r="Q434" s="148"/>
      <c r="R434" s="148"/>
      <c r="S434" s="148"/>
    </row>
    <row r="435" spans="3:19" x14ac:dyDescent="0.25">
      <c r="C435" s="36">
        <f>'Portfolio Composition'!B420</f>
        <v>0</v>
      </c>
      <c r="D435" s="38" t="str">
        <f>IF(AND(ISNUMBER('Portfolio Composition'!F420), ISNUMBER('Measure Summary'!C416)), 'Portfolio Composition'!F420 * 'Measure Summary'!C416, " ")</f>
        <v xml:space="preserve"> </v>
      </c>
      <c r="E435" s="148"/>
      <c r="F435" s="148"/>
      <c r="G435" s="148"/>
      <c r="H435" s="148"/>
      <c r="I435" s="148"/>
      <c r="J435" s="148"/>
      <c r="K435" s="148"/>
      <c r="L435" s="148"/>
      <c r="M435" s="148"/>
      <c r="N435" s="148"/>
      <c r="O435" s="148"/>
      <c r="P435" s="148"/>
      <c r="Q435" s="148"/>
      <c r="R435" s="148"/>
      <c r="S435" s="148"/>
    </row>
    <row r="436" spans="3:19" x14ac:dyDescent="0.25">
      <c r="C436" s="36">
        <f>'Portfolio Composition'!B421</f>
        <v>0</v>
      </c>
      <c r="D436" s="38" t="str">
        <f>IF(AND(ISNUMBER('Portfolio Composition'!F421), ISNUMBER('Measure Summary'!C417)), 'Portfolio Composition'!F421 * 'Measure Summary'!C417, " ")</f>
        <v xml:space="preserve"> </v>
      </c>
      <c r="E436" s="148"/>
      <c r="F436" s="148"/>
      <c r="G436" s="148"/>
      <c r="H436" s="148"/>
      <c r="I436" s="148"/>
      <c r="J436" s="148"/>
      <c r="K436" s="148"/>
      <c r="L436" s="148"/>
      <c r="M436" s="148"/>
      <c r="N436" s="148"/>
      <c r="O436" s="148"/>
      <c r="P436" s="148"/>
      <c r="Q436" s="148"/>
      <c r="R436" s="148"/>
      <c r="S436" s="148"/>
    </row>
    <row r="437" spans="3:19" x14ac:dyDescent="0.25">
      <c r="C437" s="36">
        <f>'Portfolio Composition'!B422</f>
        <v>0</v>
      </c>
      <c r="D437" s="38" t="str">
        <f>IF(AND(ISNUMBER('Portfolio Composition'!F422), ISNUMBER('Measure Summary'!C418)), 'Portfolio Composition'!F422 * 'Measure Summary'!C418, " ")</f>
        <v xml:space="preserve"> </v>
      </c>
      <c r="E437" s="148"/>
      <c r="F437" s="148"/>
      <c r="G437" s="148"/>
      <c r="H437" s="148"/>
      <c r="I437" s="148"/>
      <c r="J437" s="148"/>
      <c r="K437" s="148"/>
      <c r="L437" s="148"/>
      <c r="M437" s="148"/>
      <c r="N437" s="148"/>
      <c r="O437" s="148"/>
      <c r="P437" s="148"/>
      <c r="Q437" s="148"/>
      <c r="R437" s="148"/>
      <c r="S437" s="148"/>
    </row>
    <row r="438" spans="3:19" x14ac:dyDescent="0.25">
      <c r="C438" s="36">
        <f>'Portfolio Composition'!B423</f>
        <v>0</v>
      </c>
      <c r="D438" s="38" t="str">
        <f>IF(AND(ISNUMBER('Portfolio Composition'!F423), ISNUMBER('Measure Summary'!C419)), 'Portfolio Composition'!F423 * 'Measure Summary'!C419, " ")</f>
        <v xml:space="preserve"> </v>
      </c>
      <c r="E438" s="148"/>
      <c r="F438" s="148"/>
      <c r="G438" s="148"/>
      <c r="H438" s="148"/>
      <c r="I438" s="148"/>
      <c r="J438" s="148"/>
      <c r="K438" s="148"/>
      <c r="L438" s="148"/>
      <c r="M438" s="148"/>
      <c r="N438" s="148"/>
      <c r="O438" s="148"/>
      <c r="P438" s="148"/>
      <c r="Q438" s="148"/>
      <c r="R438" s="148"/>
      <c r="S438" s="148"/>
    </row>
    <row r="439" spans="3:19" x14ac:dyDescent="0.25">
      <c r="C439" s="36">
        <f>'Portfolio Composition'!B424</f>
        <v>0</v>
      </c>
      <c r="D439" s="38" t="str">
        <f>IF(AND(ISNUMBER('Portfolio Composition'!F424), ISNUMBER('Measure Summary'!C420)), 'Portfolio Composition'!F424 * 'Measure Summary'!C420, " ")</f>
        <v xml:space="preserve"> </v>
      </c>
      <c r="E439" s="148"/>
      <c r="F439" s="148"/>
      <c r="G439" s="148"/>
      <c r="H439" s="148"/>
      <c r="I439" s="148"/>
      <c r="J439" s="148"/>
      <c r="K439" s="148"/>
      <c r="L439" s="148"/>
      <c r="M439" s="148"/>
      <c r="N439" s="148"/>
      <c r="O439" s="148"/>
      <c r="P439" s="148"/>
      <c r="Q439" s="148"/>
      <c r="R439" s="148"/>
      <c r="S439" s="148"/>
    </row>
    <row r="440" spans="3:19" x14ac:dyDescent="0.25">
      <c r="C440" s="36">
        <f>'Portfolio Composition'!B425</f>
        <v>0</v>
      </c>
      <c r="D440" s="38" t="str">
        <f>IF(AND(ISNUMBER('Portfolio Composition'!F425), ISNUMBER('Measure Summary'!C421)), 'Portfolio Composition'!F425 * 'Measure Summary'!C421, " ")</f>
        <v xml:space="preserve"> </v>
      </c>
      <c r="E440" s="148"/>
      <c r="F440" s="148"/>
      <c r="G440" s="148"/>
      <c r="H440" s="148"/>
      <c r="I440" s="148"/>
      <c r="J440" s="148"/>
      <c r="K440" s="148"/>
      <c r="L440" s="148"/>
      <c r="M440" s="148"/>
      <c r="N440" s="148"/>
      <c r="O440" s="148"/>
      <c r="P440" s="148"/>
      <c r="Q440" s="148"/>
      <c r="R440" s="148"/>
      <c r="S440" s="148"/>
    </row>
    <row r="441" spans="3:19" x14ac:dyDescent="0.25">
      <c r="C441" s="36">
        <f>'Portfolio Composition'!B426</f>
        <v>0</v>
      </c>
      <c r="D441" s="38" t="str">
        <f>IF(AND(ISNUMBER('Portfolio Composition'!F426), ISNUMBER('Measure Summary'!C422)), 'Portfolio Composition'!F426 * 'Measure Summary'!C422, " ")</f>
        <v xml:space="preserve"> </v>
      </c>
      <c r="E441" s="148"/>
      <c r="F441" s="148"/>
      <c r="G441" s="148"/>
      <c r="H441" s="148"/>
      <c r="I441" s="148"/>
      <c r="J441" s="148"/>
      <c r="K441" s="148"/>
      <c r="L441" s="148"/>
      <c r="M441" s="148"/>
      <c r="N441" s="148"/>
      <c r="O441" s="148"/>
      <c r="P441" s="148"/>
      <c r="Q441" s="148"/>
      <c r="R441" s="148"/>
      <c r="S441" s="148"/>
    </row>
    <row r="442" spans="3:19" x14ac:dyDescent="0.25">
      <c r="C442" s="36">
        <f>'Portfolio Composition'!B427</f>
        <v>0</v>
      </c>
      <c r="D442" s="38" t="str">
        <f>IF(AND(ISNUMBER('Portfolio Composition'!F427), ISNUMBER('Measure Summary'!C423)), 'Portfolio Composition'!F427 * 'Measure Summary'!C423, " ")</f>
        <v xml:space="preserve"> </v>
      </c>
      <c r="E442" s="148"/>
      <c r="F442" s="148"/>
      <c r="G442" s="148"/>
      <c r="H442" s="148"/>
      <c r="I442" s="148"/>
      <c r="J442" s="148"/>
      <c r="K442" s="148"/>
      <c r="L442" s="148"/>
      <c r="M442" s="148"/>
      <c r="N442" s="148"/>
      <c r="O442" s="148"/>
      <c r="P442" s="148"/>
      <c r="Q442" s="148"/>
      <c r="R442" s="148"/>
      <c r="S442" s="148"/>
    </row>
    <row r="443" spans="3:19" x14ac:dyDescent="0.25">
      <c r="C443" s="36">
        <f>'Portfolio Composition'!B428</f>
        <v>0</v>
      </c>
      <c r="D443" s="38" t="str">
        <f>IF(AND(ISNUMBER('Portfolio Composition'!F428), ISNUMBER('Measure Summary'!C424)), 'Portfolio Composition'!F428 * 'Measure Summary'!C424, " ")</f>
        <v xml:space="preserve"> </v>
      </c>
      <c r="E443" s="148"/>
      <c r="F443" s="148"/>
      <c r="G443" s="148"/>
      <c r="H443" s="148"/>
      <c r="I443" s="148"/>
      <c r="J443" s="148"/>
      <c r="K443" s="148"/>
      <c r="L443" s="148"/>
      <c r="M443" s="148"/>
      <c r="N443" s="148"/>
      <c r="O443" s="148"/>
      <c r="P443" s="148"/>
      <c r="Q443" s="148"/>
      <c r="R443" s="148"/>
      <c r="S443" s="148"/>
    </row>
    <row r="444" spans="3:19" x14ac:dyDescent="0.25">
      <c r="C444" s="36">
        <f>'Portfolio Composition'!B429</f>
        <v>0</v>
      </c>
      <c r="D444" s="38" t="str">
        <f>IF(AND(ISNUMBER('Portfolio Composition'!F429), ISNUMBER('Measure Summary'!C425)), 'Portfolio Composition'!F429 * 'Measure Summary'!C425, " ")</f>
        <v xml:space="preserve"> </v>
      </c>
      <c r="E444" s="148"/>
      <c r="F444" s="148"/>
      <c r="G444" s="148"/>
      <c r="H444" s="148"/>
      <c r="I444" s="148"/>
      <c r="J444" s="148"/>
      <c r="K444" s="148"/>
      <c r="L444" s="148"/>
      <c r="M444" s="148"/>
      <c r="N444" s="148"/>
      <c r="O444" s="148"/>
      <c r="P444" s="148"/>
      <c r="Q444" s="148"/>
      <c r="R444" s="148"/>
      <c r="S444" s="148"/>
    </row>
    <row r="445" spans="3:19" x14ac:dyDescent="0.25">
      <c r="C445" s="36">
        <f>'Portfolio Composition'!B430</f>
        <v>0</v>
      </c>
      <c r="D445" s="38" t="str">
        <f>IF(AND(ISNUMBER('Portfolio Composition'!F430), ISNUMBER('Measure Summary'!C426)), 'Portfolio Composition'!F430 * 'Measure Summary'!C426, " ")</f>
        <v xml:space="preserve"> </v>
      </c>
      <c r="E445" s="148"/>
      <c r="F445" s="148"/>
      <c r="G445" s="148"/>
      <c r="H445" s="148"/>
      <c r="I445" s="148"/>
      <c r="J445" s="148"/>
      <c r="K445" s="148"/>
      <c r="L445" s="148"/>
      <c r="M445" s="148"/>
      <c r="N445" s="148"/>
      <c r="O445" s="148"/>
      <c r="P445" s="148"/>
      <c r="Q445" s="148"/>
      <c r="R445" s="148"/>
      <c r="S445" s="148"/>
    </row>
    <row r="446" spans="3:19" ht="15.75" thickBot="1" x14ac:dyDescent="0.3">
      <c r="C446" s="124">
        <f>'Portfolio Composition'!B431</f>
        <v>0</v>
      </c>
      <c r="D446" s="87" t="str">
        <f>IF(AND(ISNUMBER('Portfolio Composition'!F431), ISNUMBER('Measure Summary'!C427)), 'Portfolio Composition'!F431 * 'Measure Summary'!C427, " ")</f>
        <v xml:space="preserve"> </v>
      </c>
      <c r="E446" s="148"/>
      <c r="F446" s="148"/>
      <c r="G446" s="148"/>
      <c r="H446" s="148"/>
      <c r="I446" s="148"/>
      <c r="J446" s="148"/>
      <c r="K446" s="148"/>
      <c r="L446" s="148"/>
      <c r="M446" s="148"/>
      <c r="N446" s="148"/>
      <c r="O446" s="148"/>
      <c r="P446" s="148"/>
      <c r="Q446" s="148"/>
      <c r="R446" s="148"/>
      <c r="S446" s="148"/>
    </row>
    <row r="447" spans="3:19" x14ac:dyDescent="0.25">
      <c r="C447" s="148"/>
      <c r="D447" s="148"/>
      <c r="E447" s="148"/>
      <c r="F447" s="148"/>
      <c r="G447" s="148"/>
      <c r="H447" s="148"/>
      <c r="I447" s="148"/>
      <c r="J447" s="148"/>
      <c r="K447" s="148"/>
      <c r="L447" s="148"/>
      <c r="M447" s="148"/>
      <c r="N447" s="148"/>
      <c r="O447" s="148"/>
      <c r="P447" s="148"/>
      <c r="Q447" s="148"/>
      <c r="R447" s="148"/>
      <c r="S447" s="148"/>
    </row>
  </sheetData>
  <sheetProtection formatCells="0" formatColumns="0" formatRows="0" insertColumns="0" insertRows="0" insertHyperlinks="0" deleteColumns="0" deleteRows="0" sort="0" autoFilter="0" pivotTables="0"/>
  <mergeCells count="3">
    <mergeCell ref="F1:H1"/>
    <mergeCell ref="F14:J14"/>
    <mergeCell ref="C21:D21"/>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F3C9C-0B0E-472B-BA02-8154B7785205}">
  <dimension ref="A1:D99"/>
  <sheetViews>
    <sheetView workbookViewId="0">
      <selection activeCell="D14" sqref="D14"/>
    </sheetView>
  </sheetViews>
  <sheetFormatPr defaultRowHeight="15" x14ac:dyDescent="0.25"/>
  <cols>
    <col min="1" max="1" width="51" customWidth="1"/>
    <col min="2" max="2" width="88.7109375" customWidth="1"/>
    <col min="3" max="3" width="78" style="148" customWidth="1"/>
    <col min="4" max="4" width="82" customWidth="1"/>
  </cols>
  <sheetData>
    <row r="1" spans="1:4" x14ac:dyDescent="0.25">
      <c r="A1" s="178" t="s">
        <v>187</v>
      </c>
      <c r="B1" s="179" t="s">
        <v>188</v>
      </c>
      <c r="C1" s="179" t="s">
        <v>189</v>
      </c>
      <c r="D1" s="178" t="s">
        <v>190</v>
      </c>
    </row>
    <row r="2" spans="1:4" x14ac:dyDescent="0.25">
      <c r="A2" s="276" t="s">
        <v>191</v>
      </c>
      <c r="B2" s="171" t="s">
        <v>192</v>
      </c>
      <c r="C2" s="171" t="s">
        <v>193</v>
      </c>
      <c r="D2" s="169">
        <v>9</v>
      </c>
    </row>
    <row r="3" spans="1:4" x14ac:dyDescent="0.25">
      <c r="A3" s="276"/>
      <c r="B3" s="171" t="s">
        <v>194</v>
      </c>
      <c r="C3" s="171" t="s">
        <v>193</v>
      </c>
      <c r="D3" s="169">
        <v>14</v>
      </c>
    </row>
    <row r="4" spans="1:4" x14ac:dyDescent="0.25">
      <c r="A4" s="276"/>
      <c r="B4" s="171" t="s">
        <v>195</v>
      </c>
      <c r="C4" s="171" t="s">
        <v>193</v>
      </c>
      <c r="D4" s="169">
        <v>11</v>
      </c>
    </row>
    <row r="5" spans="1:4" x14ac:dyDescent="0.25">
      <c r="A5" s="276"/>
      <c r="B5" s="171" t="s">
        <v>196</v>
      </c>
      <c r="C5" s="171" t="s">
        <v>193</v>
      </c>
      <c r="D5" s="169">
        <v>12</v>
      </c>
    </row>
    <row r="6" spans="1:4" x14ac:dyDescent="0.25">
      <c r="A6" s="276"/>
      <c r="B6" s="171" t="s">
        <v>197</v>
      </c>
      <c r="C6" s="171" t="s">
        <v>193</v>
      </c>
      <c r="D6" s="169">
        <v>11</v>
      </c>
    </row>
    <row r="7" spans="1:4" x14ac:dyDescent="0.25">
      <c r="A7" s="276"/>
      <c r="B7" s="171" t="s">
        <v>198</v>
      </c>
      <c r="C7" s="171" t="s">
        <v>193</v>
      </c>
      <c r="D7" s="169">
        <v>14</v>
      </c>
    </row>
    <row r="8" spans="1:4" x14ac:dyDescent="0.25">
      <c r="A8" s="276"/>
      <c r="B8" s="171" t="s">
        <v>199</v>
      </c>
      <c r="C8" s="171" t="s">
        <v>193</v>
      </c>
      <c r="D8" s="169">
        <v>7</v>
      </c>
    </row>
    <row r="9" spans="1:4" x14ac:dyDescent="0.25">
      <c r="A9" s="169" t="s">
        <v>200</v>
      </c>
      <c r="B9" s="169" t="s">
        <v>201</v>
      </c>
      <c r="C9" s="171" t="s">
        <v>193</v>
      </c>
      <c r="D9" s="169">
        <v>8</v>
      </c>
    </row>
    <row r="10" spans="1:4" x14ac:dyDescent="0.25">
      <c r="A10" s="275" t="s">
        <v>202</v>
      </c>
      <c r="B10" s="169" t="s">
        <v>203</v>
      </c>
      <c r="C10" s="171" t="s">
        <v>193</v>
      </c>
      <c r="D10" s="169">
        <v>3</v>
      </c>
    </row>
    <row r="11" spans="1:4" x14ac:dyDescent="0.25">
      <c r="A11" s="275"/>
      <c r="B11" s="169" t="s">
        <v>204</v>
      </c>
      <c r="C11" s="171" t="s">
        <v>193</v>
      </c>
      <c r="D11" s="169">
        <v>5</v>
      </c>
    </row>
    <row r="12" spans="1:4" x14ac:dyDescent="0.25">
      <c r="A12" s="275"/>
      <c r="B12" s="169" t="s">
        <v>205</v>
      </c>
      <c r="C12" s="171" t="s">
        <v>193</v>
      </c>
      <c r="D12" s="169">
        <v>4</v>
      </c>
    </row>
    <row r="13" spans="1:4" x14ac:dyDescent="0.25">
      <c r="A13" s="275" t="s">
        <v>206</v>
      </c>
      <c r="B13" s="169" t="s">
        <v>207</v>
      </c>
      <c r="C13" s="171" t="s">
        <v>193</v>
      </c>
      <c r="D13" s="169">
        <v>5</v>
      </c>
    </row>
    <row r="14" spans="1:4" x14ac:dyDescent="0.25">
      <c r="A14" s="275"/>
      <c r="B14" s="169" t="s">
        <v>208</v>
      </c>
      <c r="C14" s="171" t="s">
        <v>193</v>
      </c>
      <c r="D14" s="169">
        <v>15</v>
      </c>
    </row>
    <row r="15" spans="1:4" x14ac:dyDescent="0.25">
      <c r="A15" s="275"/>
      <c r="B15" s="169" t="s">
        <v>209</v>
      </c>
      <c r="C15" s="171" t="s">
        <v>193</v>
      </c>
      <c r="D15" s="169">
        <v>15</v>
      </c>
    </row>
    <row r="16" spans="1:4" x14ac:dyDescent="0.25">
      <c r="A16" s="275"/>
      <c r="B16" s="169" t="s">
        <v>210</v>
      </c>
      <c r="C16" s="171" t="s">
        <v>193</v>
      </c>
      <c r="D16" s="169">
        <v>25</v>
      </c>
    </row>
    <row r="17" spans="1:4" x14ac:dyDescent="0.25">
      <c r="A17" s="275"/>
      <c r="B17" s="169" t="s">
        <v>211</v>
      </c>
      <c r="C17" s="171" t="s">
        <v>193</v>
      </c>
      <c r="D17" s="169">
        <v>20</v>
      </c>
    </row>
    <row r="18" spans="1:4" x14ac:dyDescent="0.25">
      <c r="A18" s="275" t="s">
        <v>212</v>
      </c>
      <c r="B18" s="169" t="s">
        <v>213</v>
      </c>
      <c r="C18" s="171" t="s">
        <v>193</v>
      </c>
      <c r="D18" s="169">
        <v>10</v>
      </c>
    </row>
    <row r="19" spans="1:4" x14ac:dyDescent="0.25">
      <c r="A19" s="275"/>
      <c r="B19" s="169" t="s">
        <v>214</v>
      </c>
      <c r="C19" s="171" t="s">
        <v>193</v>
      </c>
      <c r="D19" s="169">
        <v>11</v>
      </c>
    </row>
    <row r="20" spans="1:4" x14ac:dyDescent="0.25">
      <c r="A20" s="275"/>
      <c r="B20" s="169" t="s">
        <v>215</v>
      </c>
      <c r="C20" s="171" t="s">
        <v>193</v>
      </c>
      <c r="D20" s="169">
        <v>15</v>
      </c>
    </row>
    <row r="21" spans="1:4" x14ac:dyDescent="0.25">
      <c r="A21" s="275"/>
      <c r="B21" s="169" t="s">
        <v>216</v>
      </c>
      <c r="C21" s="171" t="s">
        <v>193</v>
      </c>
      <c r="D21" s="169">
        <v>13</v>
      </c>
    </row>
    <row r="22" spans="1:4" x14ac:dyDescent="0.25">
      <c r="A22" s="275"/>
      <c r="B22" s="169" t="s">
        <v>217</v>
      </c>
      <c r="C22" s="171" t="s">
        <v>193</v>
      </c>
      <c r="D22" s="169">
        <v>20</v>
      </c>
    </row>
    <row r="23" spans="1:4" x14ac:dyDescent="0.25">
      <c r="A23" s="275" t="s">
        <v>218</v>
      </c>
      <c r="B23" s="169" t="s">
        <v>219</v>
      </c>
      <c r="C23" s="171" t="s">
        <v>193</v>
      </c>
      <c r="D23" s="169">
        <v>30</v>
      </c>
    </row>
    <row r="24" spans="1:4" x14ac:dyDescent="0.25">
      <c r="A24" s="275"/>
      <c r="B24" s="169" t="s">
        <v>220</v>
      </c>
      <c r="C24" s="171" t="s">
        <v>193</v>
      </c>
      <c r="D24" s="169">
        <v>10</v>
      </c>
    </row>
    <row r="25" spans="1:4" x14ac:dyDescent="0.25">
      <c r="A25" s="275"/>
      <c r="B25" s="169" t="s">
        <v>221</v>
      </c>
      <c r="C25" s="171" t="s">
        <v>193</v>
      </c>
      <c r="D25" s="169">
        <v>10</v>
      </c>
    </row>
    <row r="26" spans="1:4" x14ac:dyDescent="0.25">
      <c r="A26" s="275"/>
      <c r="B26" s="169" t="s">
        <v>222</v>
      </c>
      <c r="C26" s="171" t="s">
        <v>193</v>
      </c>
      <c r="D26" s="169">
        <v>10</v>
      </c>
    </row>
    <row r="27" spans="1:4" x14ac:dyDescent="0.25">
      <c r="A27" s="275" t="s">
        <v>223</v>
      </c>
      <c r="B27" s="169" t="s">
        <v>224</v>
      </c>
      <c r="C27" s="171" t="s">
        <v>193</v>
      </c>
      <c r="D27" s="169">
        <v>15</v>
      </c>
    </row>
    <row r="28" spans="1:4" x14ac:dyDescent="0.25">
      <c r="A28" s="275"/>
      <c r="B28" s="169" t="s">
        <v>225</v>
      </c>
      <c r="C28" s="171" t="s">
        <v>193</v>
      </c>
      <c r="D28" s="169">
        <v>12</v>
      </c>
    </row>
    <row r="29" spans="1:4" x14ac:dyDescent="0.25">
      <c r="A29" s="275"/>
      <c r="B29" s="169" t="s">
        <v>226</v>
      </c>
      <c r="C29" s="171" t="s">
        <v>193</v>
      </c>
      <c r="D29" s="169">
        <v>15</v>
      </c>
    </row>
    <row r="30" spans="1:4" x14ac:dyDescent="0.25">
      <c r="A30" s="275"/>
      <c r="B30" s="169" t="s">
        <v>227</v>
      </c>
      <c r="C30" s="171" t="s">
        <v>193</v>
      </c>
      <c r="D30" s="169">
        <v>24</v>
      </c>
    </row>
    <row r="31" spans="1:4" x14ac:dyDescent="0.25">
      <c r="A31" s="275"/>
      <c r="B31" s="169" t="s">
        <v>228</v>
      </c>
      <c r="C31" s="171" t="s">
        <v>193</v>
      </c>
      <c r="D31" s="169">
        <v>25</v>
      </c>
    </row>
    <row r="32" spans="1:4" x14ac:dyDescent="0.25">
      <c r="A32" s="275"/>
      <c r="B32" s="169" t="s">
        <v>229</v>
      </c>
      <c r="C32" s="171" t="s">
        <v>193</v>
      </c>
      <c r="D32" s="169">
        <v>35</v>
      </c>
    </row>
    <row r="33" spans="1:4" s="148" customFormat="1" x14ac:dyDescent="0.25">
      <c r="A33" s="275"/>
      <c r="B33" s="169" t="s">
        <v>230</v>
      </c>
      <c r="C33" s="171" t="s">
        <v>193</v>
      </c>
      <c r="D33" s="169">
        <v>30</v>
      </c>
    </row>
    <row r="34" spans="1:4" x14ac:dyDescent="0.25">
      <c r="A34" s="275"/>
      <c r="B34" s="169" t="s">
        <v>231</v>
      </c>
      <c r="C34" s="171" t="s">
        <v>193</v>
      </c>
      <c r="D34" s="169">
        <v>25</v>
      </c>
    </row>
    <row r="35" spans="1:4" x14ac:dyDescent="0.25">
      <c r="A35" s="275"/>
      <c r="B35" s="169" t="s">
        <v>232</v>
      </c>
      <c r="C35" s="171" t="s">
        <v>193</v>
      </c>
      <c r="D35" s="169">
        <v>30</v>
      </c>
    </row>
    <row r="36" spans="1:4" x14ac:dyDescent="0.25">
      <c r="A36" s="275"/>
      <c r="B36" s="169" t="s">
        <v>233</v>
      </c>
      <c r="C36" s="171" t="s">
        <v>193</v>
      </c>
      <c r="D36" s="169">
        <v>20</v>
      </c>
    </row>
    <row r="37" spans="1:4" x14ac:dyDescent="0.25">
      <c r="A37" s="275"/>
      <c r="B37" s="169" t="s">
        <v>234</v>
      </c>
      <c r="C37" s="171" t="s">
        <v>193</v>
      </c>
      <c r="D37" s="169">
        <v>18</v>
      </c>
    </row>
    <row r="38" spans="1:4" x14ac:dyDescent="0.25">
      <c r="A38" s="275"/>
      <c r="B38" s="169" t="s">
        <v>235</v>
      </c>
      <c r="C38" s="171" t="s">
        <v>193</v>
      </c>
      <c r="D38" s="169">
        <v>15</v>
      </c>
    </row>
    <row r="39" spans="1:4" x14ac:dyDescent="0.25">
      <c r="A39" s="275"/>
      <c r="B39" s="169" t="s">
        <v>236</v>
      </c>
      <c r="C39" s="171" t="s">
        <v>193</v>
      </c>
      <c r="D39" s="169">
        <v>15</v>
      </c>
    </row>
    <row r="40" spans="1:4" x14ac:dyDescent="0.25">
      <c r="A40" s="275"/>
      <c r="B40" s="169" t="s">
        <v>237</v>
      </c>
      <c r="C40" s="171" t="s">
        <v>193</v>
      </c>
      <c r="D40" s="169">
        <v>22</v>
      </c>
    </row>
    <row r="41" spans="1:4" x14ac:dyDescent="0.25">
      <c r="A41" s="275"/>
      <c r="B41" s="169" t="s">
        <v>238</v>
      </c>
      <c r="C41" s="171" t="s">
        <v>193</v>
      </c>
      <c r="D41" s="169">
        <v>15</v>
      </c>
    </row>
    <row r="42" spans="1:4" x14ac:dyDescent="0.25">
      <c r="A42" s="275"/>
      <c r="B42" s="169" t="s">
        <v>239</v>
      </c>
      <c r="C42" s="171" t="s">
        <v>193</v>
      </c>
      <c r="D42" s="169">
        <v>25</v>
      </c>
    </row>
    <row r="43" spans="1:4" x14ac:dyDescent="0.25">
      <c r="A43" s="275"/>
      <c r="B43" s="169" t="s">
        <v>240</v>
      </c>
      <c r="C43" s="171" t="s">
        <v>193</v>
      </c>
      <c r="D43" s="169">
        <v>15</v>
      </c>
    </row>
    <row r="44" spans="1:4" x14ac:dyDescent="0.25">
      <c r="A44" s="275"/>
      <c r="B44" s="169" t="s">
        <v>241</v>
      </c>
      <c r="C44" s="171" t="s">
        <v>193</v>
      </c>
      <c r="D44" s="169">
        <v>10</v>
      </c>
    </row>
    <row r="45" spans="1:4" x14ac:dyDescent="0.25">
      <c r="A45" s="275"/>
      <c r="B45" s="169" t="s">
        <v>242</v>
      </c>
      <c r="C45" s="171" t="s">
        <v>193</v>
      </c>
      <c r="D45" s="169">
        <v>5</v>
      </c>
    </row>
    <row r="46" spans="1:4" x14ac:dyDescent="0.25">
      <c r="A46" s="275"/>
      <c r="B46" s="169" t="s">
        <v>243</v>
      </c>
      <c r="C46" s="171" t="s">
        <v>193</v>
      </c>
      <c r="D46" s="169">
        <v>5</v>
      </c>
    </row>
    <row r="47" spans="1:4" x14ac:dyDescent="0.25">
      <c r="A47" s="275"/>
      <c r="B47" s="169" t="s">
        <v>244</v>
      </c>
      <c r="C47" s="171" t="s">
        <v>193</v>
      </c>
      <c r="D47" s="169">
        <v>13</v>
      </c>
    </row>
    <row r="48" spans="1:4" x14ac:dyDescent="0.25">
      <c r="A48" s="275" t="s">
        <v>245</v>
      </c>
      <c r="B48" s="169" t="s">
        <v>246</v>
      </c>
      <c r="C48" s="171" t="s">
        <v>193</v>
      </c>
      <c r="D48" s="180" t="s">
        <v>247</v>
      </c>
    </row>
    <row r="49" spans="1:4" x14ac:dyDescent="0.25">
      <c r="A49" s="275"/>
      <c r="B49" s="169" t="s">
        <v>248</v>
      </c>
      <c r="C49" s="171" t="s">
        <v>193</v>
      </c>
      <c r="D49" s="169">
        <v>6</v>
      </c>
    </row>
    <row r="50" spans="1:4" x14ac:dyDescent="0.25">
      <c r="A50" s="275"/>
      <c r="B50" s="169" t="s">
        <v>249</v>
      </c>
      <c r="C50" s="169" t="s">
        <v>250</v>
      </c>
      <c r="D50" s="169">
        <v>10</v>
      </c>
    </row>
    <row r="51" spans="1:4" x14ac:dyDescent="0.25">
      <c r="A51" s="275"/>
      <c r="B51" s="169" t="s">
        <v>251</v>
      </c>
      <c r="C51" s="169" t="s">
        <v>193</v>
      </c>
      <c r="D51" s="169">
        <v>11</v>
      </c>
    </row>
    <row r="52" spans="1:4" x14ac:dyDescent="0.25">
      <c r="A52" s="275"/>
      <c r="B52" s="169" t="s">
        <v>252</v>
      </c>
      <c r="C52" s="169" t="s">
        <v>250</v>
      </c>
      <c r="D52" s="169">
        <v>15</v>
      </c>
    </row>
    <row r="53" spans="1:4" x14ac:dyDescent="0.25">
      <c r="A53" s="275" t="s">
        <v>253</v>
      </c>
      <c r="B53" s="275" t="s">
        <v>254</v>
      </c>
      <c r="C53" s="169" t="s">
        <v>193</v>
      </c>
      <c r="D53" s="180" t="s">
        <v>255</v>
      </c>
    </row>
    <row r="54" spans="1:4" s="148" customFormat="1" x14ac:dyDescent="0.25">
      <c r="A54" s="275"/>
      <c r="B54" s="275"/>
      <c r="C54" s="169" t="s">
        <v>256</v>
      </c>
      <c r="D54" s="180" t="s">
        <v>257</v>
      </c>
    </row>
    <row r="55" spans="1:4" x14ac:dyDescent="0.25">
      <c r="A55" s="275"/>
      <c r="B55" s="169" t="s">
        <v>258</v>
      </c>
      <c r="C55" s="169" t="s">
        <v>259</v>
      </c>
      <c r="D55" s="180" t="s">
        <v>260</v>
      </c>
    </row>
    <row r="56" spans="1:4" x14ac:dyDescent="0.25">
      <c r="A56" s="275"/>
      <c r="B56" s="169" t="s">
        <v>261</v>
      </c>
      <c r="C56" s="169" t="s">
        <v>259</v>
      </c>
      <c r="D56" s="180" t="s">
        <v>262</v>
      </c>
    </row>
    <row r="57" spans="1:4" x14ac:dyDescent="0.25">
      <c r="A57" s="275"/>
      <c r="B57" s="169" t="s">
        <v>263</v>
      </c>
      <c r="C57" s="169" t="s">
        <v>264</v>
      </c>
      <c r="D57" s="180" t="s">
        <v>265</v>
      </c>
    </row>
    <row r="58" spans="1:4" x14ac:dyDescent="0.25">
      <c r="A58" s="275"/>
      <c r="B58" s="169" t="s">
        <v>266</v>
      </c>
      <c r="C58" s="169" t="s">
        <v>259</v>
      </c>
      <c r="D58" s="180" t="s">
        <v>267</v>
      </c>
    </row>
    <row r="59" spans="1:4" x14ac:dyDescent="0.25">
      <c r="A59" s="275"/>
      <c r="B59" s="169" t="s">
        <v>268</v>
      </c>
      <c r="C59" s="169" t="s">
        <v>259</v>
      </c>
      <c r="D59" s="180" t="s">
        <v>269</v>
      </c>
    </row>
    <row r="60" spans="1:4" x14ac:dyDescent="0.25">
      <c r="A60" s="275"/>
      <c r="B60" s="169" t="s">
        <v>270</v>
      </c>
      <c r="C60" s="169" t="s">
        <v>259</v>
      </c>
      <c r="D60" s="180" t="s">
        <v>271</v>
      </c>
    </row>
    <row r="61" spans="1:4" x14ac:dyDescent="0.25">
      <c r="A61" s="169" t="s">
        <v>272</v>
      </c>
      <c r="B61" s="169" t="s">
        <v>273</v>
      </c>
      <c r="C61" s="169" t="s">
        <v>274</v>
      </c>
      <c r="D61" s="169">
        <v>15</v>
      </c>
    </row>
    <row r="62" spans="1:4" x14ac:dyDescent="0.25">
      <c r="A62" s="169" t="s">
        <v>275</v>
      </c>
      <c r="B62" s="169" t="s">
        <v>276</v>
      </c>
      <c r="C62" s="169" t="s">
        <v>277</v>
      </c>
      <c r="D62" s="169">
        <v>10</v>
      </c>
    </row>
    <row r="63" spans="1:4" x14ac:dyDescent="0.25">
      <c r="A63" s="169" t="s">
        <v>278</v>
      </c>
      <c r="B63" s="169" t="s">
        <v>279</v>
      </c>
      <c r="C63" s="169" t="s">
        <v>277</v>
      </c>
      <c r="D63" s="169">
        <v>8</v>
      </c>
    </row>
    <row r="64" spans="1:4" x14ac:dyDescent="0.25">
      <c r="A64" s="148"/>
      <c r="B64" s="148"/>
      <c r="D64" s="148"/>
    </row>
    <row r="65" spans="1:4" x14ac:dyDescent="0.25">
      <c r="A65" s="148"/>
      <c r="B65" s="148"/>
      <c r="D65" s="148"/>
    </row>
    <row r="66" spans="1:4" x14ac:dyDescent="0.25">
      <c r="A66" s="148"/>
      <c r="B66" s="148"/>
      <c r="D66" s="148"/>
    </row>
    <row r="67" spans="1:4" x14ac:dyDescent="0.25">
      <c r="A67" s="148"/>
      <c r="B67" s="148"/>
      <c r="D67" s="148"/>
    </row>
    <row r="68" spans="1:4" x14ac:dyDescent="0.25">
      <c r="A68" s="148"/>
      <c r="B68" s="148"/>
      <c r="D68" s="148"/>
    </row>
    <row r="69" spans="1:4" x14ac:dyDescent="0.25">
      <c r="A69" s="148"/>
      <c r="B69" s="148"/>
      <c r="D69" s="148"/>
    </row>
    <row r="70" spans="1:4" x14ac:dyDescent="0.25">
      <c r="A70" s="148"/>
      <c r="B70" s="148"/>
      <c r="D70" s="148"/>
    </row>
    <row r="71" spans="1:4" x14ac:dyDescent="0.25">
      <c r="A71" s="148"/>
      <c r="B71" s="148"/>
      <c r="D71" s="148"/>
    </row>
    <row r="72" spans="1:4" x14ac:dyDescent="0.25">
      <c r="A72" s="148"/>
      <c r="B72" s="148"/>
      <c r="D72" s="148"/>
    </row>
    <row r="73" spans="1:4" x14ac:dyDescent="0.25">
      <c r="A73" s="148"/>
      <c r="B73" s="148"/>
      <c r="D73" s="148"/>
    </row>
    <row r="74" spans="1:4" x14ac:dyDescent="0.25">
      <c r="A74" s="148"/>
      <c r="B74" s="148"/>
      <c r="D74" s="148"/>
    </row>
    <row r="75" spans="1:4" x14ac:dyDescent="0.25">
      <c r="A75" s="148"/>
      <c r="B75" s="148"/>
      <c r="D75" s="148"/>
    </row>
    <row r="76" spans="1:4" x14ac:dyDescent="0.25">
      <c r="A76" s="148"/>
      <c r="B76" s="148"/>
      <c r="D76" s="148"/>
    </row>
    <row r="77" spans="1:4" x14ac:dyDescent="0.25">
      <c r="A77" s="148"/>
      <c r="B77" s="148"/>
      <c r="D77" s="148"/>
    </row>
    <row r="78" spans="1:4" x14ac:dyDescent="0.25">
      <c r="A78" s="148"/>
      <c r="B78" s="148"/>
      <c r="D78" s="148"/>
    </row>
    <row r="79" spans="1:4" x14ac:dyDescent="0.25">
      <c r="A79" s="148"/>
      <c r="B79" s="148"/>
      <c r="D79" s="148"/>
    </row>
    <row r="80" spans="1:4" x14ac:dyDescent="0.25">
      <c r="A80" s="148"/>
      <c r="B80" s="148"/>
      <c r="D80" s="148"/>
    </row>
    <row r="81" spans="1:4" x14ac:dyDescent="0.25">
      <c r="A81" s="148"/>
      <c r="B81" s="148"/>
      <c r="D81" s="148"/>
    </row>
    <row r="82" spans="1:4" x14ac:dyDescent="0.25">
      <c r="A82" s="148"/>
      <c r="B82" s="148"/>
      <c r="D82" s="148"/>
    </row>
    <row r="83" spans="1:4" x14ac:dyDescent="0.25">
      <c r="A83" s="148"/>
      <c r="B83" s="148"/>
      <c r="D83" s="148"/>
    </row>
    <row r="84" spans="1:4" x14ac:dyDescent="0.25">
      <c r="A84" s="148"/>
      <c r="B84" s="148"/>
      <c r="D84" s="148"/>
    </row>
    <row r="85" spans="1:4" x14ac:dyDescent="0.25">
      <c r="A85" s="148"/>
      <c r="B85" s="148"/>
      <c r="D85" s="148"/>
    </row>
    <row r="86" spans="1:4" x14ac:dyDescent="0.25">
      <c r="A86" s="148"/>
      <c r="B86" s="148"/>
      <c r="D86" s="148"/>
    </row>
    <row r="87" spans="1:4" x14ac:dyDescent="0.25">
      <c r="A87" s="148"/>
      <c r="B87" s="148"/>
      <c r="D87" s="148"/>
    </row>
    <row r="88" spans="1:4" x14ac:dyDescent="0.25">
      <c r="A88" s="148"/>
      <c r="B88" s="148"/>
      <c r="D88" s="148"/>
    </row>
    <row r="89" spans="1:4" x14ac:dyDescent="0.25">
      <c r="A89" s="148"/>
      <c r="B89" s="148"/>
      <c r="D89" s="148"/>
    </row>
    <row r="90" spans="1:4" x14ac:dyDescent="0.25">
      <c r="A90" s="148"/>
      <c r="B90" s="148"/>
      <c r="D90" s="148"/>
    </row>
    <row r="91" spans="1:4" x14ac:dyDescent="0.25">
      <c r="A91" s="148"/>
      <c r="B91" s="148"/>
      <c r="D91" s="148"/>
    </row>
    <row r="92" spans="1:4" x14ac:dyDescent="0.25">
      <c r="A92" s="148"/>
      <c r="B92" s="148"/>
      <c r="D92" s="148"/>
    </row>
    <row r="93" spans="1:4" x14ac:dyDescent="0.25">
      <c r="A93" s="148"/>
      <c r="B93" s="148"/>
      <c r="D93" s="148"/>
    </row>
    <row r="94" spans="1:4" x14ac:dyDescent="0.25">
      <c r="A94" s="148"/>
      <c r="B94" s="148"/>
      <c r="D94" s="148"/>
    </row>
    <row r="95" spans="1:4" x14ac:dyDescent="0.25">
      <c r="A95" s="148"/>
      <c r="B95" s="148"/>
      <c r="D95" s="148"/>
    </row>
    <row r="96" spans="1:4" x14ac:dyDescent="0.25">
      <c r="A96" s="148"/>
      <c r="B96" s="148"/>
      <c r="D96" s="148"/>
    </row>
    <row r="97" spans="1:4" x14ac:dyDescent="0.25">
      <c r="A97" s="148"/>
      <c r="B97" s="148"/>
      <c r="D97" s="148"/>
    </row>
    <row r="98" spans="1:4" x14ac:dyDescent="0.25">
      <c r="A98" s="148"/>
      <c r="B98" s="148"/>
      <c r="D98" s="148"/>
    </row>
    <row r="99" spans="1:4" x14ac:dyDescent="0.25">
      <c r="A99" s="148"/>
      <c r="B99" s="148"/>
      <c r="D99" s="148"/>
    </row>
  </sheetData>
  <sheetProtection algorithmName="SHA-512" hashValue="wYtw9Mkc0OMrjgIJXCXSGeh8Q8FH8YIipzt6EWTEsFq4TQ7Po4BL6j9fSi+AzKPjzbZlyhBR0l/uCiESpDFouw==" saltValue="HyTYFgrUKCm/Rc4UCaMiUg==" spinCount="100000" sheet="1" objects="1" scenarios="1"/>
  <mergeCells count="9">
    <mergeCell ref="B53:B54"/>
    <mergeCell ref="A53:A60"/>
    <mergeCell ref="A48:A52"/>
    <mergeCell ref="A2:A8"/>
    <mergeCell ref="A10:A12"/>
    <mergeCell ref="A13:A17"/>
    <mergeCell ref="A18:A22"/>
    <mergeCell ref="A23:A26"/>
    <mergeCell ref="A27:A4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spe:Receivers xmlns:spe="http://schemas.microsoft.com/sharepoint/event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4CC36F54B169B44490FD70FD8E61EC98" ma:contentTypeVersion="7001" ma:contentTypeDescription="Create a new document." ma:contentTypeScope="" ma:versionID="62c492420591d7accf59a583f64bffd9">
  <xsd:schema xmlns:xsd="http://www.w3.org/2001/XMLSchema" xmlns:xs="http://www.w3.org/2001/XMLSchema" xmlns:p="http://schemas.microsoft.com/office/2006/metadata/properties" xmlns:ns2="238dd806-a5b7-46a5-9c55-c2d3786c84e5" xmlns:ns3="5dfdb19c-6f5c-44f1-8cc0-01adf552e900" targetNamespace="http://schemas.microsoft.com/office/2006/metadata/properties" ma:root="true" ma:fieldsID="ffb7ac3e0627e9af10d39ee42d038c9f" ns2:_="" ns3:_="">
    <xsd:import namespace="238dd806-a5b7-46a5-9c55-c2d3786c84e5"/>
    <xsd:import namespace="5dfdb19c-6f5c-44f1-8cc0-01adf552e900"/>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8dd806-a5b7-46a5-9c55-c2d3786c84e5"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fdb19c-6f5c-44f1-8cc0-01adf552e90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728DD7-CDDC-45B5-976B-254B043318C3}">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5dfdb19c-6f5c-44f1-8cc0-01adf552e900"/>
    <ds:schemaRef ds:uri="http://purl.org/dc/elements/1.1/"/>
    <ds:schemaRef ds:uri="238dd806-a5b7-46a5-9c55-c2d3786c84e5"/>
    <ds:schemaRef ds:uri="http://www.w3.org/XML/1998/namespace"/>
    <ds:schemaRef ds:uri="http://purl.org/dc/dcmitype/"/>
  </ds:schemaRefs>
</ds:datastoreItem>
</file>

<file path=customXml/itemProps2.xml><?xml version="1.0" encoding="utf-8"?>
<ds:datastoreItem xmlns:ds="http://schemas.openxmlformats.org/officeDocument/2006/customXml" ds:itemID="{E518BACC-63B2-40E7-B402-820FD5BD9A09}">
  <ds:schemaRefs>
    <ds:schemaRef ds:uri="http://schemas.microsoft.com/sharepoint/events"/>
  </ds:schemaRefs>
</ds:datastoreItem>
</file>

<file path=customXml/itemProps3.xml><?xml version="1.0" encoding="utf-8"?>
<ds:datastoreItem xmlns:ds="http://schemas.openxmlformats.org/officeDocument/2006/customXml" ds:itemID="{D68EE32E-1020-4F5B-B237-29E1AF3D5476}">
  <ds:schemaRefs>
    <ds:schemaRef ds:uri="http://schemas.microsoft.com/sharepoint/v3/contenttype/forms"/>
  </ds:schemaRefs>
</ds:datastoreItem>
</file>

<file path=customXml/itemProps4.xml><?xml version="1.0" encoding="utf-8"?>
<ds:datastoreItem xmlns:ds="http://schemas.openxmlformats.org/officeDocument/2006/customXml" ds:itemID="{A72A3646-41A6-42BC-95B7-D47453A126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8dd806-a5b7-46a5-9c55-c2d3786c84e5"/>
    <ds:schemaRef ds:uri="5dfdb19c-6f5c-44f1-8cc0-01adf552e9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Bid Results</vt:lpstr>
      <vt:lpstr>Instructions</vt:lpstr>
      <vt:lpstr>Portfolio Composition</vt:lpstr>
      <vt:lpstr>Measure Summary</vt:lpstr>
      <vt:lpstr>Sub-Portfolio Summary</vt:lpstr>
      <vt:lpstr>Portfolio Summary</vt:lpstr>
      <vt:lpstr>Additional Information</vt:lpstr>
      <vt:lpstr>Drop Down Select</vt:lpstr>
      <vt:lpstr>Estimated Useful Life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Kyle P Monsees</dc:creator>
  <cp:keywords/>
  <dc:description/>
  <cp:lastModifiedBy>Laura B. Geel</cp:lastModifiedBy>
  <cp:revision/>
  <dcterms:created xsi:type="dcterms:W3CDTF">2019-02-27T19:28:16Z</dcterms:created>
  <dcterms:modified xsi:type="dcterms:W3CDTF">2021-01-28T14:28:07Z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0x0101004CC36F54B169B44490FD70FD8E61EC98</vt:lpwstr>
  </property>
  <property fmtid="{D5CDD505-2E9C-101B-9397-08002B2CF9AE}" pid="3" name="AuthorIds_UIVersion_34304">
    <vt:lpwstr>219</vt:lpwstr>
  </property>
</Properties>
</file>