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EllenCool\Documents\NYSERDA T4\Revised RFP\"/>
    </mc:Choice>
  </mc:AlternateContent>
  <xr:revisionPtr revIDLastSave="0" documentId="8_{AE3D4CE5-F33F-4698-87EC-0D41A1DA959B}" xr6:coauthVersionLast="46" xr6:coauthVersionMax="46" xr10:uidLastSave="{00000000-0000-0000-0000-000000000000}"/>
  <workbookProtection workbookAlgorithmName="SHA-512" workbookHashValue="qxkMe+hh+kmBEGwFwuWbLPLoE4vX4d88x479SmTxeqWjkjABi+hed4VQ97fNI3rZJwc0D5aPic/5WSHEDK/zgQ==" workbookSaltValue="fuyuUxadQZX45Do/baBBXg==" workbookSpinCount="100000" lockStructure="1"/>
  <bookViews>
    <workbookView xWindow="-120" yWindow="-120" windowWidth="29040" windowHeight="15840" xr2:uid="{7C9C0DDE-2A4E-9E48-BB3C-F8BE0A64B8C1}"/>
  </bookViews>
  <sheets>
    <sheet name="User Guide" sheetId="1" r:id="rId1"/>
    <sheet name="Part I" sheetId="4" r:id="rId2"/>
    <sheet name="Part II" sheetId="2" r:id="rId3"/>
    <sheet name="Part III" sheetId="5" r:id="rId4"/>
    <sheet name="Part IV-1" sheetId="6" r:id="rId5"/>
    <sheet name="Part IV-2" sheetId="17" r:id="rId6"/>
    <sheet name="Part V-1" sheetId="9" r:id="rId7"/>
    <sheet name="Part V-2" sheetId="10" r:id="rId8"/>
    <sheet name="Part V-3" sheetId="11" r:id="rId9"/>
  </sheets>
  <definedNames>
    <definedName name="AnnProjGen">'Part II'!$G$10</definedName>
    <definedName name="Bid_Name">'Part I'!#REF!</definedName>
    <definedName name="Bid_Quantity">'Part I'!$E$31</definedName>
    <definedName name="Contract_Tenor">'Part I'!$H$25</definedName>
    <definedName name="Earliest_COD" localSheetId="5">'Part IV-2'!#REF!</definedName>
    <definedName name="Earliest_COD">'Part IV-1'!#REF!</definedName>
    <definedName name="Energy_Storage">'Part I'!$G$19</definedName>
    <definedName name="Esc_Rate" localSheetId="5">'Part IV-2'!$D$13</definedName>
    <definedName name="Esc_Rate">'Part IV-1'!$D$13</definedName>
    <definedName name="Esc_Rate_Storage" localSheetId="5">'Part IV-2'!$D$62</definedName>
    <definedName name="Esc_Rate_Storage">'Part IV-1'!$D$62</definedName>
    <definedName name="Hydropower">'Part I'!$G$14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ossFactor" localSheetId="5">'Part IV-2'!$F$15</definedName>
    <definedName name="LossFactor">'Part IV-1'!$F$15</definedName>
    <definedName name="New_Transmission">'Part I'!$G$16</definedName>
    <definedName name="NYCS">'Part I'!$G$10</definedName>
    <definedName name="Price_Type" localSheetId="5">'Part IV-2'!$D$12</definedName>
    <definedName name="Price_Type">'Part IV-1'!$D$12</definedName>
    <definedName name="_xlnm.Print_Area" localSheetId="1">'Part I'!$B$2:$J$54</definedName>
    <definedName name="_xlnm.Print_Area" localSheetId="2">'Part II'!$B$2:$O$67</definedName>
    <definedName name="_xlnm.Print_Area" localSheetId="3">'Part III'!$B$2:$R$40,'Part III'!$B$43:$R$81,'Part III'!$B$84:$R$122</definedName>
    <definedName name="_xlnm.Print_Area" localSheetId="4">'Part IV-1'!$B$51:$H$98</definedName>
    <definedName name="_xlnm.Print_Area" localSheetId="5">'Part IV-2'!$B$51:$H$98</definedName>
    <definedName name="_xlnm.Print_Area" localSheetId="7">'Part V-2'!$B$2:$Q$64</definedName>
    <definedName name="_xlnm.Print_Area" localSheetId="8">'Part V-3'!$B$2:$L$33</definedName>
    <definedName name="Project_Capacity">'Part II'!$G$11</definedName>
    <definedName name="Project_COD">'Part I'!$H$21</definedName>
    <definedName name="Project_Name">'Part I'!$E$12</definedName>
    <definedName name="Proposer_Name">'Part I'!$E$7</definedName>
    <definedName name="REC_Cap">'Part I'!$E$29</definedName>
    <definedName name="REC_Type" localSheetId="5">'Part IV-2'!$D$11</definedName>
    <definedName name="REC_Type">'Part IV-1'!$D$11</definedName>
    <definedName name="SummerUCAP" localSheetId="5">'Part IV-2'!$F$20</definedName>
    <definedName name="SummerUCAP">'Part IV-1'!$F$20</definedName>
    <definedName name="T4_AnnRECCap">'Part I'!$F$29</definedName>
    <definedName name="Total_Resources">'Part II'!$G$12</definedName>
    <definedName name="UAF" localSheetId="5">'Part IV-2'!$F$16</definedName>
    <definedName name="UAF">'Part IV-1'!$F$16</definedName>
    <definedName name="UDRs" localSheetId="5">'Part IV-2'!$F$17</definedName>
    <definedName name="UDRs">'Part IV-1'!$F$17</definedName>
    <definedName name="WinterUCAP" localSheetId="5">'Part IV-2'!$F$19</definedName>
    <definedName name="WinterUCAP">'Part IV-1'!$F$19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6" i="2" l="1"/>
  <c r="L17" i="4"/>
  <c r="C17" i="4"/>
  <c r="B4" i="11"/>
  <c r="C4" i="10"/>
  <c r="C4" i="9" l="1"/>
  <c r="Q18" i="2" l="1"/>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17" i="2"/>
  <c r="Q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16" i="2"/>
  <c r="C13" i="2"/>
  <c r="L49" i="4"/>
  <c r="L38" i="4"/>
  <c r="G10" i="2" l="1"/>
  <c r="L23" i="4" l="1"/>
  <c r="G12" i="2" l="1"/>
  <c r="C55" i="6" l="1"/>
  <c r="C55" i="17"/>
  <c r="C69" i="6"/>
  <c r="C68" i="6"/>
  <c r="C66" i="17"/>
  <c r="C65" i="17"/>
  <c r="C64" i="17"/>
  <c r="C69" i="17"/>
  <c r="C68" i="17"/>
  <c r="C19" i="17"/>
  <c r="C20" i="17"/>
  <c r="C17" i="17"/>
  <c r="C16" i="17"/>
  <c r="C15" i="17"/>
  <c r="C66" i="6"/>
  <c r="C17" i="6"/>
  <c r="C65" i="6"/>
  <c r="C64" i="6"/>
  <c r="C16" i="6"/>
  <c r="C15" i="6"/>
  <c r="C6" i="17"/>
  <c r="J20" i="17"/>
  <c r="J19" i="17"/>
  <c r="J17" i="17"/>
  <c r="J16" i="17"/>
  <c r="J15" i="17"/>
  <c r="J13" i="17"/>
  <c r="J69" i="17"/>
  <c r="J68" i="17"/>
  <c r="J65" i="17"/>
  <c r="J66" i="17"/>
  <c r="J64" i="17"/>
  <c r="J12" i="17"/>
  <c r="J11" i="17"/>
  <c r="F97" i="17"/>
  <c r="D97" i="17"/>
  <c r="F96" i="17"/>
  <c r="D96" i="17"/>
  <c r="F95" i="17"/>
  <c r="D95" i="17"/>
  <c r="F94" i="17"/>
  <c r="D94" i="17"/>
  <c r="F93" i="17"/>
  <c r="D93" i="17"/>
  <c r="F92" i="17"/>
  <c r="D92" i="17"/>
  <c r="F91" i="17"/>
  <c r="D91" i="17"/>
  <c r="F90" i="17"/>
  <c r="D90" i="17"/>
  <c r="F89" i="17"/>
  <c r="D89" i="17"/>
  <c r="F88" i="17"/>
  <c r="D88" i="17"/>
  <c r="F87" i="17"/>
  <c r="D87" i="17"/>
  <c r="F86" i="17"/>
  <c r="D86" i="17"/>
  <c r="F85" i="17"/>
  <c r="D85" i="17"/>
  <c r="F84" i="17"/>
  <c r="D84" i="17"/>
  <c r="F83" i="17"/>
  <c r="D83" i="17"/>
  <c r="F82" i="17"/>
  <c r="D82" i="17"/>
  <c r="F81" i="17"/>
  <c r="D81" i="17"/>
  <c r="F80" i="17"/>
  <c r="D80" i="17"/>
  <c r="F79" i="17"/>
  <c r="D79" i="17"/>
  <c r="F78" i="17"/>
  <c r="D78" i="17"/>
  <c r="F77" i="17"/>
  <c r="D77" i="17"/>
  <c r="F76" i="17"/>
  <c r="D76" i="17"/>
  <c r="F75" i="17"/>
  <c r="D75" i="17"/>
  <c r="F74" i="17"/>
  <c r="D74" i="17"/>
  <c r="D61" i="17"/>
  <c r="J73" i="17" s="1"/>
  <c r="D60" i="17"/>
  <c r="D57" i="17"/>
  <c r="D56" i="17"/>
  <c r="C53" i="17"/>
  <c r="F48" i="17"/>
  <c r="D48" i="17"/>
  <c r="F47" i="17"/>
  <c r="D47" i="17"/>
  <c r="F46" i="17"/>
  <c r="D46" i="17"/>
  <c r="F45" i="17"/>
  <c r="D45" i="17"/>
  <c r="F44" i="17"/>
  <c r="D44" i="17"/>
  <c r="F43" i="17"/>
  <c r="D43" i="17"/>
  <c r="F42" i="17"/>
  <c r="D42" i="17"/>
  <c r="F41" i="17"/>
  <c r="D41" i="17"/>
  <c r="F40" i="17"/>
  <c r="D40" i="17"/>
  <c r="F39" i="17"/>
  <c r="D39" i="17"/>
  <c r="F38" i="17"/>
  <c r="D38" i="17"/>
  <c r="F37" i="17"/>
  <c r="D37" i="17"/>
  <c r="F36" i="17"/>
  <c r="D36" i="17"/>
  <c r="F35" i="17"/>
  <c r="D35" i="17"/>
  <c r="F34" i="17"/>
  <c r="D34" i="17"/>
  <c r="F33" i="17"/>
  <c r="D33" i="17"/>
  <c r="F32" i="17"/>
  <c r="D32" i="17"/>
  <c r="F31" i="17"/>
  <c r="D31" i="17"/>
  <c r="F30" i="17"/>
  <c r="D30" i="17"/>
  <c r="F29" i="17"/>
  <c r="D29" i="17"/>
  <c r="F28" i="17"/>
  <c r="D28" i="17"/>
  <c r="F27" i="17"/>
  <c r="D27" i="17"/>
  <c r="F26" i="17"/>
  <c r="D26" i="17"/>
  <c r="F25" i="17"/>
  <c r="D25" i="17"/>
  <c r="J24" i="17"/>
  <c r="C13" i="17"/>
  <c r="D8" i="17"/>
  <c r="D7" i="17"/>
  <c r="C4" i="17"/>
  <c r="J68" i="6"/>
  <c r="J69" i="6"/>
  <c r="J65" i="6"/>
  <c r="J66" i="6"/>
  <c r="J64" i="6"/>
  <c r="C20" i="6"/>
  <c r="C19" i="6"/>
  <c r="J20" i="6"/>
  <c r="J19" i="6"/>
  <c r="J16" i="6"/>
  <c r="J17" i="6"/>
  <c r="J15" i="6"/>
  <c r="L21" i="4"/>
  <c r="J62" i="17" l="1"/>
  <c r="C62" i="17"/>
  <c r="S13" i="9"/>
  <c r="C63" i="10"/>
  <c r="C61" i="9"/>
  <c r="L34" i="4"/>
  <c r="L45" i="4"/>
  <c r="T95" i="5"/>
  <c r="T54" i="5"/>
  <c r="T13" i="5"/>
  <c r="F75" i="6"/>
  <c r="F76" i="6"/>
  <c r="F77" i="6"/>
  <c r="F78" i="6"/>
  <c r="F79" i="6"/>
  <c r="F80" i="6"/>
  <c r="F81" i="6"/>
  <c r="F82" i="6"/>
  <c r="F83" i="6"/>
  <c r="F84" i="6"/>
  <c r="F85" i="6"/>
  <c r="F86" i="6"/>
  <c r="F87" i="6"/>
  <c r="F88" i="6"/>
  <c r="F89" i="6"/>
  <c r="F90" i="6"/>
  <c r="F91" i="6"/>
  <c r="F92" i="6"/>
  <c r="F93" i="6"/>
  <c r="F94" i="6"/>
  <c r="F95" i="6"/>
  <c r="F96" i="6"/>
  <c r="F97" i="6"/>
  <c r="F74" i="6"/>
  <c r="D75" i="6"/>
  <c r="D76" i="6"/>
  <c r="D77" i="6"/>
  <c r="D78" i="6"/>
  <c r="D79" i="6"/>
  <c r="D80" i="6"/>
  <c r="D81" i="6"/>
  <c r="D82" i="6"/>
  <c r="D83" i="6"/>
  <c r="D84" i="6"/>
  <c r="D85" i="6"/>
  <c r="D86" i="6"/>
  <c r="D87" i="6"/>
  <c r="D88" i="6"/>
  <c r="D89" i="6"/>
  <c r="D90" i="6"/>
  <c r="D91" i="6"/>
  <c r="D92" i="6"/>
  <c r="D93" i="6"/>
  <c r="D94" i="6"/>
  <c r="D95" i="6"/>
  <c r="D96" i="6"/>
  <c r="D97" i="6"/>
  <c r="D74" i="6"/>
  <c r="L10" i="4"/>
  <c r="L16" i="4" l="1"/>
  <c r="E10" i="9" l="1"/>
  <c r="E9" i="9"/>
  <c r="E10" i="10"/>
  <c r="E9" i="10"/>
  <c r="E10" i="11"/>
  <c r="E9" i="11"/>
  <c r="N13" i="11"/>
  <c r="N14" i="11"/>
  <c r="N15" i="11"/>
  <c r="N16" i="11"/>
  <c r="N17" i="11"/>
  <c r="N18" i="11"/>
  <c r="N19" i="11"/>
  <c r="N20" i="11"/>
  <c r="N21" i="11"/>
  <c r="N22" i="11"/>
  <c r="N23" i="11"/>
  <c r="N24" i="11"/>
  <c r="N25" i="11"/>
  <c r="N26" i="11"/>
  <c r="N27" i="11"/>
  <c r="N28" i="11"/>
  <c r="N29" i="11"/>
  <c r="N30" i="11"/>
  <c r="N31" i="11"/>
  <c r="N32" i="11"/>
  <c r="S14" i="9" l="1"/>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14" i="10"/>
  <c r="S15" i="10"/>
  <c r="S16" i="10"/>
  <c r="S17" i="10"/>
  <c r="S18" i="10"/>
  <c r="S19" i="10"/>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50" i="10"/>
  <c r="S51" i="10"/>
  <c r="S52" i="10"/>
  <c r="S13" i="10"/>
  <c r="L31" i="4"/>
  <c r="L29" i="4"/>
  <c r="D60" i="6" l="1"/>
  <c r="D61" i="6"/>
  <c r="C6" i="6"/>
  <c r="C53" i="6"/>
  <c r="D57" i="6"/>
  <c r="D56" i="6"/>
  <c r="J24" i="6"/>
  <c r="J13" i="6"/>
  <c r="J12" i="6"/>
  <c r="J11" i="6"/>
  <c r="C62" i="6" l="1"/>
  <c r="J73" i="6"/>
  <c r="J61" i="6"/>
  <c r="J62" i="6"/>
  <c r="J60" i="6"/>
  <c r="D8" i="6"/>
  <c r="D26" i="6"/>
  <c r="F26" i="6"/>
  <c r="D27" i="6"/>
  <c r="F27" i="6"/>
  <c r="D28" i="6"/>
  <c r="F28" i="6"/>
  <c r="D29" i="6"/>
  <c r="F29" i="6"/>
  <c r="D30" i="6"/>
  <c r="F30" i="6"/>
  <c r="D31" i="6"/>
  <c r="F31" i="6"/>
  <c r="D32" i="6"/>
  <c r="F32" i="6"/>
  <c r="D33" i="6"/>
  <c r="F33" i="6"/>
  <c r="D34" i="6"/>
  <c r="F34" i="6"/>
  <c r="D35" i="6"/>
  <c r="F35" i="6"/>
  <c r="D36" i="6"/>
  <c r="F36" i="6"/>
  <c r="D37" i="6"/>
  <c r="F37" i="6"/>
  <c r="D38" i="6"/>
  <c r="F38" i="6"/>
  <c r="D39" i="6"/>
  <c r="F39" i="6"/>
  <c r="D40" i="6"/>
  <c r="F40" i="6"/>
  <c r="D41" i="6"/>
  <c r="F41" i="6"/>
  <c r="D42" i="6"/>
  <c r="F42" i="6"/>
  <c r="D43" i="6"/>
  <c r="F43" i="6"/>
  <c r="D44" i="6"/>
  <c r="F44" i="6"/>
  <c r="D45" i="6"/>
  <c r="F45" i="6"/>
  <c r="D46" i="6"/>
  <c r="F46" i="6"/>
  <c r="D47" i="6"/>
  <c r="F47" i="6"/>
  <c r="D48" i="6"/>
  <c r="F48" i="6"/>
  <c r="F25" i="6" l="1"/>
  <c r="D25" i="6"/>
  <c r="L33" i="4" l="1"/>
  <c r="L9" i="4"/>
  <c r="L25" i="4"/>
  <c r="E8" i="5"/>
  <c r="E8" i="2"/>
  <c r="L19" i="4" l="1"/>
  <c r="L14" i="4"/>
  <c r="I46" i="4"/>
  <c r="L44" i="4"/>
  <c r="I35" i="4" l="1"/>
  <c r="L12" i="4"/>
  <c r="C55" i="10" l="1"/>
  <c r="I55" i="10"/>
  <c r="J55" i="10"/>
  <c r="K55" i="10"/>
  <c r="L55" i="10"/>
  <c r="M55" i="10"/>
  <c r="N55" i="10"/>
  <c r="O55" i="10"/>
  <c r="P55" i="10"/>
  <c r="C56" i="10"/>
  <c r="I56" i="10"/>
  <c r="J56" i="10"/>
  <c r="K56" i="10"/>
  <c r="L56" i="10"/>
  <c r="M56" i="10"/>
  <c r="N56" i="10"/>
  <c r="O56" i="10"/>
  <c r="P56" i="10"/>
  <c r="C57" i="10"/>
  <c r="I57" i="10"/>
  <c r="J57" i="10"/>
  <c r="K57" i="10"/>
  <c r="L57" i="10"/>
  <c r="M57" i="10"/>
  <c r="N57" i="10"/>
  <c r="O57" i="10"/>
  <c r="P57" i="10"/>
  <c r="C58" i="10"/>
  <c r="I58" i="10"/>
  <c r="J58" i="10"/>
  <c r="K58" i="10"/>
  <c r="L58" i="10"/>
  <c r="M58" i="10"/>
  <c r="N58" i="10"/>
  <c r="O58" i="10"/>
  <c r="P58" i="10"/>
  <c r="C59" i="10"/>
  <c r="I59" i="10"/>
  <c r="J59" i="10"/>
  <c r="K59" i="10"/>
  <c r="L59" i="10"/>
  <c r="M59" i="10"/>
  <c r="N59" i="10"/>
  <c r="O59" i="10"/>
  <c r="P59" i="10"/>
  <c r="C60" i="10"/>
  <c r="I60" i="10"/>
  <c r="J60" i="10"/>
  <c r="K60" i="10"/>
  <c r="L60" i="10"/>
  <c r="M60" i="10"/>
  <c r="N60" i="10"/>
  <c r="O60" i="10"/>
  <c r="P60" i="10"/>
  <c r="C61" i="10"/>
  <c r="I61" i="10"/>
  <c r="J61" i="10"/>
  <c r="K61" i="10"/>
  <c r="L61" i="10"/>
  <c r="M61" i="10"/>
  <c r="N61" i="10"/>
  <c r="O61" i="10"/>
  <c r="P61" i="10"/>
  <c r="C62" i="10"/>
  <c r="I62" i="10"/>
  <c r="J62" i="10"/>
  <c r="K62" i="10"/>
  <c r="L62" i="10"/>
  <c r="M62" i="10"/>
  <c r="N62" i="10"/>
  <c r="O62" i="10"/>
  <c r="P62" i="10"/>
  <c r="C55" i="9"/>
  <c r="I55" i="9"/>
  <c r="J55" i="9"/>
  <c r="K55" i="9"/>
  <c r="L55" i="9"/>
  <c r="M55" i="9"/>
  <c r="N55" i="9"/>
  <c r="O55" i="9"/>
  <c r="P55" i="9"/>
  <c r="C56" i="9"/>
  <c r="I56" i="9"/>
  <c r="J56" i="9"/>
  <c r="K56" i="9"/>
  <c r="L56" i="9"/>
  <c r="M56" i="9"/>
  <c r="N56" i="9"/>
  <c r="O56" i="9"/>
  <c r="P56" i="9"/>
  <c r="C57" i="9"/>
  <c r="I57" i="9"/>
  <c r="J57" i="9"/>
  <c r="K57" i="9"/>
  <c r="L57" i="9"/>
  <c r="M57" i="9"/>
  <c r="N57" i="9"/>
  <c r="O57" i="9"/>
  <c r="P57" i="9"/>
  <c r="C58" i="9"/>
  <c r="I58" i="9"/>
  <c r="J58" i="9"/>
  <c r="K58" i="9"/>
  <c r="L58" i="9"/>
  <c r="M58" i="9"/>
  <c r="N58" i="9"/>
  <c r="O58" i="9"/>
  <c r="P58" i="9"/>
  <c r="C59" i="9"/>
  <c r="I59" i="9"/>
  <c r="J59" i="9"/>
  <c r="K59" i="9"/>
  <c r="L59" i="9"/>
  <c r="M59" i="9"/>
  <c r="N59" i="9"/>
  <c r="O59" i="9"/>
  <c r="P59" i="9"/>
  <c r="C60" i="9"/>
  <c r="I60" i="9"/>
  <c r="J60" i="9"/>
  <c r="K60" i="9"/>
  <c r="L60" i="9"/>
  <c r="M60" i="9"/>
  <c r="N60" i="9"/>
  <c r="O60" i="9"/>
  <c r="P60" i="9"/>
  <c r="I61" i="9"/>
  <c r="J61" i="9"/>
  <c r="K61" i="9"/>
  <c r="L61" i="9"/>
  <c r="M61" i="9"/>
  <c r="N61" i="9"/>
  <c r="O61" i="9"/>
  <c r="P61" i="9"/>
  <c r="C62" i="9"/>
  <c r="I62" i="9"/>
  <c r="J62" i="9"/>
  <c r="K62" i="9"/>
  <c r="L62" i="9"/>
  <c r="M62" i="9"/>
  <c r="N62" i="9"/>
  <c r="O62" i="9"/>
  <c r="P62" i="9"/>
  <c r="C63" i="9" l="1"/>
  <c r="I63" i="9"/>
  <c r="I63" i="10"/>
  <c r="P63" i="10"/>
  <c r="N63" i="10"/>
  <c r="J63" i="10"/>
  <c r="K63" i="10"/>
  <c r="L63" i="10"/>
  <c r="M63" i="10"/>
  <c r="O63" i="10"/>
  <c r="M63" i="9"/>
  <c r="K63" i="9"/>
  <c r="L63" i="9"/>
  <c r="O63" i="9"/>
  <c r="N63" i="9"/>
  <c r="P63" i="9"/>
  <c r="J63" i="9"/>
  <c r="H27" i="4"/>
  <c r="L7" i="4"/>
  <c r="D7" i="6" l="1"/>
  <c r="C4" i="6"/>
  <c r="G11" i="2"/>
  <c r="C13" i="6" l="1"/>
  <c r="C87" i="5"/>
  <c r="C46" i="5"/>
  <c r="E7" i="2" l="1"/>
  <c r="C4" i="4"/>
  <c r="H90" i="5"/>
  <c r="H89" i="5"/>
  <c r="J79" i="5" l="1"/>
  <c r="H49" i="5"/>
  <c r="H48" i="5"/>
  <c r="E7" i="5"/>
  <c r="T7" i="5" s="1"/>
  <c r="C86" i="5" l="1"/>
  <c r="C45" i="5"/>
  <c r="C4" i="5"/>
  <c r="O121" i="5"/>
  <c r="N121" i="5"/>
  <c r="M121" i="5"/>
  <c r="L121" i="5"/>
  <c r="K121" i="5"/>
  <c r="J121" i="5"/>
  <c r="I121" i="5"/>
  <c r="H121" i="5"/>
  <c r="G121" i="5"/>
  <c r="F121" i="5"/>
  <c r="E121" i="5"/>
  <c r="D121" i="5"/>
  <c r="O120" i="5"/>
  <c r="N120" i="5"/>
  <c r="M120" i="5"/>
  <c r="L120" i="5"/>
  <c r="K120" i="5"/>
  <c r="J120" i="5"/>
  <c r="I120" i="5"/>
  <c r="H120" i="5"/>
  <c r="G120" i="5"/>
  <c r="F120" i="5"/>
  <c r="E120" i="5"/>
  <c r="D120" i="5"/>
  <c r="C96" i="5"/>
  <c r="C97" i="5" s="1"/>
  <c r="C98" i="5" s="1"/>
  <c r="C99" i="5" s="1"/>
  <c r="C100" i="5" s="1"/>
  <c r="C101" i="5" s="1"/>
  <c r="C102" i="5" s="1"/>
  <c r="C103" i="5" s="1"/>
  <c r="C104" i="5" s="1"/>
  <c r="C105" i="5" s="1"/>
  <c r="C106" i="5" s="1"/>
  <c r="C107" i="5" s="1"/>
  <c r="C108" i="5" s="1"/>
  <c r="C109" i="5" s="1"/>
  <c r="C110" i="5" s="1"/>
  <c r="C111" i="5" s="1"/>
  <c r="C112" i="5" s="1"/>
  <c r="C113" i="5" s="1"/>
  <c r="C114" i="5" s="1"/>
  <c r="C115" i="5" s="1"/>
  <c r="C116" i="5" s="1"/>
  <c r="C117" i="5" s="1"/>
  <c r="C118" i="5" s="1"/>
  <c r="V94" i="5"/>
  <c r="T89" i="5"/>
  <c r="O80" i="5"/>
  <c r="N80" i="5"/>
  <c r="M80" i="5"/>
  <c r="L80" i="5"/>
  <c r="K80" i="5"/>
  <c r="J80" i="5"/>
  <c r="I80" i="5"/>
  <c r="H80" i="5"/>
  <c r="G80" i="5"/>
  <c r="F80" i="5"/>
  <c r="E80" i="5"/>
  <c r="D80" i="5"/>
  <c r="O79" i="5"/>
  <c r="N79" i="5"/>
  <c r="M79" i="5"/>
  <c r="L79" i="5"/>
  <c r="K79" i="5"/>
  <c r="I79" i="5"/>
  <c r="H79" i="5"/>
  <c r="G79" i="5"/>
  <c r="F79" i="5"/>
  <c r="E79" i="5"/>
  <c r="D79" i="5"/>
  <c r="C55" i="5"/>
  <c r="C56" i="5" s="1"/>
  <c r="C57" i="5" s="1"/>
  <c r="C58" i="5" s="1"/>
  <c r="C59" i="5" s="1"/>
  <c r="C60" i="5" s="1"/>
  <c r="C61" i="5" s="1"/>
  <c r="C62" i="5" s="1"/>
  <c r="C63" i="5" s="1"/>
  <c r="C64" i="5" s="1"/>
  <c r="C65" i="5" s="1"/>
  <c r="C66" i="5" s="1"/>
  <c r="C67" i="5" s="1"/>
  <c r="C68" i="5" s="1"/>
  <c r="C69" i="5" s="1"/>
  <c r="C70" i="5" s="1"/>
  <c r="C71" i="5" s="1"/>
  <c r="C72" i="5" s="1"/>
  <c r="C73" i="5" s="1"/>
  <c r="C74" i="5" s="1"/>
  <c r="C75" i="5" s="1"/>
  <c r="C76" i="5" s="1"/>
  <c r="C77" i="5" s="1"/>
  <c r="V53" i="5"/>
  <c r="T49" i="5"/>
  <c r="T48" i="5"/>
  <c r="D38" i="5"/>
  <c r="O39" i="5"/>
  <c r="N39" i="5"/>
  <c r="M39" i="5"/>
  <c r="L39" i="5"/>
  <c r="K39" i="5"/>
  <c r="J39" i="5"/>
  <c r="I39" i="5"/>
  <c r="H39" i="5"/>
  <c r="G39" i="5"/>
  <c r="F39" i="5"/>
  <c r="E39" i="5"/>
  <c r="D39" i="5"/>
  <c r="O38" i="5"/>
  <c r="N38" i="5"/>
  <c r="M38" i="5"/>
  <c r="L38" i="5"/>
  <c r="K38" i="5"/>
  <c r="J38" i="5"/>
  <c r="I38" i="5"/>
  <c r="H38" i="5"/>
  <c r="G38" i="5"/>
  <c r="F38" i="5"/>
  <c r="E38" i="5"/>
  <c r="C14" i="5"/>
  <c r="C15" i="5" s="1"/>
  <c r="C16" i="5" s="1"/>
  <c r="C17" i="5" s="1"/>
  <c r="C18" i="5" s="1"/>
  <c r="C19" i="5" s="1"/>
  <c r="C20" i="5" s="1"/>
  <c r="C21" i="5" s="1"/>
  <c r="C22" i="5" s="1"/>
  <c r="C23" i="5" s="1"/>
  <c r="C24" i="5" s="1"/>
  <c r="C25" i="5" s="1"/>
  <c r="C26" i="5" s="1"/>
  <c r="C27" i="5" s="1"/>
  <c r="C28" i="5" s="1"/>
  <c r="C29" i="5" s="1"/>
  <c r="C30" i="5" s="1"/>
  <c r="C31" i="5" s="1"/>
  <c r="C32" i="5" s="1"/>
  <c r="C33" i="5" s="1"/>
  <c r="C34" i="5" s="1"/>
  <c r="C35" i="5" s="1"/>
  <c r="C36" i="5" s="1"/>
  <c r="V12" i="5"/>
  <c r="T8" i="5"/>
  <c r="Q121" i="5" l="1"/>
  <c r="Q80" i="5"/>
  <c r="Q79" i="5"/>
  <c r="Q39" i="5"/>
  <c r="Q38" i="5"/>
  <c r="C4" i="2" l="1"/>
  <c r="Q120" i="5"/>
</calcChain>
</file>

<file path=xl/sharedStrings.xml><?xml version="1.0" encoding="utf-8"?>
<sst xmlns="http://schemas.openxmlformats.org/spreadsheetml/2006/main" count="350" uniqueCount="217">
  <si>
    <t>Offer Data Form</t>
  </si>
  <si>
    <t>NYSERDA RFP No. T4RFP21-1</t>
  </si>
  <si>
    <t>User Guide</t>
  </si>
  <si>
    <t>Part I - Bid Information Worksheet</t>
  </si>
  <si>
    <t>Proposer Name</t>
  </si>
  <si>
    <t>Bid ID</t>
  </si>
  <si>
    <t>Is this ODF a Required Alternate Bid? (Y/N)</t>
  </si>
  <si>
    <t>Project Name</t>
  </si>
  <si>
    <t>Includes Hydropower? (Y/N)</t>
  </si>
  <si>
    <t>Includes New Transmission? (Y/N)</t>
  </si>
  <si>
    <t>Includes Energy Storage?  (Y/N)</t>
  </si>
  <si>
    <t>Project Commercial Operation Date (mm/dd/yy)</t>
  </si>
  <si>
    <t>Delivery Point</t>
  </si>
  <si>
    <t>Contract Tenor (Years)</t>
  </si>
  <si>
    <t>Total Project Installed Capacity (MW)</t>
  </si>
  <si>
    <t>Annual Tier 4 REC Cap (MWh/Year)</t>
  </si>
  <si>
    <t>Bid Quantity (MWh/Year)</t>
  </si>
  <si>
    <t>Use 40% Default Winter Minimum Delivery Requirement?</t>
  </si>
  <si>
    <t>Winter Minimum Delivery Requirement (%)</t>
  </si>
  <si>
    <t>Winter Minimum Delivery Requirement (MWh)</t>
  </si>
  <si>
    <t>Justification if proposed Winter Minimum Delivery Requirement differs from 40%</t>
  </si>
  <si>
    <t>Use 40% Default Summer Minimum Delivery Requirement?</t>
  </si>
  <si>
    <t>Summer Minimum Delivery Requirement (%)</t>
  </si>
  <si>
    <t>Summer Minimum Delivery Requirement (MWh)</t>
  </si>
  <si>
    <t>Justification if proposed Summer Minimum Delivery Requirement differs from 40%</t>
  </si>
  <si>
    <t>Part II - Resource Information Worksheet</t>
  </si>
  <si>
    <t>Expected Total Annual Project Generation (MWh)</t>
  </si>
  <si>
    <t>Total Installed Capacity (MW)</t>
  </si>
  <si>
    <t>Number of Resources</t>
  </si>
  <si>
    <t>Resource #</t>
  </si>
  <si>
    <t>Name</t>
  </si>
  <si>
    <t>Location</t>
  </si>
  <si>
    <t>Injection Point</t>
  </si>
  <si>
    <t>Technology Type</t>
  </si>
  <si>
    <t>Installed Capacity (MW)</t>
  </si>
  <si>
    <t>Annual Degradation Factor
(%)</t>
  </si>
  <si>
    <t>Expected Capacity Factor
(%)</t>
  </si>
  <si>
    <t>Contracted Tier 1 Resource
(Y/N)</t>
  </si>
  <si>
    <t>Queue Position</t>
  </si>
  <si>
    <t>Annual Generation (MWh)</t>
  </si>
  <si>
    <t>Part III - Delivery Worksheet</t>
  </si>
  <si>
    <t>Table III-1. P50 Aggregate Deliveries of Tier 4 RECs to Delivery Point in Zone J from all Project Resources</t>
  </si>
  <si>
    <t>Enter values manually or PASTE AS VALUES only.  Do not paste in equations or cell formats.</t>
  </si>
  <si>
    <t>HE</t>
  </si>
  <si>
    <t>Jan</t>
  </si>
  <si>
    <t>Feb</t>
  </si>
  <si>
    <t>Mar</t>
  </si>
  <si>
    <t>Apr</t>
  </si>
  <si>
    <t>May</t>
  </si>
  <si>
    <t>Jun</t>
  </si>
  <si>
    <t>Jul</t>
  </si>
  <si>
    <t>Aug</t>
  </si>
  <si>
    <t>Sep</t>
  </si>
  <si>
    <t>Oct</t>
  </si>
  <si>
    <t>Nov</t>
  </si>
  <si>
    <t>Dec</t>
  </si>
  <si>
    <t>Cells with data:</t>
  </si>
  <si>
    <t>Mean</t>
  </si>
  <si>
    <t>Std Hrs</t>
  </si>
  <si>
    <t xml:space="preserve">Table III-2. P50 Deliveries of Total Energy in MWh to Delivery Point in Zone J </t>
  </si>
  <si>
    <r>
      <t xml:space="preserve">Table III-3. For Projects with Energy Storage, P50 Deliveries of Total Energy to Delivery Point in Zone J </t>
    </r>
    <r>
      <rPr>
        <b/>
        <i/>
        <sz val="11"/>
        <color rgb="FF000000"/>
        <rFont val="Calibri"/>
        <family val="2"/>
        <scheme val="minor"/>
      </rPr>
      <t>without</t>
    </r>
    <r>
      <rPr>
        <b/>
        <sz val="11"/>
        <color rgb="FF000000"/>
        <rFont val="Calibri"/>
        <family val="2"/>
        <scheme val="minor"/>
      </rPr>
      <t xml:space="preserve"> Energy Storage</t>
    </r>
    <r>
      <rPr>
        <b/>
        <i/>
        <sz val="11"/>
        <color rgb="FF000000"/>
        <rFont val="Calibri"/>
        <family val="2"/>
        <scheme val="minor"/>
      </rPr>
      <t xml:space="preserve"> </t>
    </r>
  </si>
  <si>
    <t>Part IV-1 - Pricing Worksheet</t>
  </si>
  <si>
    <t>Price Structure</t>
  </si>
  <si>
    <t>REC Type</t>
  </si>
  <si>
    <t>Price Type</t>
  </si>
  <si>
    <r>
      <t xml:space="preserve">Table IV-1.1. Proposed Project Pricing </t>
    </r>
    <r>
      <rPr>
        <b/>
        <u/>
        <sz val="10"/>
        <color theme="1"/>
        <rFont val="Calibri (Body)"/>
      </rPr>
      <t>without</t>
    </r>
    <r>
      <rPr>
        <b/>
        <sz val="10"/>
        <color theme="1"/>
        <rFont val="Calibri"/>
        <family val="2"/>
        <scheme val="minor"/>
      </rPr>
      <t xml:space="preserve"> Energy Storage. For Projects including Hydropower, Proposed Project Pricing in Table IV-1-1. is </t>
    </r>
    <r>
      <rPr>
        <b/>
        <u/>
        <sz val="10"/>
        <color theme="1"/>
        <rFont val="Calibri"/>
        <family val="2"/>
        <scheme val="minor"/>
      </rPr>
      <t>without</t>
    </r>
    <r>
      <rPr>
        <b/>
        <sz val="10"/>
        <color theme="1"/>
        <rFont val="Calibri"/>
        <family val="2"/>
        <scheme val="minor"/>
      </rPr>
      <t xml:space="preserve"> Energy Supplier Baseline.</t>
    </r>
  </si>
  <si>
    <t>Contract Year</t>
  </si>
  <si>
    <t>Level Price per Tier 4 REC</t>
  </si>
  <si>
    <t>Escalating Price per Tier 4 REC</t>
  </si>
  <si>
    <r>
      <t xml:space="preserve">Table IV-1.2. Proposed Project Pricing </t>
    </r>
    <r>
      <rPr>
        <b/>
        <u/>
        <sz val="10"/>
        <color theme="1"/>
        <rFont val="Calibri (Body)"/>
      </rPr>
      <t>with</t>
    </r>
    <r>
      <rPr>
        <b/>
        <sz val="10"/>
        <color theme="1"/>
        <rFont val="Calibri"/>
        <family val="2"/>
        <scheme val="minor"/>
      </rPr>
      <t xml:space="preserve"> Energy Storage. For Projects including Hydropower, Proposed Project Pricing in Table IV-1-2. is</t>
    </r>
    <r>
      <rPr>
        <b/>
        <sz val="10"/>
        <color theme="1"/>
        <rFont val="Calibri (Body)"/>
      </rPr>
      <t xml:space="preserve"> </t>
    </r>
    <r>
      <rPr>
        <b/>
        <u/>
        <sz val="10"/>
        <color theme="1"/>
        <rFont val="Calibri (Body)"/>
      </rPr>
      <t>without</t>
    </r>
    <r>
      <rPr>
        <b/>
        <sz val="10"/>
        <color theme="1"/>
        <rFont val="Calibri"/>
        <family val="2"/>
        <scheme val="minor"/>
      </rPr>
      <t xml:space="preserve"> Energy Supplier Baseline.</t>
    </r>
  </si>
  <si>
    <t>Part IV-2 - Pricing Worksheet</t>
  </si>
  <si>
    <r>
      <t xml:space="preserve">Table IV-2.1. Proposed Project Pricing </t>
    </r>
    <r>
      <rPr>
        <b/>
        <u/>
        <sz val="10"/>
        <color theme="1"/>
        <rFont val="Calibri (Body)"/>
      </rPr>
      <t>without</t>
    </r>
    <r>
      <rPr>
        <b/>
        <sz val="10"/>
        <color theme="1"/>
        <rFont val="Calibri"/>
        <family val="2"/>
        <scheme val="minor"/>
      </rPr>
      <t xml:space="preserve"> Energy Storage. For Projects including Hydropower, Proposed Project Pricing in Table IV-2-1. is </t>
    </r>
    <r>
      <rPr>
        <b/>
        <u/>
        <sz val="10"/>
        <color theme="1"/>
        <rFont val="Calibri"/>
        <family val="2"/>
        <scheme val="minor"/>
      </rPr>
      <t>with</t>
    </r>
    <r>
      <rPr>
        <b/>
        <sz val="10"/>
        <color theme="1"/>
        <rFont val="Calibri"/>
        <family val="2"/>
        <scheme val="minor"/>
      </rPr>
      <t xml:space="preserve"> Energy Supplier Baseline.</t>
    </r>
  </si>
  <si>
    <r>
      <t xml:space="preserve">Table IV-2.2. Proposed Project Pricing </t>
    </r>
    <r>
      <rPr>
        <b/>
        <u/>
        <sz val="10"/>
        <color theme="1"/>
        <rFont val="Calibri (Body)"/>
      </rPr>
      <t>with</t>
    </r>
    <r>
      <rPr>
        <b/>
        <sz val="10"/>
        <color theme="1"/>
        <rFont val="Calibri"/>
        <family val="2"/>
        <scheme val="minor"/>
      </rPr>
      <t xml:space="preserve"> Energy Storage. For Projects including Hydropower, Proposed Project Pricing in Table IV-2-2. is</t>
    </r>
    <r>
      <rPr>
        <b/>
        <sz val="10"/>
        <color theme="1"/>
        <rFont val="Calibri (Body)"/>
      </rPr>
      <t xml:space="preserve"> </t>
    </r>
    <r>
      <rPr>
        <b/>
        <u/>
        <sz val="10"/>
        <color theme="1"/>
        <rFont val="Calibri (Body)"/>
      </rPr>
      <t>with</t>
    </r>
    <r>
      <rPr>
        <b/>
        <sz val="10"/>
        <color theme="1"/>
        <rFont val="Calibri"/>
        <family val="2"/>
        <scheme val="minor"/>
      </rPr>
      <t xml:space="preserve"> Energy Supplier Baseline.</t>
    </r>
  </si>
  <si>
    <t>Esclating Price per Tier 4 REC</t>
  </si>
  <si>
    <t>Part V - Economic Benefits Workheet</t>
  </si>
  <si>
    <t>Table V-1.  Incremental Economic Benefits Category 1</t>
  </si>
  <si>
    <t>Project-specific Spending and Job Creation in New York State</t>
  </si>
  <si>
    <t/>
  </si>
  <si>
    <t>EB1 ID</t>
  </si>
  <si>
    <t>Project Phase</t>
  </si>
  <si>
    <t>Evaluation Period</t>
  </si>
  <si>
    <t>Start Date (MM-YYYY)</t>
  </si>
  <si>
    <t>End Date (MM-YYYY)</t>
  </si>
  <si>
    <t>Description</t>
  </si>
  <si>
    <t>Net Expenditures
in NYS 
($000)</t>
  </si>
  <si>
    <t>DAC Net Expenditures
in NYS
($000)</t>
  </si>
  <si>
    <t>Short-term Direct Job Creation 
in NYS
(Unique Jobs)</t>
  </si>
  <si>
    <t>DAC Short-term Direct Job Creation in NYS (Unique Jobs)</t>
  </si>
  <si>
    <t>Short-term Direct Job Creation
in NYS
(FTE-Years)</t>
  </si>
  <si>
    <t>DAC Short-term Direct Job Creation in NYS
(FTE-Years)</t>
  </si>
  <si>
    <t>Long-term Direct Job Creation 
in NYS
(FTE-Years)</t>
  </si>
  <si>
    <t>DAC Long-term Direct Job Creation in NYS
(FTE-Years)</t>
  </si>
  <si>
    <t>EB1-001</t>
  </si>
  <si>
    <t>EB1-002</t>
  </si>
  <si>
    <t>EB1-003</t>
  </si>
  <si>
    <t>EB1-004</t>
  </si>
  <si>
    <t>EB1-005</t>
  </si>
  <si>
    <t>EB1-006</t>
  </si>
  <si>
    <t>EB1-007</t>
  </si>
  <si>
    <t>EB1-008</t>
  </si>
  <si>
    <t>EB1-009</t>
  </si>
  <si>
    <t>EB1-010</t>
  </si>
  <si>
    <t>EB1-011</t>
  </si>
  <si>
    <t>EB1-012</t>
  </si>
  <si>
    <t>EB1-013</t>
  </si>
  <si>
    <t>EB1-014</t>
  </si>
  <si>
    <t>EB1-015</t>
  </si>
  <si>
    <t>EB1-016</t>
  </si>
  <si>
    <t>EB1-017</t>
  </si>
  <si>
    <t>EB1-018</t>
  </si>
  <si>
    <t>EB1-019</t>
  </si>
  <si>
    <t>EB1-020</t>
  </si>
  <si>
    <t>EB1-021</t>
  </si>
  <si>
    <t>EB1-022</t>
  </si>
  <si>
    <t>EB1-023</t>
  </si>
  <si>
    <t>EB1-024</t>
  </si>
  <si>
    <t>EB1-025</t>
  </si>
  <si>
    <t>EB1-026</t>
  </si>
  <si>
    <t>EB1-027</t>
  </si>
  <si>
    <t>EB1-028</t>
  </si>
  <si>
    <t>EB1-029</t>
  </si>
  <si>
    <t>EB1-030</t>
  </si>
  <si>
    <t>EB1-031</t>
  </si>
  <si>
    <t>EB1-032</t>
  </si>
  <si>
    <t>EB1-033</t>
  </si>
  <si>
    <t>EB1-034</t>
  </si>
  <si>
    <t>EB1-035</t>
  </si>
  <si>
    <t>EB1-036</t>
  </si>
  <si>
    <t>EB1-037</t>
  </si>
  <si>
    <t>EB1-038</t>
  </si>
  <si>
    <t>EB1-039</t>
  </si>
  <si>
    <t>EB1-040</t>
  </si>
  <si>
    <t>Count</t>
  </si>
  <si>
    <t>Development</t>
  </si>
  <si>
    <t>Through 3rd Year of CDT</t>
  </si>
  <si>
    <t>Remainder of Contract Delivery Term</t>
  </si>
  <si>
    <t>Construction</t>
  </si>
  <si>
    <t>Operation</t>
  </si>
  <si>
    <t>All Phases</t>
  </si>
  <si>
    <t>Total</t>
  </si>
  <si>
    <t>Part V - Economic Benefits Worksheet</t>
  </si>
  <si>
    <t>Table V-2.  Incremental Economic Benefits Category 2</t>
  </si>
  <si>
    <t>Investment and Jobs in Transmission and other Infrastructure, Supply Chain, and Community Development in New York State</t>
  </si>
  <si>
    <t>Net Expenditures 
in NYS
($000)</t>
  </si>
  <si>
    <t>DAC Net Expenditures 
in NYS
($000)</t>
  </si>
  <si>
    <t>Short-term Direct Job Creation 
in NYS 
(Unique Jobs)</t>
  </si>
  <si>
    <t>Short-term Direct Job Creation 
in NYS
(FTE-Years)</t>
  </si>
  <si>
    <t>Table V-3. Incremental Economic Benefits Category 3</t>
  </si>
  <si>
    <t>Activities that Provide Opportunities for the Workforce and Communities in New York State</t>
  </si>
  <si>
    <t>EB3 ID</t>
  </si>
  <si>
    <t>Target Beneficiaries</t>
  </si>
  <si>
    <t>Commitment Description</t>
  </si>
  <si>
    <t>Disadvantaged Communities Included
(Jurisdictions, Census Areas, Zip Codes)</t>
  </si>
  <si>
    <t>Metric</t>
  </si>
  <si>
    <t>Quantity of Activity</t>
  </si>
  <si>
    <t>EB3-001</t>
  </si>
  <si>
    <t>EB3-002</t>
  </si>
  <si>
    <t>EB3-003</t>
  </si>
  <si>
    <t>EB3-004</t>
  </si>
  <si>
    <t>EB3-005</t>
  </si>
  <si>
    <t>EB3-006</t>
  </si>
  <si>
    <t>EB3-007</t>
  </si>
  <si>
    <t>EB3-008</t>
  </si>
  <si>
    <t>EB3-009</t>
  </si>
  <si>
    <t>EB3-010</t>
  </si>
  <si>
    <t>EB3-011</t>
  </si>
  <si>
    <t>EB3-012</t>
  </si>
  <si>
    <t>EB3-013</t>
  </si>
  <si>
    <t>EB3-014</t>
  </si>
  <si>
    <t>EB3-015</t>
  </si>
  <si>
    <t>EB3-016</t>
  </si>
  <si>
    <t>EB3-017</t>
  </si>
  <si>
    <t>EB3-018</t>
  </si>
  <si>
    <t>EB3-019</t>
  </si>
  <si>
    <t>EB3-020</t>
  </si>
  <si>
    <t>EB2 ID</t>
  </si>
  <si>
    <t>EB2-001</t>
  </si>
  <si>
    <t>EB2-002</t>
  </si>
  <si>
    <t>EB2-003</t>
  </si>
  <si>
    <t>EB2-004</t>
  </si>
  <si>
    <t>EB2-005</t>
  </si>
  <si>
    <t>EB2-006</t>
  </si>
  <si>
    <t>EB2-007</t>
  </si>
  <si>
    <t>EB2-008</t>
  </si>
  <si>
    <t>EB2-009</t>
  </si>
  <si>
    <t>EB2-010</t>
  </si>
  <si>
    <t>EB2-011</t>
  </si>
  <si>
    <t>EB2-012</t>
  </si>
  <si>
    <t>EB2-013</t>
  </si>
  <si>
    <t>EB2-014</t>
  </si>
  <si>
    <t>EB2-015</t>
  </si>
  <si>
    <t>EB2-016</t>
  </si>
  <si>
    <t>EB2-017</t>
  </si>
  <si>
    <t>EB2-018</t>
  </si>
  <si>
    <t>EB2-019</t>
  </si>
  <si>
    <t>EB2-020</t>
  </si>
  <si>
    <t>EB2-021</t>
  </si>
  <si>
    <t>EB2-022</t>
  </si>
  <si>
    <t>EB2-023</t>
  </si>
  <si>
    <t>EB2-024</t>
  </si>
  <si>
    <t>EB2-025</t>
  </si>
  <si>
    <t>EB2-026</t>
  </si>
  <si>
    <t>EB2-027</t>
  </si>
  <si>
    <t>EB2-028</t>
  </si>
  <si>
    <t>EB2-029</t>
  </si>
  <si>
    <t>EB2-030</t>
  </si>
  <si>
    <t>EB2-031</t>
  </si>
  <si>
    <t>EB2-032</t>
  </si>
  <si>
    <t>EB2-033</t>
  </si>
  <si>
    <t>EB2-034</t>
  </si>
  <si>
    <t>EB2-035</t>
  </si>
  <si>
    <t>EB2-036</t>
  </si>
  <si>
    <t>EB2-037</t>
  </si>
  <si>
    <t>EB2-038</t>
  </si>
  <si>
    <t>EB2-039</t>
  </si>
  <si>
    <t>EB2-040</t>
  </si>
  <si>
    <t>Commercial Operation Date 
(m/d/yyyy)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</si>
</sst>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4" formatCode="_(&quot;$&quot;* #,##0.00_);_(&quot;$&quot;* \(#,##0.00\);_(&quot;$&quot;* &quot;-&quot;??_);_(@_)"/>
    <numFmt numFmtId="43" formatCode="_(* #,##0.00_);_(* \(#,##0.00\);_(* &quot;-&quot;??_);_(@_)"/>
    <numFmt numFmtId="164" formatCode="_(* #,##0_);_(* \(#,##0\);_(* &quot;-&quot;??_);_(@_)"/>
    <numFmt numFmtId="165" formatCode="0.0000_);\(0.0000\)"/>
    <numFmt numFmtId="166" formatCode="&quot;$&quot;#,##0.00"/>
    <numFmt numFmtId="167" formatCode="mm\-yyyy"/>
    <numFmt numFmtId="168" formatCode="mm/dd/yy;@"/>
  </numFmts>
  <fonts count="33">
    <font>
      <sz val="12"/>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1"/>
      <color theme="4"/>
      <name val="Calibri"/>
      <family val="2"/>
      <scheme val="minor"/>
    </font>
    <font>
      <b/>
      <sz val="12"/>
      <color theme="4" tint="-0.499984740745262"/>
      <name val="Calibri"/>
      <family val="2"/>
      <scheme val="minor"/>
    </font>
    <font>
      <b/>
      <sz val="11"/>
      <color theme="1"/>
      <name val="Calibri"/>
      <family val="2"/>
      <scheme val="minor"/>
    </font>
    <font>
      <b/>
      <sz val="11"/>
      <name val="Calibri"/>
      <family val="2"/>
      <scheme val="minor"/>
    </font>
    <font>
      <sz val="12"/>
      <name val="Cambria"/>
      <family val="1"/>
    </font>
    <font>
      <sz val="9"/>
      <color theme="1"/>
      <name val="Calibri"/>
      <family val="2"/>
      <scheme val="minor"/>
    </font>
    <font>
      <b/>
      <sz val="14"/>
      <color theme="1"/>
      <name val="Calibri"/>
      <family val="2"/>
      <scheme val="minor"/>
    </font>
    <font>
      <sz val="11"/>
      <name val="Calibri"/>
      <family val="2"/>
      <scheme val="minor"/>
    </font>
    <font>
      <i/>
      <sz val="11"/>
      <color rgb="FFFF0000"/>
      <name val="Calibri"/>
      <family val="2"/>
      <scheme val="minor"/>
    </font>
    <font>
      <i/>
      <sz val="11"/>
      <color theme="3"/>
      <name val="Calibri"/>
      <family val="2"/>
      <scheme val="minor"/>
    </font>
    <font>
      <i/>
      <sz val="11"/>
      <name val="Calibri"/>
      <family val="2"/>
      <scheme val="minor"/>
    </font>
    <font>
      <b/>
      <sz val="11"/>
      <color rgb="FF000000"/>
      <name val="Calibri"/>
      <family val="2"/>
      <scheme val="minor"/>
    </font>
    <font>
      <b/>
      <i/>
      <sz val="11"/>
      <color rgb="FF000000"/>
      <name val="Calibri"/>
      <family val="2"/>
      <scheme val="minor"/>
    </font>
    <font>
      <sz val="12"/>
      <color rgb="FF002060"/>
      <name val="Calibri"/>
      <family val="2"/>
      <scheme val="minor"/>
    </font>
    <font>
      <i/>
      <sz val="12"/>
      <color theme="1"/>
      <name val="Calibri"/>
      <family val="2"/>
      <scheme val="minor"/>
    </font>
    <font>
      <b/>
      <sz val="10"/>
      <color theme="1"/>
      <name val="Calibri"/>
      <family val="2"/>
      <scheme val="minor"/>
    </font>
    <font>
      <i/>
      <sz val="12"/>
      <color rgb="FFFF0000"/>
      <name val="Calibri"/>
      <family val="2"/>
      <scheme val="minor"/>
    </font>
    <font>
      <sz val="11"/>
      <color theme="1"/>
      <name val="Calibri"/>
      <family val="2"/>
      <scheme val="minor"/>
    </font>
    <font>
      <sz val="11"/>
      <color rgb="FFFF0000"/>
      <name val="Calibri"/>
      <family val="2"/>
      <scheme val="minor"/>
    </font>
    <font>
      <sz val="11"/>
      <color theme="4" tint="-0.499984740745262"/>
      <name val="Calibri"/>
      <family val="2"/>
      <scheme val="minor"/>
    </font>
    <font>
      <sz val="12"/>
      <color theme="4" tint="-0.499984740745262"/>
      <name val="Calibri"/>
      <family val="2"/>
      <scheme val="minor"/>
    </font>
    <font>
      <i/>
      <sz val="12"/>
      <color rgb="FF000000"/>
      <name val="Calibri"/>
      <family val="2"/>
      <scheme val="minor"/>
    </font>
    <font>
      <sz val="11"/>
      <color rgb="FF002060"/>
      <name val="Calibri"/>
      <family val="2"/>
      <scheme val="minor"/>
    </font>
    <font>
      <sz val="11"/>
      <color theme="3"/>
      <name val="Calibri"/>
      <family val="2"/>
      <scheme val="minor"/>
    </font>
    <font>
      <i/>
      <sz val="11"/>
      <color theme="1"/>
      <name val="Calibri"/>
      <family val="2"/>
      <scheme val="minor"/>
    </font>
    <font>
      <sz val="12"/>
      <color rgb="FFFF0000"/>
      <name val="Calibri"/>
      <family val="2"/>
      <scheme val="minor"/>
    </font>
    <font>
      <b/>
      <u/>
      <sz val="10"/>
      <color theme="1"/>
      <name val="Calibri"/>
      <family val="2"/>
      <scheme val="minor"/>
    </font>
    <font>
      <b/>
      <u/>
      <sz val="10"/>
      <color theme="1"/>
      <name val="Calibri (Body)"/>
    </font>
    <font>
      <b/>
      <sz val="10"/>
      <color theme="1"/>
      <name val="Calibri (Body)"/>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6"/>
        <bgColor indexed="64"/>
      </patternFill>
    </fill>
    <fill>
      <patternFill patternType="solid">
        <fgColor theme="9" tint="0.59996337778862885"/>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1" fillId="0" borderId="0"/>
  </cellStyleXfs>
  <cellXfs count="224">
    <xf numFmtId="0" fontId="0" fillId="0" borderId="0" xfId="0"/>
    <xf numFmtId="0" fontId="4" fillId="2" borderId="0" xfId="0" applyFont="1" applyFill="1"/>
    <xf numFmtId="0" fontId="0" fillId="2" borderId="0" xfId="0" applyFill="1"/>
    <xf numFmtId="0" fontId="0" fillId="3" borderId="1"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2" xfId="0" applyFill="1" applyBorder="1"/>
    <xf numFmtId="0" fontId="0" fillId="3" borderId="0" xfId="0" applyFill="1" applyBorder="1"/>
    <xf numFmtId="0" fontId="0" fillId="0" borderId="9" xfId="0" applyBorder="1"/>
    <xf numFmtId="0" fontId="0" fillId="3" borderId="0" xfId="0" applyFill="1" applyBorder="1" applyAlignment="1"/>
    <xf numFmtId="0" fontId="0" fillId="3" borderId="13" xfId="0" applyFill="1" applyBorder="1"/>
    <xf numFmtId="0" fontId="0" fillId="3" borderId="9" xfId="0" applyFill="1" applyBorder="1" applyAlignment="1">
      <alignment horizontal="center"/>
    </xf>
    <xf numFmtId="0" fontId="5" fillId="3" borderId="0" xfId="0" applyFont="1" applyFill="1" applyBorder="1" applyAlignment="1"/>
    <xf numFmtId="0" fontId="8" fillId="3" borderId="2" xfId="0" applyFont="1" applyFill="1" applyBorder="1"/>
    <xf numFmtId="0" fontId="9" fillId="3" borderId="2" xfId="0" applyFont="1" applyFill="1" applyBorder="1"/>
    <xf numFmtId="0" fontId="12" fillId="2" borderId="0" xfId="0" applyFont="1" applyFill="1"/>
    <xf numFmtId="0" fontId="11" fillId="3" borderId="0" xfId="0" applyFont="1" applyFill="1" applyBorder="1" applyAlignment="1" applyProtection="1"/>
    <xf numFmtId="0" fontId="11" fillId="3" borderId="0" xfId="0" applyFont="1" applyFill="1" applyBorder="1" applyAlignment="1" applyProtection="1">
      <alignment horizontal="center"/>
    </xf>
    <xf numFmtId="0" fontId="11" fillId="3" borderId="9" xfId="0" applyFont="1" applyFill="1" applyBorder="1" applyAlignment="1" applyProtection="1">
      <alignment horizontal="center"/>
    </xf>
    <xf numFmtId="0" fontId="11" fillId="3" borderId="4" xfId="0" applyFont="1" applyFill="1" applyBorder="1" applyAlignment="1" applyProtection="1">
      <alignment horizontal="center"/>
    </xf>
    <xf numFmtId="0" fontId="14" fillId="2" borderId="0" xfId="0" applyFont="1" applyFill="1"/>
    <xf numFmtId="165" fontId="4" fillId="3" borderId="0" xfId="0" applyNumberFormat="1" applyFont="1" applyFill="1" applyBorder="1" applyAlignment="1" applyProtection="1">
      <alignment horizontal="center"/>
    </xf>
    <xf numFmtId="0" fontId="12" fillId="3" borderId="0" xfId="0" applyFont="1" applyFill="1" applyBorder="1" applyAlignment="1"/>
    <xf numFmtId="0" fontId="0" fillId="3" borderId="9" xfId="0" applyFont="1" applyFill="1" applyBorder="1"/>
    <xf numFmtId="165" fontId="0" fillId="3" borderId="0" xfId="0" applyNumberFormat="1" applyFill="1" applyBorder="1" applyAlignment="1">
      <alignment horizontal="center"/>
    </xf>
    <xf numFmtId="0" fontId="0" fillId="3" borderId="9" xfId="0" applyFill="1" applyBorder="1"/>
    <xf numFmtId="37" fontId="0" fillId="3" borderId="9" xfId="0" applyNumberFormat="1" applyFill="1" applyBorder="1" applyAlignment="1">
      <alignment horizontal="center"/>
    </xf>
    <xf numFmtId="37" fontId="0" fillId="3" borderId="0" xfId="0" applyNumberFormat="1" applyFill="1" applyBorder="1" applyAlignment="1">
      <alignment horizontal="center"/>
    </xf>
    <xf numFmtId="37" fontId="11" fillId="3" borderId="9" xfId="0" applyNumberFormat="1" applyFont="1" applyFill="1" applyBorder="1" applyAlignment="1" applyProtection="1">
      <alignment horizontal="center"/>
    </xf>
    <xf numFmtId="37" fontId="5" fillId="3" borderId="0" xfId="2" applyNumberFormat="1" applyFont="1" applyFill="1" applyBorder="1" applyAlignment="1"/>
    <xf numFmtId="0" fontId="5" fillId="3" borderId="0" xfId="0" applyFont="1" applyFill="1" applyBorder="1" applyAlignment="1">
      <alignment horizontal="center"/>
    </xf>
    <xf numFmtId="0" fontId="0" fillId="3" borderId="0" xfId="0" applyFont="1" applyFill="1" applyBorder="1" applyAlignment="1"/>
    <xf numFmtId="0" fontId="0" fillId="3" borderId="0" xfId="0" applyFill="1"/>
    <xf numFmtId="0" fontId="18" fillId="3" borderId="0" xfId="0" applyFont="1" applyFill="1" applyBorder="1" applyAlignment="1">
      <alignment horizontal="center"/>
    </xf>
    <xf numFmtId="0" fontId="0" fillId="3" borderId="0" xfId="0" applyFill="1" applyBorder="1" applyAlignment="1">
      <alignment horizontal="center"/>
    </xf>
    <xf numFmtId="37" fontId="18" fillId="3" borderId="11" xfId="2" applyNumberFormat="1" applyFont="1" applyFill="1" applyBorder="1" applyAlignment="1">
      <alignment horizontal="center"/>
    </xf>
    <xf numFmtId="0" fontId="20" fillId="2" borderId="0" xfId="0" applyFont="1" applyFill="1"/>
    <xf numFmtId="0" fontId="5" fillId="0" borderId="0" xfId="0" applyFont="1" applyFill="1" applyBorder="1" applyAlignment="1" applyProtection="1"/>
    <xf numFmtId="0" fontId="21" fillId="0" borderId="0" xfId="4"/>
    <xf numFmtId="0" fontId="21" fillId="2" borderId="0" xfId="4" applyFill="1"/>
    <xf numFmtId="0" fontId="21" fillId="3" borderId="8" xfId="4" applyFill="1" applyBorder="1"/>
    <xf numFmtId="0" fontId="21" fillId="3" borderId="7" xfId="4" applyFill="1" applyBorder="1"/>
    <xf numFmtId="0" fontId="21" fillId="3" borderId="6" xfId="4" applyFill="1" applyBorder="1"/>
    <xf numFmtId="0" fontId="21" fillId="3" borderId="5" xfId="4" applyFill="1" applyBorder="1"/>
    <xf numFmtId="37" fontId="21" fillId="3" borderId="9" xfId="4" applyNumberFormat="1" applyFill="1" applyBorder="1"/>
    <xf numFmtId="5" fontId="21" fillId="3" borderId="9" xfId="4" applyNumberFormat="1" applyFill="1" applyBorder="1"/>
    <xf numFmtId="0" fontId="13" fillId="3" borderId="12" xfId="4" applyFont="1" applyFill="1" applyBorder="1" applyAlignment="1">
      <alignment horizontal="right"/>
    </xf>
    <xf numFmtId="0" fontId="21" fillId="3" borderId="11" xfId="4" applyFill="1" applyBorder="1" applyAlignment="1">
      <alignment horizontal="left" indent="1"/>
    </xf>
    <xf numFmtId="0" fontId="21" fillId="3" borderId="10" xfId="4" applyFill="1" applyBorder="1" applyAlignment="1">
      <alignment horizontal="left"/>
    </xf>
    <xf numFmtId="0" fontId="21" fillId="3" borderId="14" xfId="4" applyFill="1" applyBorder="1" applyAlignment="1">
      <alignment horizontal="center"/>
    </xf>
    <xf numFmtId="0" fontId="21" fillId="3" borderId="4" xfId="4" applyFill="1" applyBorder="1"/>
    <xf numFmtId="37" fontId="21" fillId="3" borderId="14" xfId="4" applyNumberFormat="1" applyFill="1" applyBorder="1"/>
    <xf numFmtId="5" fontId="21" fillId="3" borderId="14" xfId="4" applyNumberFormat="1" applyFill="1" applyBorder="1"/>
    <xf numFmtId="0" fontId="21" fillId="3" borderId="0" xfId="4" applyFill="1"/>
    <xf numFmtId="37" fontId="21" fillId="3" borderId="15" xfId="4" applyNumberFormat="1" applyFill="1" applyBorder="1"/>
    <xf numFmtId="5" fontId="21" fillId="3" borderId="15" xfId="4" applyNumberFormat="1" applyFill="1" applyBorder="1"/>
    <xf numFmtId="0" fontId="21" fillId="3" borderId="15" xfId="4" applyFill="1" applyBorder="1" applyAlignment="1">
      <alignment horizontal="center"/>
    </xf>
    <xf numFmtId="37" fontId="21" fillId="3" borderId="13" xfId="4" applyNumberFormat="1" applyFill="1" applyBorder="1"/>
    <xf numFmtId="5" fontId="21" fillId="3" borderId="13" xfId="4" applyNumberFormat="1" applyFill="1" applyBorder="1"/>
    <xf numFmtId="0" fontId="21" fillId="3" borderId="13" xfId="4" applyFill="1" applyBorder="1" applyAlignment="1">
      <alignment horizontal="center"/>
    </xf>
    <xf numFmtId="0" fontId="21" fillId="3" borderId="3" xfId="4" applyFill="1" applyBorder="1"/>
    <xf numFmtId="0" fontId="21" fillId="3" borderId="2" xfId="4" applyFill="1" applyBorder="1"/>
    <xf numFmtId="0" fontId="22" fillId="3" borderId="2" xfId="4" applyFont="1" applyFill="1" applyBorder="1"/>
    <xf numFmtId="0" fontId="21" fillId="3" borderId="0" xfId="4" applyFill="1" applyAlignment="1">
      <alignment horizontal="center"/>
    </xf>
    <xf numFmtId="0" fontId="12" fillId="2" borderId="0" xfId="4" applyFont="1" applyFill="1"/>
    <xf numFmtId="0" fontId="21" fillId="3" borderId="9" xfId="4" applyFill="1" applyBorder="1" applyAlignment="1">
      <alignment horizontal="center"/>
    </xf>
    <xf numFmtId="0" fontId="7" fillId="3" borderId="9" xfId="4" applyFont="1" applyFill="1" applyBorder="1" applyAlignment="1">
      <alignment horizontal="center" wrapText="1"/>
    </xf>
    <xf numFmtId="0" fontId="6" fillId="3" borderId="9" xfId="4" applyFont="1" applyFill="1" applyBorder="1" applyAlignment="1">
      <alignment horizontal="center" wrapText="1"/>
    </xf>
    <xf numFmtId="0" fontId="6" fillId="0" borderId="9" xfId="4" applyFont="1" applyFill="1" applyBorder="1" applyAlignment="1">
      <alignment horizontal="center" wrapText="1"/>
    </xf>
    <xf numFmtId="0" fontId="22" fillId="3" borderId="0" xfId="4" applyFont="1" applyFill="1"/>
    <xf numFmtId="0" fontId="22" fillId="3" borderId="0" xfId="4" applyFont="1" applyFill="1" applyAlignment="1">
      <alignment horizontal="right"/>
    </xf>
    <xf numFmtId="0" fontId="6" fillId="3" borderId="4" xfId="4" applyFont="1" applyFill="1" applyBorder="1"/>
    <xf numFmtId="0" fontId="3" fillId="3" borderId="4" xfId="4" applyFont="1" applyFill="1" applyBorder="1"/>
    <xf numFmtId="0" fontId="10" fillId="3" borderId="4" xfId="4" applyFont="1" applyFill="1" applyBorder="1"/>
    <xf numFmtId="0" fontId="9" fillId="3" borderId="2" xfId="4" applyFont="1" applyFill="1" applyBorder="1"/>
    <xf numFmtId="0" fontId="8" fillId="3" borderId="2" xfId="4" applyFont="1" applyFill="1" applyBorder="1"/>
    <xf numFmtId="0" fontId="9" fillId="3" borderId="1" xfId="4" applyFont="1" applyFill="1" applyBorder="1"/>
    <xf numFmtId="0" fontId="21" fillId="2" borderId="0" xfId="4" applyFill="1" applyAlignment="1">
      <alignment horizontal="center"/>
    </xf>
    <xf numFmtId="17" fontId="21" fillId="0" borderId="0" xfId="4" applyNumberFormat="1"/>
    <xf numFmtId="0" fontId="6" fillId="3" borderId="0" xfId="4" applyFont="1" applyFill="1"/>
    <xf numFmtId="0" fontId="18" fillId="3" borderId="0" xfId="0" applyFont="1" applyFill="1" applyBorder="1" applyAlignment="1"/>
    <xf numFmtId="37" fontId="18" fillId="3" borderId="0" xfId="2" applyNumberFormat="1" applyFont="1" applyFill="1" applyBorder="1" applyAlignment="1"/>
    <xf numFmtId="0" fontId="1" fillId="3" borderId="0" xfId="4" applyFont="1" applyFill="1"/>
    <xf numFmtId="0" fontId="23" fillId="4" borderId="9" xfId="4" applyFont="1" applyFill="1" applyBorder="1" applyAlignment="1" applyProtection="1">
      <alignment horizontal="center"/>
      <protection locked="0"/>
    </xf>
    <xf numFmtId="0" fontId="6" fillId="2" borderId="9" xfId="0" applyFont="1" applyFill="1" applyBorder="1" applyAlignment="1">
      <alignment horizontal="center" wrapText="1"/>
    </xf>
    <xf numFmtId="0" fontId="7" fillId="2" borderId="9" xfId="0" applyFont="1" applyFill="1" applyBorder="1" applyAlignment="1">
      <alignment horizontal="center" wrapText="1"/>
    </xf>
    <xf numFmtId="0" fontId="17" fillId="4" borderId="9" xfId="0" applyFont="1" applyFill="1" applyBorder="1" applyAlignment="1" applyProtection="1">
      <alignment horizontal="center"/>
      <protection locked="0"/>
    </xf>
    <xf numFmtId="39" fontId="23" fillId="4" borderId="9" xfId="1" applyNumberFormat="1" applyFont="1" applyFill="1" applyBorder="1" applyAlignment="1" applyProtection="1">
      <alignment horizontal="center"/>
      <protection locked="0"/>
    </xf>
    <xf numFmtId="9" fontId="25" fillId="0" borderId="7" xfId="3" applyFont="1" applyFill="1" applyBorder="1" applyAlignment="1" applyProtection="1">
      <alignment horizontal="center"/>
    </xf>
    <xf numFmtId="9" fontId="25" fillId="0" borderId="7" xfId="0" applyNumberFormat="1" applyFont="1" applyBorder="1" applyAlignment="1">
      <alignment horizontal="center"/>
    </xf>
    <xf numFmtId="0" fontId="24" fillId="4" borderId="9" xfId="0" applyFont="1" applyFill="1" applyBorder="1" applyAlignment="1" applyProtection="1">
      <alignment horizontal="center"/>
      <protection locked="0"/>
    </xf>
    <xf numFmtId="9" fontId="24" fillId="4" borderId="9" xfId="3" applyFont="1" applyFill="1" applyBorder="1" applyAlignment="1" applyProtection="1">
      <alignment horizontal="center"/>
      <protection locked="0"/>
    </xf>
    <xf numFmtId="164" fontId="18" fillId="3" borderId="9" xfId="1" applyNumberFormat="1" applyFont="1" applyFill="1" applyBorder="1" applyAlignment="1">
      <alignment horizontal="center"/>
    </xf>
    <xf numFmtId="0" fontId="23" fillId="7" borderId="9" xfId="4" applyFont="1" applyFill="1" applyBorder="1" applyAlignment="1" applyProtection="1">
      <alignment horizontal="center" wrapText="1"/>
      <protection locked="0"/>
    </xf>
    <xf numFmtId="5" fontId="23" fillId="7" borderId="9" xfId="4" applyNumberFormat="1" applyFont="1" applyFill="1" applyBorder="1" applyAlignment="1" applyProtection="1">
      <alignment horizontal="center"/>
      <protection locked="0"/>
    </xf>
    <xf numFmtId="37" fontId="23" fillId="7" borderId="9" xfId="4" applyNumberFormat="1" applyFont="1" applyFill="1" applyBorder="1" applyAlignment="1" applyProtection="1">
      <alignment horizontal="center"/>
      <protection locked="0"/>
    </xf>
    <xf numFmtId="0" fontId="23" fillId="4" borderId="9" xfId="4" applyFont="1" applyFill="1" applyBorder="1" applyAlignment="1" applyProtection="1">
      <alignment horizontal="center" wrapText="1"/>
      <protection locked="0"/>
    </xf>
    <xf numFmtId="0" fontId="14" fillId="3" borderId="0" xfId="0" applyFont="1" applyFill="1" applyBorder="1" applyAlignment="1" applyProtection="1"/>
    <xf numFmtId="39" fontId="17" fillId="4" borderId="9" xfId="1" applyNumberFormat="1" applyFont="1" applyFill="1" applyBorder="1" applyAlignment="1" applyProtection="1">
      <alignment horizontal="center" vertical="center"/>
      <protection locked="0"/>
    </xf>
    <xf numFmtId="14" fontId="17" fillId="4" borderId="9" xfId="0" applyNumberFormat="1" applyFont="1" applyFill="1" applyBorder="1" applyAlignment="1" applyProtection="1">
      <alignment horizontal="center"/>
      <protection locked="0"/>
    </xf>
    <xf numFmtId="167" fontId="23" fillId="7" borderId="9" xfId="4" applyNumberFormat="1" applyFont="1" applyFill="1" applyBorder="1" applyAlignment="1" applyProtection="1">
      <alignment horizontal="center"/>
      <protection locked="0"/>
    </xf>
    <xf numFmtId="167" fontId="23" fillId="4" borderId="9" xfId="4" applyNumberFormat="1" applyFont="1" applyFill="1" applyBorder="1" applyAlignment="1" applyProtection="1">
      <alignment horizontal="center"/>
      <protection locked="0"/>
    </xf>
    <xf numFmtId="164" fontId="0" fillId="3" borderId="0" xfId="1" applyNumberFormat="1" applyFont="1" applyFill="1" applyBorder="1" applyAlignment="1">
      <alignment horizontal="center"/>
    </xf>
    <xf numFmtId="9" fontId="0" fillId="3" borderId="0" xfId="3" applyFont="1" applyFill="1" applyBorder="1" applyAlignment="1" applyProtection="1">
      <alignment horizontal="center"/>
    </xf>
    <xf numFmtId="0" fontId="3" fillId="3" borderId="0" xfId="0" applyFont="1" applyFill="1" applyBorder="1" applyAlignment="1" applyProtection="1"/>
    <xf numFmtId="0" fontId="4" fillId="2" borderId="0" xfId="0" applyFont="1" applyFill="1" applyProtection="1"/>
    <xf numFmtId="0" fontId="0" fillId="2" borderId="0" xfId="0" applyFill="1" applyProtection="1"/>
    <xf numFmtId="0" fontId="0" fillId="0" borderId="0" xfId="0" applyProtection="1"/>
    <xf numFmtId="0" fontId="0" fillId="3" borderId="1" xfId="0" applyFill="1" applyBorder="1" applyProtection="1"/>
    <xf numFmtId="0" fontId="0" fillId="3" borderId="2" xfId="0" applyFill="1" applyBorder="1" applyProtection="1"/>
    <xf numFmtId="0" fontId="0" fillId="3" borderId="3" xfId="0" applyFill="1" applyBorder="1" applyProtection="1"/>
    <xf numFmtId="0" fontId="0" fillId="3" borderId="4" xfId="0" applyFill="1" applyBorder="1" applyProtection="1"/>
    <xf numFmtId="0" fontId="0" fillId="3" borderId="5" xfId="0" applyFill="1" applyBorder="1" applyProtection="1"/>
    <xf numFmtId="0" fontId="0" fillId="3" borderId="0" xfId="0" applyFill="1" applyBorder="1" applyProtection="1"/>
    <xf numFmtId="0" fontId="0" fillId="3" borderId="10" xfId="0" applyFill="1" applyBorder="1" applyProtection="1"/>
    <xf numFmtId="0" fontId="20" fillId="2" borderId="0" xfId="0" applyFont="1" applyFill="1" applyProtection="1"/>
    <xf numFmtId="0" fontId="0" fillId="3" borderId="15" xfId="0" applyFill="1" applyBorder="1" applyProtection="1"/>
    <xf numFmtId="0" fontId="0" fillId="3" borderId="0" xfId="0" applyFont="1" applyFill="1" applyBorder="1" applyAlignment="1" applyProtection="1"/>
    <xf numFmtId="0" fontId="0" fillId="3" borderId="0" xfId="0" applyFont="1" applyFill="1" applyBorder="1" applyProtection="1"/>
    <xf numFmtId="0" fontId="0" fillId="3" borderId="4" xfId="0" applyFont="1" applyFill="1" applyBorder="1" applyAlignment="1" applyProtection="1">
      <alignment horizontal="center"/>
    </xf>
    <xf numFmtId="0" fontId="0" fillId="3" borderId="6" xfId="0" applyFont="1" applyFill="1" applyBorder="1" applyAlignment="1" applyProtection="1">
      <alignment horizontal="center"/>
    </xf>
    <xf numFmtId="0" fontId="0" fillId="3" borderId="6" xfId="0" applyFill="1" applyBorder="1" applyProtection="1"/>
    <xf numFmtId="0" fontId="0" fillId="3" borderId="7" xfId="0" applyFill="1" applyBorder="1" applyProtection="1"/>
    <xf numFmtId="0" fontId="0" fillId="3" borderId="8" xfId="0" applyFill="1" applyBorder="1" applyProtection="1"/>
    <xf numFmtId="0" fontId="0" fillId="3" borderId="0" xfId="0" applyFont="1" applyFill="1" applyBorder="1" applyAlignment="1" applyProtection="1">
      <alignment horizontal="center"/>
    </xf>
    <xf numFmtId="0" fontId="29" fillId="2" borderId="0" xfId="0" applyFont="1" applyFill="1" applyProtection="1"/>
    <xf numFmtId="168" fontId="24" fillId="3" borderId="0" xfId="0" applyNumberFormat="1" applyFont="1" applyFill="1" applyBorder="1" applyAlignment="1" applyProtection="1">
      <alignment horizontal="center"/>
    </xf>
    <xf numFmtId="0" fontId="3" fillId="3" borderId="0" xfId="0" applyFont="1" applyFill="1" applyBorder="1" applyAlignment="1">
      <alignment horizontal="center"/>
    </xf>
    <xf numFmtId="0" fontId="0" fillId="3" borderId="0" xfId="0" applyFill="1" applyBorder="1" applyAlignment="1">
      <alignment horizontal="left"/>
    </xf>
    <xf numFmtId="0" fontId="3" fillId="3" borderId="0" xfId="0" applyFont="1" applyFill="1" applyBorder="1" applyAlignment="1" applyProtection="1">
      <alignment horizontal="center"/>
    </xf>
    <xf numFmtId="0" fontId="0" fillId="3" borderId="10" xfId="0" applyFont="1" applyFill="1" applyBorder="1" applyAlignment="1" applyProtection="1">
      <alignment horizontal="center"/>
    </xf>
    <xf numFmtId="0" fontId="3" fillId="3" borderId="4" xfId="4" applyFont="1" applyFill="1" applyBorder="1" applyAlignment="1">
      <alignment horizontal="center"/>
    </xf>
    <xf numFmtId="0" fontId="3" fillId="3" borderId="5" xfId="4" applyFont="1" applyFill="1" applyBorder="1" applyAlignment="1">
      <alignment horizontal="center"/>
    </xf>
    <xf numFmtId="37" fontId="5" fillId="3" borderId="0" xfId="2" applyNumberFormat="1" applyFont="1" applyFill="1" applyBorder="1" applyAlignment="1" applyProtection="1">
      <alignment horizontal="center"/>
    </xf>
    <xf numFmtId="0" fontId="24" fillId="3" borderId="0" xfId="0" applyFont="1" applyFill="1" applyBorder="1" applyAlignment="1" applyProtection="1">
      <alignment horizontal="center"/>
    </xf>
    <xf numFmtId="37" fontId="5" fillId="3" borderId="0" xfId="2" applyNumberFormat="1" applyFont="1" applyFill="1" applyBorder="1" applyAlignment="1" applyProtection="1"/>
    <xf numFmtId="37" fontId="5" fillId="3" borderId="5" xfId="2" applyNumberFormat="1" applyFont="1" applyFill="1" applyBorder="1" applyAlignment="1" applyProtection="1"/>
    <xf numFmtId="10" fontId="17" fillId="4" borderId="9" xfId="3" applyNumberFormat="1" applyFont="1" applyFill="1" applyBorder="1" applyAlignment="1" applyProtection="1">
      <alignment horizontal="center"/>
      <protection locked="0"/>
    </xf>
    <xf numFmtId="10" fontId="17" fillId="4" borderId="9" xfId="0" applyNumberFormat="1" applyFont="1" applyFill="1" applyBorder="1" applyAlignment="1" applyProtection="1">
      <alignment horizontal="center"/>
      <protection locked="0"/>
    </xf>
    <xf numFmtId="39" fontId="26" fillId="4" borderId="9" xfId="0" applyNumberFormat="1" applyFont="1" applyFill="1" applyBorder="1" applyAlignment="1" applyProtection="1">
      <alignment horizontal="center"/>
      <protection locked="0"/>
    </xf>
    <xf numFmtId="39" fontId="0" fillId="3" borderId="9" xfId="0" applyNumberFormat="1" applyFill="1" applyBorder="1" applyAlignment="1">
      <alignment horizontal="center"/>
    </xf>
    <xf numFmtId="39" fontId="27" fillId="6" borderId="9" xfId="0" applyNumberFormat="1" applyFont="1" applyFill="1" applyBorder="1" applyAlignment="1" applyProtection="1">
      <alignment horizontal="center"/>
      <protection locked="0"/>
    </xf>
    <xf numFmtId="0" fontId="3" fillId="3" borderId="0" xfId="0" applyFont="1" applyFill="1" applyBorder="1" applyAlignment="1">
      <alignment horizontal="center"/>
    </xf>
    <xf numFmtId="0" fontId="24" fillId="4" borderId="10" xfId="0" applyFont="1" applyFill="1" applyBorder="1" applyAlignment="1" applyProtection="1">
      <alignment horizontal="center"/>
      <protection locked="0"/>
    </xf>
    <xf numFmtId="0" fontId="24" fillId="4" borderId="11" xfId="0" applyFont="1" applyFill="1" applyBorder="1" applyAlignment="1" applyProtection="1">
      <alignment horizontal="center"/>
      <protection locked="0"/>
    </xf>
    <xf numFmtId="0" fontId="24" fillId="4" borderId="12" xfId="0" applyFont="1" applyFill="1" applyBorder="1" applyAlignment="1" applyProtection="1">
      <alignment horizontal="center"/>
      <protection locked="0"/>
    </xf>
    <xf numFmtId="37" fontId="24" fillId="4" borderId="10" xfId="2" applyNumberFormat="1" applyFont="1" applyFill="1" applyBorder="1" applyAlignment="1" applyProtection="1">
      <alignment horizontal="center"/>
      <protection locked="0"/>
    </xf>
    <xf numFmtId="37" fontId="24" fillId="4" borderId="11" xfId="2" applyNumberFormat="1" applyFont="1" applyFill="1" applyBorder="1" applyAlignment="1" applyProtection="1">
      <alignment horizontal="center"/>
      <protection locked="0"/>
    </xf>
    <xf numFmtId="37" fontId="24" fillId="4" borderId="12" xfId="2" applyNumberFormat="1" applyFont="1" applyFill="1" applyBorder="1" applyAlignment="1" applyProtection="1">
      <alignment horizontal="center"/>
      <protection locked="0"/>
    </xf>
    <xf numFmtId="0" fontId="24" fillId="4" borderId="1" xfId="0" applyFont="1" applyFill="1" applyBorder="1" applyAlignment="1" applyProtection="1">
      <alignment horizontal="left" vertical="top" wrapText="1"/>
      <protection locked="0"/>
    </xf>
    <xf numFmtId="0" fontId="24" fillId="4" borderId="2" xfId="0" applyFont="1" applyFill="1" applyBorder="1" applyAlignment="1" applyProtection="1">
      <alignment horizontal="left" vertical="top" wrapText="1"/>
      <protection locked="0"/>
    </xf>
    <xf numFmtId="0" fontId="24" fillId="4" borderId="3" xfId="0" applyFont="1" applyFill="1" applyBorder="1" applyAlignment="1" applyProtection="1">
      <alignment horizontal="left" vertical="top" wrapText="1"/>
      <protection locked="0"/>
    </xf>
    <xf numFmtId="0" fontId="24" fillId="4" borderId="4" xfId="0" applyFont="1" applyFill="1" applyBorder="1" applyAlignment="1" applyProtection="1">
      <alignment horizontal="left" vertical="top" wrapText="1"/>
      <protection locked="0"/>
    </xf>
    <xf numFmtId="0" fontId="24" fillId="4" borderId="0" xfId="0" applyFont="1" applyFill="1" applyBorder="1" applyAlignment="1" applyProtection="1">
      <alignment horizontal="left" vertical="top" wrapText="1"/>
      <protection locked="0"/>
    </xf>
    <xf numFmtId="0" fontId="24" fillId="4" borderId="5" xfId="0" applyFont="1" applyFill="1" applyBorder="1" applyAlignment="1" applyProtection="1">
      <alignment horizontal="left" vertical="top" wrapText="1"/>
      <protection locked="0"/>
    </xf>
    <xf numFmtId="0" fontId="24" fillId="4" borderId="6" xfId="0" applyFont="1" applyFill="1" applyBorder="1" applyAlignment="1" applyProtection="1">
      <alignment horizontal="left" vertical="top" wrapText="1"/>
      <protection locked="0"/>
    </xf>
    <xf numFmtId="0" fontId="24" fillId="4" borderId="7" xfId="0" applyFont="1" applyFill="1" applyBorder="1" applyAlignment="1" applyProtection="1">
      <alignment horizontal="left" vertical="top" wrapText="1"/>
      <protection locked="0"/>
    </xf>
    <xf numFmtId="0" fontId="24" fillId="4" borderId="8" xfId="0" applyFont="1" applyFill="1" applyBorder="1" applyAlignment="1" applyProtection="1">
      <alignment horizontal="left" vertical="top" wrapText="1"/>
      <protection locked="0"/>
    </xf>
    <xf numFmtId="0" fontId="20" fillId="2" borderId="0" xfId="0" applyFont="1" applyFill="1" applyAlignment="1">
      <alignment horizontal="left" vertical="center"/>
    </xf>
    <xf numFmtId="0" fontId="18" fillId="3" borderId="7" xfId="0" applyFont="1" applyFill="1" applyBorder="1" applyAlignment="1" applyProtection="1">
      <alignment horizontal="center"/>
    </xf>
    <xf numFmtId="168" fontId="24" fillId="4" borderId="10" xfId="0" applyNumberFormat="1" applyFont="1" applyFill="1" applyBorder="1" applyAlignment="1" applyProtection="1">
      <alignment horizontal="center"/>
      <protection locked="0"/>
    </xf>
    <xf numFmtId="168" fontId="24" fillId="4" borderId="12" xfId="0" applyNumberFormat="1" applyFont="1" applyFill="1" applyBorder="1" applyAlignment="1" applyProtection="1">
      <alignment horizontal="center"/>
      <protection locked="0"/>
    </xf>
    <xf numFmtId="37" fontId="24" fillId="3" borderId="2" xfId="1" applyNumberFormat="1" applyFont="1" applyFill="1" applyBorder="1" applyAlignment="1" applyProtection="1">
      <alignment horizontal="center"/>
      <protection locked="0"/>
    </xf>
    <xf numFmtId="0" fontId="0" fillId="3" borderId="0" xfId="0" applyFill="1" applyBorder="1" applyAlignment="1">
      <alignment horizontal="left"/>
    </xf>
    <xf numFmtId="0" fontId="18" fillId="3" borderId="7" xfId="0" applyFont="1" applyFill="1" applyBorder="1" applyAlignment="1">
      <alignment horizontal="center"/>
    </xf>
    <xf numFmtId="0" fontId="18" fillId="3" borderId="11" xfId="0" applyFont="1" applyFill="1" applyBorder="1" applyAlignment="1">
      <alignment horizontal="center"/>
    </xf>
    <xf numFmtId="37" fontId="0" fillId="3" borderId="2" xfId="1" applyNumberFormat="1" applyFont="1" applyFill="1" applyBorder="1" applyAlignment="1" applyProtection="1">
      <alignment horizontal="center"/>
      <protection locked="0"/>
    </xf>
    <xf numFmtId="164" fontId="0" fillId="3" borderId="11" xfId="1" applyNumberFormat="1" applyFont="1" applyFill="1" applyBorder="1" applyAlignment="1">
      <alignment horizontal="center"/>
    </xf>
    <xf numFmtId="164" fontId="0" fillId="3" borderId="7" xfId="1" applyNumberFormat="1" applyFont="1" applyFill="1" applyBorder="1" applyAlignment="1">
      <alignment horizontal="center"/>
    </xf>
    <xf numFmtId="0" fontId="6" fillId="3" borderId="0" xfId="0" applyFont="1" applyFill="1" applyBorder="1" applyAlignment="1">
      <alignment horizontal="center"/>
    </xf>
    <xf numFmtId="0" fontId="13" fillId="3" borderId="0" xfId="0" applyFont="1" applyFill="1" applyBorder="1" applyAlignment="1">
      <alignment horizontal="center"/>
    </xf>
    <xf numFmtId="0" fontId="10" fillId="3" borderId="0" xfId="0" applyFont="1" applyFill="1" applyBorder="1" applyAlignment="1">
      <alignment horizontal="center"/>
    </xf>
    <xf numFmtId="0" fontId="14" fillId="3" borderId="7" xfId="0" applyFont="1" applyFill="1" applyBorder="1" applyAlignment="1" applyProtection="1">
      <alignment horizontal="center"/>
    </xf>
    <xf numFmtId="0" fontId="14" fillId="3" borderId="11" xfId="0" applyFont="1" applyFill="1" applyBorder="1" applyAlignment="1" applyProtection="1">
      <alignment horizontal="center"/>
    </xf>
    <xf numFmtId="0" fontId="15" fillId="5" borderId="0" xfId="0" applyFont="1" applyFill="1" applyAlignment="1">
      <alignment horizontal="center" wrapText="1"/>
    </xf>
    <xf numFmtId="0" fontId="6" fillId="3" borderId="0" xfId="0" applyFont="1" applyFill="1" applyBorder="1" applyAlignment="1">
      <alignment horizontal="center" wrapText="1"/>
    </xf>
    <xf numFmtId="166" fontId="18" fillId="3" borderId="0" xfId="0" applyNumberFormat="1" applyFont="1" applyFill="1" applyBorder="1" applyAlignment="1" applyProtection="1">
      <alignment horizontal="center"/>
    </xf>
    <xf numFmtId="166" fontId="18" fillId="3" borderId="5" xfId="0" applyNumberFormat="1" applyFont="1" applyFill="1" applyBorder="1" applyAlignment="1" applyProtection="1">
      <alignment horizontal="center"/>
    </xf>
    <xf numFmtId="166" fontId="18" fillId="3" borderId="4" xfId="0" applyNumberFormat="1" applyFont="1" applyFill="1" applyBorder="1" applyAlignment="1" applyProtection="1">
      <alignment horizontal="center"/>
    </xf>
    <xf numFmtId="0" fontId="18" fillId="3" borderId="5" xfId="0" applyFont="1" applyFill="1" applyBorder="1" applyAlignment="1" applyProtection="1">
      <alignment horizontal="center"/>
    </xf>
    <xf numFmtId="0" fontId="3" fillId="3" borderId="0" xfId="0" applyFont="1" applyFill="1" applyBorder="1" applyAlignment="1" applyProtection="1">
      <alignment horizontal="center"/>
    </xf>
    <xf numFmtId="0" fontId="18" fillId="3" borderId="11" xfId="0" applyFont="1" applyFill="1" applyBorder="1" applyAlignment="1" applyProtection="1">
      <alignment horizontal="center"/>
    </xf>
    <xf numFmtId="0" fontId="3" fillId="3" borderId="10" xfId="0" applyFont="1" applyFill="1" applyBorder="1" applyAlignment="1" applyProtection="1">
      <alignment horizontal="center"/>
    </xf>
    <xf numFmtId="0" fontId="3" fillId="3" borderId="11" xfId="0" applyFont="1" applyFill="1" applyBorder="1" applyAlignment="1" applyProtection="1">
      <alignment horizontal="center"/>
    </xf>
    <xf numFmtId="0" fontId="3" fillId="3" borderId="12" xfId="0" applyFont="1" applyFill="1" applyBorder="1" applyAlignment="1" applyProtection="1">
      <alignment horizontal="center"/>
    </xf>
    <xf numFmtId="10" fontId="0" fillId="3" borderId="0" xfId="3" applyNumberFormat="1" applyFont="1" applyFill="1" applyBorder="1" applyAlignment="1" applyProtection="1">
      <alignment horizontal="center"/>
      <protection locked="0"/>
    </xf>
    <xf numFmtId="166" fontId="0" fillId="3" borderId="0" xfId="0" applyNumberFormat="1" applyFont="1" applyFill="1" applyBorder="1" applyAlignment="1" applyProtection="1">
      <alignment horizontal="center"/>
      <protection locked="0"/>
    </xf>
    <xf numFmtId="166" fontId="0" fillId="3" borderId="5" xfId="0" applyNumberFormat="1" applyFont="1" applyFill="1" applyBorder="1" applyAlignment="1" applyProtection="1">
      <alignment horizontal="center"/>
      <protection locked="0"/>
    </xf>
    <xf numFmtId="4" fontId="24" fillId="3" borderId="0" xfId="0" applyNumberFormat="1" applyFont="1" applyFill="1" applyBorder="1" applyAlignment="1" applyProtection="1">
      <alignment horizontal="center"/>
      <protection locked="0"/>
    </xf>
    <xf numFmtId="10" fontId="0" fillId="3" borderId="0" xfId="0" applyNumberFormat="1" applyFont="1" applyFill="1" applyBorder="1" applyAlignment="1" applyProtection="1">
      <alignment horizontal="center"/>
      <protection locked="0"/>
    </xf>
    <xf numFmtId="0" fontId="19" fillId="3" borderId="7" xfId="0" applyFont="1" applyFill="1" applyBorder="1" applyAlignment="1" applyProtection="1">
      <alignment horizontal="center" wrapText="1"/>
    </xf>
    <xf numFmtId="0" fontId="0" fillId="3" borderId="10" xfId="0" applyFont="1" applyFill="1" applyBorder="1" applyAlignment="1" applyProtection="1">
      <alignment horizontal="center"/>
    </xf>
    <xf numFmtId="0" fontId="0" fillId="3" borderId="12" xfId="0" applyFont="1" applyFill="1" applyBorder="1" applyAlignment="1" applyProtection="1">
      <alignment horizontal="center"/>
    </xf>
    <xf numFmtId="0" fontId="0" fillId="3" borderId="11" xfId="0" applyFont="1" applyFill="1" applyBorder="1" applyAlignment="1" applyProtection="1">
      <alignment horizontal="center"/>
    </xf>
    <xf numFmtId="166" fontId="0" fillId="3" borderId="4" xfId="0" applyNumberFormat="1" applyFont="1" applyFill="1" applyBorder="1" applyAlignment="1" applyProtection="1">
      <alignment horizontal="center"/>
      <protection locked="0"/>
    </xf>
    <xf numFmtId="0" fontId="0" fillId="3" borderId="5" xfId="0" applyFont="1" applyFill="1" applyBorder="1" applyAlignment="1" applyProtection="1">
      <alignment horizontal="center"/>
      <protection locked="0"/>
    </xf>
    <xf numFmtId="166" fontId="18" fillId="3" borderId="6" xfId="0" applyNumberFormat="1" applyFont="1" applyFill="1" applyBorder="1" applyAlignment="1" applyProtection="1">
      <alignment horizontal="center"/>
    </xf>
    <xf numFmtId="0" fontId="18" fillId="3" borderId="8" xfId="0" applyFont="1" applyFill="1" applyBorder="1" applyAlignment="1" applyProtection="1">
      <alignment horizontal="center"/>
    </xf>
    <xf numFmtId="166" fontId="18" fillId="3" borderId="7" xfId="0" applyNumberFormat="1" applyFont="1" applyFill="1" applyBorder="1" applyAlignment="1" applyProtection="1">
      <alignment horizontal="center"/>
    </xf>
    <xf numFmtId="166" fontId="18" fillId="3" borderId="8" xfId="0" applyNumberFormat="1" applyFont="1" applyFill="1" applyBorder="1" applyAlignment="1" applyProtection="1">
      <alignment horizontal="center"/>
    </xf>
    <xf numFmtId="0" fontId="18" fillId="3" borderId="10" xfId="0" applyFont="1" applyFill="1" applyBorder="1" applyAlignment="1" applyProtection="1">
      <alignment horizontal="center"/>
    </xf>
    <xf numFmtId="0" fontId="18" fillId="3" borderId="12" xfId="0" applyFont="1" applyFill="1" applyBorder="1" applyAlignment="1" applyProtection="1">
      <alignment horizontal="center"/>
    </xf>
    <xf numFmtId="10" fontId="24" fillId="3" borderId="0" xfId="0" applyNumberFormat="1" applyFont="1" applyFill="1" applyBorder="1" applyAlignment="1" applyProtection="1">
      <alignment horizontal="center"/>
      <protection locked="0"/>
    </xf>
    <xf numFmtId="39" fontId="24" fillId="3" borderId="0" xfId="1" applyNumberFormat="1" applyFont="1" applyFill="1" applyBorder="1" applyAlignment="1" applyProtection="1">
      <alignment horizontal="center"/>
      <protection locked="0"/>
    </xf>
    <xf numFmtId="10" fontId="2" fillId="3" borderId="0" xfId="3" applyNumberFormat="1" applyFont="1" applyFill="1" applyBorder="1" applyAlignment="1" applyProtection="1">
      <alignment horizontal="center"/>
      <protection locked="0"/>
    </xf>
    <xf numFmtId="4" fontId="0" fillId="3" borderId="0" xfId="0" applyNumberFormat="1" applyFont="1" applyFill="1" applyBorder="1" applyAlignment="1" applyProtection="1">
      <alignment horizontal="center"/>
      <protection locked="0"/>
    </xf>
    <xf numFmtId="0" fontId="11" fillId="3" borderId="0" xfId="4" applyFont="1" applyFill="1" applyBorder="1" applyAlignment="1">
      <alignment horizontal="center" wrapText="1"/>
    </xf>
    <xf numFmtId="0" fontId="10" fillId="3" borderId="0" xfId="4" applyFont="1" applyFill="1" applyAlignment="1">
      <alignment horizontal="center"/>
    </xf>
    <xf numFmtId="0" fontId="3" fillId="3" borderId="0" xfId="4" applyFont="1" applyFill="1" applyAlignment="1">
      <alignment horizontal="center"/>
    </xf>
    <xf numFmtId="0" fontId="6" fillId="3" borderId="0" xfId="4" applyFont="1" applyFill="1" applyAlignment="1">
      <alignment horizontal="center"/>
    </xf>
    <xf numFmtId="0" fontId="28" fillId="3" borderId="16" xfId="4" applyFont="1" applyFill="1" applyBorder="1" applyAlignment="1">
      <alignment horizontal="center"/>
    </xf>
    <xf numFmtId="0" fontId="28" fillId="0" borderId="16" xfId="4" applyFont="1" applyBorder="1" applyAlignment="1">
      <alignment horizontal="center"/>
    </xf>
    <xf numFmtId="0" fontId="11" fillId="3" borderId="0" xfId="4" applyFont="1" applyFill="1" applyBorder="1" applyAlignment="1">
      <alignment wrapText="1"/>
    </xf>
    <xf numFmtId="0" fontId="14" fillId="3" borderId="0" xfId="4" applyFont="1" applyFill="1" applyBorder="1" applyAlignment="1">
      <alignment horizontal="center" wrapText="1"/>
    </xf>
    <xf numFmtId="0" fontId="10" fillId="3" borderId="4" xfId="4" applyFont="1" applyFill="1" applyBorder="1" applyAlignment="1">
      <alignment horizontal="center"/>
    </xf>
    <xf numFmtId="0" fontId="10" fillId="3" borderId="5" xfId="4" applyFont="1" applyFill="1" applyBorder="1" applyAlignment="1">
      <alignment horizontal="center"/>
    </xf>
    <xf numFmtId="0" fontId="3" fillId="3" borderId="4" xfId="4" applyFont="1" applyFill="1" applyBorder="1" applyAlignment="1">
      <alignment horizontal="center"/>
    </xf>
    <xf numFmtId="0" fontId="3" fillId="3" borderId="5" xfId="4" applyFont="1" applyFill="1" applyBorder="1" applyAlignment="1">
      <alignment horizontal="center"/>
    </xf>
    <xf numFmtId="0" fontId="6" fillId="3" borderId="4" xfId="4" applyFont="1" applyFill="1" applyBorder="1" applyAlignment="1">
      <alignment horizontal="center"/>
    </xf>
    <xf numFmtId="0" fontId="6" fillId="3" borderId="5" xfId="4" applyFont="1" applyFill="1" applyBorder="1" applyAlignment="1">
      <alignment horizontal="center"/>
    </xf>
  </cellXfs>
  <cellStyles count="5">
    <cellStyle name="Comma" xfId="1" builtinId="3"/>
    <cellStyle name="Currency" xfId="2" builtinId="4"/>
    <cellStyle name="Normal" xfId="0" builtinId="0"/>
    <cellStyle name="Normal 2" xfId="4" xr:uid="{8E3DDE82-8858-6B4E-AE98-25C93DBF74CC}"/>
    <cellStyle name="Percent" xfId="3" builtinId="5"/>
  </cellStyles>
  <dxfs count="52">
    <dxf>
      <font>
        <color theme="1" tint="0.499984740745262"/>
      </font>
      <fill>
        <patternFill>
          <bgColor theme="6"/>
        </patternFill>
      </fill>
    </dxf>
    <dxf>
      <font>
        <color theme="1" tint="0.34998626667073579"/>
      </font>
      <fill>
        <patternFill>
          <bgColor theme="6"/>
        </patternFill>
      </fill>
    </dxf>
    <dxf>
      <font>
        <color theme="1" tint="0.34998626667073579"/>
      </font>
      <fill>
        <patternFill>
          <bgColor theme="6"/>
        </patternFill>
      </fill>
    </dxf>
    <dxf>
      <font>
        <color theme="1" tint="0.499984740745262"/>
      </font>
      <fill>
        <patternFill>
          <bgColor theme="6"/>
        </patternFill>
      </fill>
    </dxf>
    <dxf>
      <font>
        <color theme="4" tint="-0.499984740745262"/>
      </font>
      <fill>
        <patternFill>
          <bgColor theme="9" tint="0.59996337778862885"/>
        </patternFill>
      </fill>
      <border>
        <left style="thin">
          <color auto="1"/>
        </left>
        <right style="thin">
          <color auto="1"/>
        </right>
        <top style="thin">
          <color auto="1"/>
        </top>
        <bottom style="thin">
          <color auto="1"/>
        </bottom>
        <vertical/>
        <horizontal/>
      </border>
    </dxf>
    <dxf>
      <font>
        <color theme="4" tint="-0.499984740745262"/>
      </font>
      <fill>
        <patternFill>
          <bgColor theme="9" tint="0.59996337778862885"/>
        </patternFill>
      </fill>
      <border>
        <left style="thin">
          <color auto="1"/>
        </left>
        <right style="thin">
          <color auto="1"/>
        </right>
        <top style="thin">
          <color auto="1"/>
        </top>
        <bottom style="thin">
          <color auto="1"/>
        </bottom>
      </border>
    </dxf>
    <dxf>
      <font>
        <color theme="1" tint="0.499984740745262"/>
      </font>
      <fill>
        <patternFill>
          <bgColor theme="6"/>
        </patternFill>
      </fill>
      <border>
        <left/>
        <right/>
        <top/>
        <bottom/>
        <vertical/>
        <horizontal/>
      </border>
    </dxf>
    <dxf>
      <border>
        <left style="thin">
          <color auto="1"/>
        </left>
        <right style="thin">
          <color auto="1"/>
        </right>
        <top style="thin">
          <color auto="1"/>
        </top>
        <bottom style="thin">
          <color auto="1"/>
        </bottom>
        <vertical/>
        <horizontal/>
      </border>
    </dxf>
    <dxf>
      <border>
        <left/>
        <right/>
        <top style="thin">
          <color auto="1"/>
        </top>
        <bottom/>
      </border>
    </dxf>
    <dxf>
      <font>
        <color theme="4" tint="-0.499984740745262"/>
      </font>
      <fill>
        <patternFill>
          <bgColor theme="9" tint="0.59996337778862885"/>
        </patternFill>
      </fill>
      <border>
        <left style="thin">
          <color auto="1"/>
        </left>
        <right style="thin">
          <color auto="1"/>
        </right>
        <top style="thin">
          <color auto="1"/>
        </top>
        <bottom style="thin">
          <color auto="1"/>
        </bottom>
        <vertical/>
        <horizontal/>
      </border>
    </dxf>
    <dxf>
      <border>
        <left/>
        <right/>
        <top style="thin">
          <color auto="1"/>
        </top>
        <bottom/>
      </border>
    </dxf>
    <dxf>
      <font>
        <color theme="4" tint="-0.499984740745262"/>
      </font>
      <fill>
        <patternFill>
          <bgColor theme="9" tint="0.59996337778862885"/>
        </patternFill>
      </fill>
    </dxf>
    <dxf>
      <font>
        <color theme="4" tint="-0.499984740745262"/>
      </font>
      <fill>
        <patternFill>
          <bgColor theme="9" tint="0.59996337778862885"/>
        </patternFill>
      </fill>
    </dxf>
    <dxf>
      <border>
        <left style="thin">
          <color auto="1"/>
        </left>
        <right style="thin">
          <color auto="1"/>
        </right>
        <top style="thin">
          <color auto="1"/>
        </top>
        <bottom style="thin">
          <color auto="1"/>
        </bottom>
        <vertical/>
        <horizontal/>
      </border>
    </dxf>
    <dxf>
      <font>
        <color theme="1"/>
      </font>
      <fill>
        <patternFill>
          <bgColor theme="6"/>
        </patternFill>
      </fill>
    </dxf>
    <dxf>
      <font>
        <color theme="1"/>
      </font>
      <fill>
        <patternFill>
          <bgColor theme="6"/>
        </patternFill>
      </fill>
    </dxf>
    <dxf>
      <font>
        <color theme="4" tint="-0.499984740745262"/>
      </font>
      <fill>
        <patternFill>
          <bgColor theme="9" tint="0.59996337778862885"/>
        </patternFill>
      </fill>
      <border>
        <left style="thin">
          <color auto="1"/>
        </left>
        <right style="thin">
          <color auto="1"/>
        </right>
        <top style="thin">
          <color auto="1"/>
        </top>
        <bottom style="thin">
          <color auto="1"/>
        </bottom>
      </border>
    </dxf>
    <dxf>
      <font>
        <color theme="4" tint="-0.499984740745262"/>
      </font>
      <fill>
        <patternFill>
          <bgColor theme="9" tint="0.59996337778862885"/>
        </patternFill>
      </fill>
    </dxf>
    <dxf>
      <font>
        <color theme="4" tint="-0.499984740745262"/>
      </font>
      <fill>
        <patternFill>
          <bgColor theme="9" tint="0.59996337778862885"/>
        </patternFill>
      </fill>
    </dxf>
    <dxf>
      <font>
        <color theme="1"/>
      </font>
      <fill>
        <patternFill>
          <bgColor theme="6"/>
        </patternFill>
      </fill>
    </dxf>
    <dxf>
      <font>
        <color theme="1"/>
      </font>
      <fill>
        <patternFill>
          <bgColor theme="6"/>
        </patternFill>
      </fill>
    </dxf>
    <dxf>
      <font>
        <color theme="4" tint="-0.499984740745262"/>
      </font>
      <fill>
        <patternFill>
          <bgColor theme="9" tint="0.59996337778862885"/>
        </patternFill>
      </fill>
      <border>
        <left style="thin">
          <color auto="1"/>
        </left>
        <right style="thin">
          <color auto="1"/>
        </right>
        <top style="thin">
          <color auto="1"/>
        </top>
        <bottom style="thin">
          <color auto="1"/>
        </bottom>
      </border>
    </dxf>
    <dxf>
      <font>
        <color theme="4" tint="-0.499984740745262"/>
      </font>
      <fill>
        <patternFill>
          <bgColor theme="9" tint="0.59996337778862885"/>
        </patternFill>
      </fill>
      <border>
        <left style="thin">
          <color auto="1"/>
        </left>
        <right style="thin">
          <color auto="1"/>
        </right>
        <top style="thin">
          <color auto="1"/>
        </top>
        <bottom style="thin">
          <color auto="1"/>
        </bottom>
      </border>
    </dxf>
    <dxf>
      <font>
        <color theme="1" tint="0.499984740745262"/>
      </font>
      <fill>
        <patternFill>
          <bgColor theme="6"/>
        </patternFill>
      </fill>
    </dxf>
    <dxf>
      <font>
        <color theme="1" tint="0.34998626667073579"/>
      </font>
      <fill>
        <patternFill>
          <bgColor theme="6"/>
        </patternFill>
      </fill>
    </dxf>
    <dxf>
      <font>
        <color theme="1" tint="0.34998626667073579"/>
      </font>
      <fill>
        <patternFill>
          <bgColor theme="6"/>
        </patternFill>
      </fill>
    </dxf>
    <dxf>
      <font>
        <color theme="4" tint="-0.499984740745262"/>
      </font>
      <fill>
        <patternFill>
          <bgColor theme="9" tint="0.59996337778862885"/>
        </patternFill>
      </fill>
      <border>
        <left style="thin">
          <color auto="1"/>
        </left>
        <right style="thin">
          <color auto="1"/>
        </right>
        <top style="thin">
          <color auto="1"/>
        </top>
        <bottom style="thin">
          <color auto="1"/>
        </bottom>
        <vertical/>
        <horizontal/>
      </border>
    </dxf>
    <dxf>
      <font>
        <color theme="1" tint="0.499984740745262"/>
      </font>
      <fill>
        <patternFill>
          <bgColor theme="6"/>
        </patternFill>
      </fill>
      <border>
        <left/>
        <right/>
        <top/>
        <bottom/>
        <vertical/>
        <horizontal/>
      </border>
    </dxf>
    <dxf>
      <font>
        <color theme="4" tint="-0.499984740745262"/>
      </font>
      <fill>
        <patternFill>
          <bgColor theme="9" tint="0.59996337778862885"/>
        </patternFill>
      </fill>
      <border>
        <left style="thin">
          <color auto="1"/>
        </left>
        <right style="thin">
          <color auto="1"/>
        </right>
        <top style="thin">
          <color auto="1"/>
        </top>
        <bottom style="thin">
          <color auto="1"/>
        </bottom>
      </border>
    </dxf>
    <dxf>
      <font>
        <color theme="1" tint="0.499984740745262"/>
      </font>
      <fill>
        <patternFill>
          <bgColor theme="6"/>
        </patternFill>
      </fill>
      <border>
        <left/>
        <right/>
        <top/>
        <bottom/>
        <vertical/>
        <horizontal/>
      </border>
    </dxf>
    <dxf>
      <border>
        <left style="thin">
          <color auto="1"/>
        </left>
        <right style="thin">
          <color auto="1"/>
        </right>
        <top style="thin">
          <color auto="1"/>
        </top>
        <bottom style="thin">
          <color auto="1"/>
        </bottom>
        <vertical/>
        <horizontal/>
      </border>
    </dxf>
    <dxf>
      <border>
        <left/>
        <right/>
        <top style="thin">
          <color auto="1"/>
        </top>
        <bottom/>
      </border>
    </dxf>
    <dxf>
      <font>
        <color theme="4" tint="-0.499984740745262"/>
      </font>
      <fill>
        <patternFill>
          <bgColor theme="9" tint="0.59996337778862885"/>
        </patternFill>
      </fill>
      <border>
        <left style="thin">
          <color auto="1"/>
        </left>
        <right style="thin">
          <color auto="1"/>
        </right>
        <top style="thin">
          <color auto="1"/>
        </top>
        <bottom style="thin">
          <color auto="1"/>
        </bottom>
        <vertical/>
        <horizontal/>
      </border>
    </dxf>
    <dxf>
      <border>
        <left/>
        <right/>
        <top style="thin">
          <color auto="1"/>
        </top>
        <bottom/>
      </border>
    </dxf>
    <dxf>
      <font>
        <color theme="4" tint="-0.499984740745262"/>
      </font>
      <fill>
        <patternFill>
          <bgColor theme="9" tint="0.59996337778862885"/>
        </patternFill>
      </fill>
    </dxf>
    <dxf>
      <font>
        <color theme="4" tint="-0.499984740745262"/>
      </font>
      <fill>
        <patternFill>
          <bgColor theme="9" tint="0.59996337778862885"/>
        </patternFill>
      </fill>
    </dxf>
    <dxf>
      <border>
        <left style="thin">
          <color auto="1"/>
        </left>
        <right style="thin">
          <color auto="1"/>
        </right>
        <top style="thin">
          <color auto="1"/>
        </top>
        <bottom style="thin">
          <color auto="1"/>
        </bottom>
        <vertical/>
        <horizontal/>
      </border>
    </dxf>
    <dxf>
      <font>
        <color theme="1"/>
      </font>
      <fill>
        <patternFill>
          <bgColor theme="6"/>
        </patternFill>
      </fill>
    </dxf>
    <dxf>
      <font>
        <color theme="1"/>
      </font>
      <fill>
        <patternFill>
          <bgColor theme="6"/>
        </patternFill>
      </fill>
    </dxf>
    <dxf>
      <font>
        <color theme="4" tint="-0.499984740745262"/>
      </font>
      <fill>
        <patternFill>
          <bgColor theme="9" tint="0.59996337778862885"/>
        </patternFill>
      </fill>
      <border>
        <left style="thin">
          <color auto="1"/>
        </left>
        <right style="thin">
          <color auto="1"/>
        </right>
        <top style="thin">
          <color auto="1"/>
        </top>
        <bottom style="thin">
          <color auto="1"/>
        </bottom>
      </border>
    </dxf>
    <dxf>
      <font>
        <color theme="4" tint="-0.499984740745262"/>
      </font>
      <fill>
        <patternFill>
          <bgColor theme="9" tint="0.59996337778862885"/>
        </patternFill>
      </fill>
    </dxf>
    <dxf>
      <font>
        <color theme="4" tint="-0.499984740745262"/>
      </font>
      <fill>
        <patternFill>
          <bgColor theme="9" tint="0.59996337778862885"/>
        </patternFill>
      </fill>
    </dxf>
    <dxf>
      <font>
        <color theme="1"/>
      </font>
      <fill>
        <patternFill>
          <bgColor theme="6"/>
        </patternFill>
      </fill>
    </dxf>
    <dxf>
      <font>
        <color theme="1"/>
      </font>
      <fill>
        <patternFill>
          <bgColor theme="6"/>
        </patternFill>
      </fill>
    </dxf>
    <dxf>
      <font>
        <color theme="4" tint="-0.499984740745262"/>
      </font>
      <fill>
        <patternFill>
          <bgColor theme="9" tint="0.59996337778862885"/>
        </patternFill>
      </fill>
      <border>
        <left style="thin">
          <color auto="1"/>
        </left>
        <right style="thin">
          <color auto="1"/>
        </right>
        <top style="thin">
          <color auto="1"/>
        </top>
        <bottom style="thin">
          <color auto="1"/>
        </bottom>
      </border>
    </dxf>
    <dxf>
      <font>
        <color theme="4" tint="-0.499984740745262"/>
      </font>
      <fill>
        <patternFill>
          <bgColor theme="9" tint="0.59996337778862885"/>
        </patternFill>
      </fill>
      <border>
        <left style="thin">
          <color auto="1"/>
        </left>
        <right style="thin">
          <color auto="1"/>
        </right>
        <top style="thin">
          <color auto="1"/>
        </top>
        <bottom style="thin">
          <color auto="1"/>
        </bottom>
      </border>
    </dxf>
    <dxf>
      <font>
        <color rgb="FF002060"/>
      </font>
      <fill>
        <patternFill>
          <bgColor theme="9" tint="0.59996337778862885"/>
        </patternFill>
      </fill>
    </dxf>
    <dxf>
      <font>
        <color theme="4" tint="-0.499984740745262"/>
      </font>
      <fill>
        <patternFill>
          <bgColor theme="9" tint="0.59996337778862885"/>
        </patternFill>
      </fill>
      <border>
        <left style="thin">
          <color auto="1"/>
        </left>
        <right style="thin">
          <color auto="1"/>
        </right>
        <top style="thin">
          <color auto="1"/>
        </top>
        <bottom style="thin">
          <color auto="1"/>
        </bottom>
        <vertical/>
        <horizontal/>
      </border>
    </dxf>
    <dxf>
      <font>
        <color theme="4" tint="-0.499984740745262"/>
      </font>
      <fill>
        <patternFill>
          <bgColor theme="9" tint="0.59996337778862885"/>
        </patternFill>
      </fill>
      <border>
        <left style="thin">
          <color auto="1"/>
        </left>
        <right style="thin">
          <color auto="1"/>
        </right>
        <top style="thin">
          <color auto="1"/>
        </top>
        <bottom style="thin">
          <color auto="1"/>
        </bottom>
        <vertical/>
        <horizontal/>
      </border>
    </dxf>
    <dxf>
      <font>
        <color theme="1" tint="0.499984740745262"/>
      </font>
      <fill>
        <patternFill>
          <bgColor theme="6"/>
        </patternFill>
      </fill>
    </dxf>
    <dxf>
      <font>
        <color theme="1" tint="0.499984740745262"/>
      </font>
      <fill>
        <patternFill>
          <bgColor theme="6"/>
        </patternFill>
      </fill>
    </dxf>
    <dxf>
      <font>
        <color theme="1" tint="0.499984740745262"/>
      </font>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114300</xdr:rowOff>
    </xdr:from>
    <xdr:to>
      <xdr:col>3</xdr:col>
      <xdr:colOff>0</xdr:colOff>
      <xdr:row>181</xdr:row>
      <xdr:rowOff>133350</xdr:rowOff>
    </xdr:to>
    <xdr:sp macro="" textlink="">
      <xdr:nvSpPr>
        <xdr:cNvPr id="2" name="TextBox 1">
          <a:extLst>
            <a:ext uri="{FF2B5EF4-FFF2-40B4-BE49-F238E27FC236}">
              <a16:creationId xmlns:a16="http://schemas.microsoft.com/office/drawing/2014/main" id="{38537C1C-9BAA-B34F-8842-D766B8F8266A}"/>
            </a:ext>
          </a:extLst>
        </xdr:cNvPr>
        <xdr:cNvSpPr txBox="1"/>
      </xdr:nvSpPr>
      <xdr:spPr>
        <a:xfrm>
          <a:off x="742950" y="952500"/>
          <a:ext cx="5495925" cy="1925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User Guide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Either the Master Offers Form, the Offer Data Form (ODF), or the Port Infrastructure</a:t>
          </a:r>
          <a:r>
            <a:rPr lang="en-US" sz="1100" baseline="0">
              <a:solidFill>
                <a:schemeClr val="dk1"/>
              </a:solidFill>
              <a:effectLst/>
              <a:latin typeface="+mn-lt"/>
              <a:ea typeface="+mn-ea"/>
              <a:cs typeface="+mn-cs"/>
            </a:rPr>
            <a:t> Investment Plan Data Form (PIIPDF) </a:t>
          </a:r>
          <a:r>
            <a:rPr lang="en-US" sz="1100">
              <a:solidFill>
                <a:schemeClr val="dk1"/>
              </a:solidFill>
              <a:effectLst/>
              <a:latin typeface="+mn-lt"/>
              <a:ea typeface="+mn-ea"/>
              <a:cs typeface="+mn-cs"/>
            </a:rPr>
            <a:t>files may be prepared first. Information from the</a:t>
          </a:r>
          <a:r>
            <a:rPr lang="en-US" sz="1100" baseline="0">
              <a:solidFill>
                <a:schemeClr val="dk1"/>
              </a:solidFill>
              <a:effectLst/>
              <a:latin typeface="+mn-lt"/>
              <a:ea typeface="+mn-ea"/>
              <a:cs typeface="+mn-cs"/>
            </a:rPr>
            <a:t> ODFs and PIIPDF(s) is referenced within the Master Offers Form, and information from the Master Offers Form is referenced within the ODFs and PIIPDF(s). All fields are required to be populated before submission</a:t>
          </a:r>
          <a:r>
            <a:rPr lang="en-US" sz="1100">
              <a:solidFill>
                <a:schemeClr val="dk1"/>
              </a:solidFill>
              <a:effectLst/>
              <a:latin typeface="+mn-lt"/>
              <a:ea typeface="+mn-ea"/>
              <a:cs typeface="+mn-cs"/>
            </a:rPr>
            <a:t>. There is no electronic checking of high-level data that appears on the Master Offers Form against the same data fields that are in its referenced Offer Data Form and Port Infrastructure Investment Plan Data Form files. The Proposer is responsible for ensuring that those data fields match.</a:t>
          </a:r>
          <a:endParaRPr lang="en-US">
            <a:effectLst/>
          </a:endParaRP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Excel template is protected except for the data entry cells, which are shaded in green.  Hints appear in popup boxes when the cursor is on certain data entry cells.  Cells that do not need to be populated are shaded</a:t>
          </a:r>
          <a:r>
            <a:rPr lang="en-US" sz="1100" baseline="0">
              <a:solidFill>
                <a:schemeClr val="dk1"/>
              </a:solidFill>
              <a:effectLst/>
              <a:latin typeface="+mn-lt"/>
              <a:ea typeface="+mn-ea"/>
              <a:cs typeface="+mn-cs"/>
            </a:rPr>
            <a:t> in grey.</a:t>
          </a:r>
          <a:r>
            <a:rPr lang="en-US" sz="1100">
              <a:solidFill>
                <a:schemeClr val="dk1"/>
              </a:solidFill>
              <a:effectLst/>
              <a:latin typeface="+mn-lt"/>
              <a:ea typeface="+mn-ea"/>
              <a:cs typeface="+mn-cs"/>
            </a:rPr>
            <a:t>  The template performs some data validation checks and displays messages in red font in a column to the right of the data entry forms.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Each ODF file represents a mutually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exclusive</a:t>
          </a:r>
          <a:r>
            <a:rPr lang="en-US" sz="1100" baseline="0">
              <a:solidFill>
                <a:schemeClr val="dk1"/>
              </a:solidFill>
              <a:effectLst/>
              <a:latin typeface="+mn-lt"/>
              <a:ea typeface="+mn-ea"/>
              <a:cs typeface="+mn-cs"/>
            </a:rPr>
            <a:t> Proposal, and </a:t>
          </a:r>
          <a:r>
            <a:rPr lang="en-US" sz="1100">
              <a:solidFill>
                <a:schemeClr val="dk1"/>
              </a:solidFill>
              <a:effectLst/>
              <a:latin typeface="+mn-lt"/>
              <a:ea typeface="+mn-ea"/>
              <a:cs typeface="+mn-cs"/>
            </a:rPr>
            <a:t>is for a single combination of Offer Capacity, Commercial Operation Date(s), Injection Point, Delivery Point, </a:t>
          </a:r>
          <a:r>
            <a:rPr lang="en-US" sz="1100" b="0">
              <a:solidFill>
                <a:schemeClr val="dk1"/>
              </a:solidFill>
              <a:effectLst/>
              <a:latin typeface="+mn-lt"/>
              <a:ea typeface="+mn-ea"/>
              <a:cs typeface="+mn-cs"/>
            </a:rPr>
            <a:t>associated Port Infrastructure</a:t>
          </a:r>
          <a:r>
            <a:rPr lang="en-US" sz="1100" b="0" baseline="0">
              <a:solidFill>
                <a:schemeClr val="dk1"/>
              </a:solidFill>
              <a:effectLst/>
              <a:latin typeface="+mn-lt"/>
              <a:ea typeface="+mn-ea"/>
              <a:cs typeface="+mn-cs"/>
            </a:rPr>
            <a:t> Investment Plan(s), </a:t>
          </a:r>
          <a:r>
            <a:rPr lang="en-US" sz="1100">
              <a:solidFill>
                <a:schemeClr val="dk1"/>
              </a:solidFill>
              <a:effectLst/>
              <a:latin typeface="+mn-lt"/>
              <a:ea typeface="+mn-ea"/>
              <a:cs typeface="+mn-cs"/>
            </a:rPr>
            <a:t>and other physical configuration aspects.  Distinct offers within each ODF are differentiated only by pricing and Contract Tenor.  </a:t>
          </a:r>
          <a:r>
            <a:rPr lang="en-US" sz="1100" b="0">
              <a:solidFill>
                <a:schemeClr val="dk1"/>
              </a:solidFill>
              <a:effectLst/>
              <a:latin typeface="+mn-lt"/>
              <a:ea typeface="+mn-ea"/>
              <a:cs typeface="+mn-cs"/>
            </a:rPr>
            <a:t>One or two </a:t>
          </a:r>
          <a:r>
            <a:rPr lang="en-US" sz="1100" baseline="0">
              <a:solidFill>
                <a:schemeClr val="dk1"/>
              </a:solidFill>
              <a:effectLst/>
              <a:latin typeface="+mn-lt"/>
              <a:ea typeface="+mn-ea"/>
              <a:cs typeface="+mn-cs"/>
            </a:rPr>
            <a:t>s</a:t>
          </a:r>
          <a:r>
            <a:rPr lang="en-US" sz="1100">
              <a:solidFill>
                <a:schemeClr val="dk1"/>
              </a:solidFill>
              <a:effectLst/>
              <a:latin typeface="+mn-lt"/>
              <a:ea typeface="+mn-ea"/>
              <a:cs typeface="+mn-cs"/>
            </a:rPr>
            <a:t>eparate pricing-Tenor offers may be entered on a single ODF file.  </a:t>
          </a:r>
          <a:endParaRPr lang="en-US">
            <a:effectLst/>
          </a:endParaRPr>
        </a:p>
        <a:p>
          <a:r>
            <a:rPr lang="en-US" sz="1100">
              <a:solidFill>
                <a:schemeClr val="dk1"/>
              </a:solidFill>
              <a:effectLst/>
              <a:latin typeface="+mn-lt"/>
              <a:ea typeface="+mn-ea"/>
              <a:cs typeface="+mn-cs"/>
            </a:rPr>
            <a:t> </a:t>
          </a:r>
        </a:p>
        <a:p>
          <a:r>
            <a:rPr lang="en-US" sz="1100" i="0" u="sng"/>
            <a:t>Part I - Identification Worksheet</a:t>
          </a:r>
        </a:p>
        <a:p>
          <a:pPr marL="171450" indent="-171450">
            <a:buFont typeface="Wingdings" panose="05000000000000000000" pitchFamily="2" charset="2"/>
            <a:buChar char="§"/>
          </a:pPr>
          <a:r>
            <a:rPr lang="en-US" sz="1100"/>
            <a:t>Enter the Proposer</a:t>
          </a:r>
          <a:r>
            <a:rPr lang="en-US" sz="1100" baseline="0"/>
            <a:t> Name in Cell F9. This should be the full legal name of the entity that will sign the Offshore Wind Agreement if the Proposal is selected for an award.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Offshore Wind Generation Facility Name(s) in Cell F11. If two Offshore Wind Generation Facilities are included in array the submitted Proposals, list them both in this field.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Indicate whether the Proposal includes multiple BOEM Renewable Energy Lease Areas in Cell H12</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BOEM Renewable Energy Lease Area(s) in Cell F13 and, if applicable, Cell H13.</a:t>
          </a:r>
          <a:endParaRPr lang="en-US">
            <a:effectLst/>
          </a:endParaRPr>
        </a:p>
        <a:p>
          <a:pPr marL="171450" indent="-171450">
            <a:buFont typeface="Wingdings" panose="05000000000000000000" pitchFamily="2" charset="2"/>
            <a:buChar char="§"/>
          </a:pPr>
          <a:r>
            <a:rPr lang="en-US" sz="1100" baseline="0"/>
            <a:t>Indicate whether the ODF is for the Required Base Proposal, the Required Standalone Proposal, or an Alternate Proposal in Cell G15.</a:t>
          </a:r>
        </a:p>
        <a:p>
          <a:pPr marL="171450" indent="-171450">
            <a:buFont typeface="Wingdings" panose="05000000000000000000" pitchFamily="2" charset="2"/>
            <a:buChar char="§"/>
          </a:pPr>
          <a:r>
            <a:rPr lang="en-US" sz="1100" baseline="0"/>
            <a:t>If the ODF is for an Alternate Proposal, enter whether the Proposal is Standalone in Cell G16.</a:t>
          </a:r>
        </a:p>
        <a:p>
          <a:pPr marL="171450" indent="-171450">
            <a:buFont typeface="Wingdings" panose="05000000000000000000" pitchFamily="2" charset="2"/>
            <a:buChar char="§"/>
          </a:pPr>
          <a:r>
            <a:rPr lang="en-US" sz="1100" baseline="0"/>
            <a:t>If the ODF is for an Alternate Proposal, enter the Proposal Name in Cell F18.</a:t>
          </a:r>
        </a:p>
        <a:p>
          <a:pPr marL="171450" indent="-171450">
            <a:buFont typeface="Wingdings" panose="05000000000000000000" pitchFamily="2" charset="2"/>
            <a:buChar char="§"/>
          </a:pPr>
          <a:r>
            <a:rPr lang="en-US" sz="1100" baseline="0"/>
            <a:t>Enter the Proposal Code from Part I of the Master Offers Form (Cells Q32:Q41) in Cell F19.</a:t>
          </a:r>
        </a:p>
        <a:p>
          <a:pPr marL="171450" indent="-171450">
            <a:buFont typeface="Wingdings" panose="05000000000000000000" pitchFamily="2" charset="2"/>
            <a:buChar char="§"/>
          </a:pPr>
          <a:r>
            <a:rPr lang="en-US" sz="1100" baseline="0"/>
            <a:t>Enter the pricing structure in Cell G21.</a:t>
          </a:r>
        </a:p>
        <a:p>
          <a:pPr marL="171450" indent="-171450">
            <a:buFont typeface="Wingdings" panose="05000000000000000000" pitchFamily="2" charset="2"/>
            <a:buChar char="§"/>
          </a:pPr>
          <a:r>
            <a:rPr lang="en-US" sz="1100" baseline="0"/>
            <a:t>Enter the Offer Capacity in Cell G23.</a:t>
          </a:r>
        </a:p>
        <a:p>
          <a:pPr marL="171450" indent="-171450">
            <a:buFont typeface="Wingdings" panose="05000000000000000000" pitchFamily="2" charset="2"/>
            <a:buChar char="§"/>
          </a:pPr>
          <a:r>
            <a:rPr lang="en-US" sz="1100" baseline="0"/>
            <a:t>Enter the number of Capacity Phases in Cell G24.</a:t>
          </a:r>
        </a:p>
        <a:p>
          <a:pPr marL="171450" indent="-171450">
            <a:buFont typeface="Wingdings" panose="05000000000000000000" pitchFamily="2" charset="2"/>
            <a:buChar char="§"/>
          </a:pPr>
          <a:r>
            <a:rPr lang="en-US" sz="1100" baseline="0"/>
            <a:t>Enter the number of applicable Port Infrastructure Investment Plans in Cell G26.</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t>Enter the PIIP ID (from Part I of the Master Offer Form) in Cells D28:D33, the Port Infrastructure Investment Plan name (from Part I of the PIIPDF, also entered in Part I of the Master Offers Form) in Cells E28:E33, and Total New York State Funding (from Part I of the PIIPDF, Cell D25) in Cells I28:I33 for each applicable Port Infrastructure Investment Plan.</a:t>
          </a:r>
          <a:br>
            <a:rPr lang="en-US" sz="1100" baseline="0"/>
          </a:br>
          <a:r>
            <a:rPr lang="en-US" sz="1100" b="0" i="1" baseline="0">
              <a:solidFill>
                <a:schemeClr val="dk1"/>
              </a:solidFill>
              <a:effectLst/>
              <a:latin typeface="+mn-lt"/>
              <a:ea typeface="+mn-ea"/>
              <a:cs typeface="+mn-cs"/>
            </a:rPr>
            <a:t>Port Infrastructure Investment Plan naming convention: An Eligible Port can have more than one Port Infrastructure Investment Plan associated with it, and a Submission can include more than one Port Infrastructure Investment Plan with the same Port Use. The Port Infrastructure Investment Plan name must include both the Eligible Port name and the Port Use.</a:t>
          </a:r>
          <a:endParaRPr lang="en-US" sz="1100" b="0" baseline="0"/>
        </a:p>
        <a:p>
          <a:endParaRPr lang="en-US" sz="1100" baseline="0"/>
        </a:p>
        <a:p>
          <a:r>
            <a:rPr lang="en-US" sz="1100" u="sng" baseline="0"/>
            <a:t>Part II - Project Definition Worksheet</a:t>
          </a:r>
        </a:p>
        <a:p>
          <a:pPr marL="171450" indent="-171450">
            <a:buFont typeface="Wingdings" panose="05000000000000000000" pitchFamily="2" charset="2"/>
            <a:buChar char="§"/>
          </a:pPr>
          <a:r>
            <a:rPr lang="en-US" sz="1100" baseline="0"/>
            <a:t>Enter Commercial Operation Date and Capacity for each phase in Cells E17:H18. If two lease areas are included, enter Capacity for each lease separate separately in Cells E18:H19.</a:t>
          </a:r>
        </a:p>
        <a:p>
          <a:pPr marL="171450" indent="-171450">
            <a:buFont typeface="Wingdings" panose="05000000000000000000" pitchFamily="2" charset="2"/>
            <a:buChar char="§"/>
          </a:pPr>
          <a:r>
            <a:rPr lang="en-US" sz="1100" baseline="0"/>
            <a:t>Enter the P10 Annual OREC Exceedance in Cell H25. If two lease areas are included, enter separate values for each lease area in Cells H25:I25.</a:t>
          </a:r>
        </a:p>
        <a:p>
          <a:pPr marL="171450" indent="-171450">
            <a:buFont typeface="Wingdings" panose="05000000000000000000" pitchFamily="2" charset="2"/>
            <a:buChar char="§"/>
          </a:pPr>
          <a:r>
            <a:rPr lang="en-US" sz="1100" baseline="0"/>
            <a:t>Indicate whether custom UCAP Production Factor values are proposed in Cell I27. </a:t>
          </a:r>
          <a:r>
            <a:rPr lang="en-US" sz="1100" baseline="0">
              <a:solidFill>
                <a:schemeClr val="dk1"/>
              </a:solidFill>
              <a:effectLst/>
              <a:latin typeface="+mn-lt"/>
              <a:ea typeface="+mn-ea"/>
              <a:cs typeface="+mn-cs"/>
            </a:rPr>
            <a:t>If two lease areas are included, enter separate values for each lease area in Cells H29:I29. </a:t>
          </a:r>
          <a:r>
            <a:rPr lang="en-US" sz="1100" baseline="0"/>
            <a:t>If custom values are proposed, enter the values in Cells H30:H31. If two lease areas are included, enter separate values in Cells H30:I31, even if the values are the same for both lease areas.</a:t>
          </a:r>
        </a:p>
        <a:p>
          <a:pPr marL="171450" indent="-171450">
            <a:buFont typeface="Wingdings" panose="05000000000000000000" pitchFamily="2" charset="2"/>
            <a:buChar char="§"/>
          </a:pPr>
          <a:r>
            <a:rPr lang="en-US" sz="1100" baseline="0"/>
            <a:t>Enter the Injection Point Control Area in Cell G34, Substation Name in Cell G35 and Location in Cell G36. </a:t>
          </a:r>
          <a:r>
            <a:rPr lang="en-US" sz="1100" baseline="0">
              <a:solidFill>
                <a:schemeClr val="dk1"/>
              </a:solidFill>
              <a:effectLst/>
              <a:latin typeface="+mn-lt"/>
              <a:ea typeface="+mn-ea"/>
              <a:cs typeface="+mn-cs"/>
            </a:rPr>
            <a:t>If two lease areas are included, enter separate values in Cells G34:I36, even if the values are the same for both lease areas.</a:t>
          </a:r>
          <a:endParaRPr lang="en-US" sz="1100" baseline="0"/>
        </a:p>
        <a:p>
          <a:pPr marL="171450" indent="-171450">
            <a:buFont typeface="Wingdings" panose="05000000000000000000" pitchFamily="2" charset="2"/>
            <a:buChar char="§"/>
          </a:pPr>
          <a:r>
            <a:rPr lang="en-US" sz="1100" baseline="0"/>
            <a:t>Enter the Delivery Point NYISO Node Name in Cell G38. </a:t>
          </a:r>
          <a:r>
            <a:rPr lang="en-US" sz="1100" baseline="0">
              <a:solidFill>
                <a:schemeClr val="dk1"/>
              </a:solidFill>
              <a:effectLst/>
              <a:latin typeface="+mn-lt"/>
              <a:ea typeface="+mn-ea"/>
              <a:cs typeface="+mn-cs"/>
            </a:rPr>
            <a:t>If two lease areas are included, enter separate values in Cells G38:H38, even if the values are the same for both lease areas.</a:t>
          </a:r>
          <a:endParaRPr lang="en-US" sz="1100" baseline="0"/>
        </a:p>
        <a:p>
          <a:endParaRPr lang="en-US" sz="1100" baseline="0"/>
        </a:p>
        <a:p>
          <a:r>
            <a:rPr lang="en-US" sz="1100" u="sng" baseline="0">
              <a:solidFill>
                <a:schemeClr val="dk1"/>
              </a:solidFill>
              <a:effectLst/>
              <a:latin typeface="+mn-lt"/>
              <a:ea typeface="+mn-ea"/>
              <a:cs typeface="+mn-cs"/>
            </a:rPr>
            <a:t>Part III-1 and Part III-2 - Expected Performance Worksheet</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P50 Generation values in Cells D15:O38.</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Operable NYCA Delivery Capacity as a fraction of Installed Capacity in Cells D57:O87.  This data will additionally be used to support NYSERDA research into transmission and curtailment.</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only one lease area is included, do not enter any values into Part III-2.</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two lease areas are included, enter separate values on Part III-1 and Part III-2, even if the values are the same for both lease areas.</a:t>
          </a:r>
        </a:p>
        <a:p>
          <a:endParaRPr lang="en-US" sz="1100" baseline="0">
            <a:solidFill>
              <a:schemeClr val="dk1"/>
            </a:solidFill>
            <a:effectLst/>
            <a:latin typeface="+mn-lt"/>
            <a:ea typeface="+mn-ea"/>
            <a:cs typeface="+mn-cs"/>
          </a:endParaRPr>
        </a:p>
        <a:p>
          <a:r>
            <a:rPr lang="en-US" sz="1100" u="sng" baseline="0">
              <a:solidFill>
                <a:schemeClr val="dk1"/>
              </a:solidFill>
              <a:effectLst/>
              <a:latin typeface="+mn-lt"/>
              <a:ea typeface="+mn-ea"/>
              <a:cs typeface="+mn-cs"/>
            </a:rPr>
            <a:t>Part IV - Pricing Worksheet</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Indicate whether the 25-Year and 20-Year Contract Tenors are offered as part of the Proposal in Cells H17:I17.</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Enter the offer price for each selected Contract Tenor in Cells H19:I19.</a:t>
          </a:r>
        </a:p>
        <a:p>
          <a:endParaRPr lang="en-US" sz="1100"/>
        </a:p>
        <a:p>
          <a:r>
            <a:rPr lang="en-US" sz="1100" u="sng"/>
            <a:t>Part V-1 - Incremental Economic Benefits Category 1</a:t>
          </a:r>
        </a:p>
        <a:p>
          <a:pPr marL="171450" indent="-171450">
            <a:buFont typeface="Wingdings" panose="05000000000000000000" pitchFamily="2" charset="2"/>
            <a:buChar char="§"/>
          </a:pPr>
          <a:r>
            <a:rPr lang="en-US" sz="1100" u="none"/>
            <a:t>For each Economic Benefits line item</a:t>
          </a:r>
          <a:r>
            <a:rPr lang="en-US" sz="1100" u="none" baseline="0"/>
            <a:t> that is not associated with New York State Funding of one or more Port Infrastructure Investment Plans, select the Project Phase from the drop-down menu in Column D and the Time Period from the drop-down menu in Column E, enter the First Year and the Last Year in which the economic benefit is expected to accrue in Columns F and G, and enter a Description in Column H. Each of these entries is required for each line item.</a:t>
          </a:r>
        </a:p>
        <a:p>
          <a:pPr marL="171450" indent="-171450">
            <a:buFont typeface="Wingdings" panose="05000000000000000000" pitchFamily="2" charset="2"/>
            <a:buChar char="§"/>
          </a:pPr>
          <a:r>
            <a:rPr lang="en-US" sz="1100" u="none" baseline="0"/>
            <a:t>Enter Net Expenditures in NYS in Column I (thousands of nominal dollars), if applicable.</a:t>
          </a:r>
        </a:p>
        <a:p>
          <a:pPr marL="171450" indent="-171450">
            <a:buFont typeface="Wingdings" panose="05000000000000000000" pitchFamily="2" charset="2"/>
            <a:buChar char="§"/>
          </a:pPr>
          <a:r>
            <a:rPr lang="en-US" sz="1100" u="none" baseline="0"/>
            <a:t>Enter Short-term Direct Job Creation in NYS in Column J (unique jobs) and Column K (FTE-years), if applicable. If Short-term Direct Job Creation is entered for the line item, both columns must have values.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Long-term Direct Job Creation in NYS in Column L (unique jobs) and Column M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V-2 - Incremental Economic Benefits Category</a:t>
          </a:r>
          <a:r>
            <a:rPr lang="en-US" sz="1100" u="sng" baseline="0">
              <a:solidFill>
                <a:schemeClr val="dk1"/>
              </a:solidFill>
              <a:effectLst/>
              <a:latin typeface="+mn-lt"/>
              <a:ea typeface="+mn-ea"/>
              <a:cs typeface="+mn-cs"/>
            </a:rPr>
            <a:t> 2</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that is associated with New York State Funding of one or more Port Infrastructure Investment Plans, select the PIIP ID from the drop-down menu in Column D (only Plans that are entered on Part I will be listed), enter the EB1P ID from Column C on Part II-1P of the corresponding PIIPDF in Column E, select the Project Phase from the drop-down menu in Column F and the Time Period from the drop-down menu in Column G, enter the First Year and the Last Year in which the economic benefit is expected to accrue in Columns H and I, and enter a Description in Column J. Each of these entries is required for each line item.</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Net Expenditures in NYS in Column K (thousands of nominal dollars), if applicable.</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Short-term Direct Job Creation in NYS in Column L (unique jobs) and Column M (FTE-years), if applicable. If Short-term Direct Job Creation is entered for the line item, both columns must have values.</a:t>
          </a:r>
          <a:endParaRPr lang="en-US">
            <a:effectLst/>
          </a:endParaRPr>
        </a:p>
        <a:p>
          <a:pPr marL="171450" indent="-171450" eaLnBrk="1" fontAlgn="auto" latinLnBrk="0" hangingPunct="1">
            <a:buFont typeface="Wingdings" panose="05000000000000000000" pitchFamily="2" charset="2"/>
            <a:buChar char="§"/>
          </a:pPr>
          <a:r>
            <a:rPr lang="en-US" sz="1100" baseline="0">
              <a:solidFill>
                <a:schemeClr val="dk1"/>
              </a:solidFill>
              <a:effectLst/>
              <a:latin typeface="+mn-lt"/>
              <a:ea typeface="+mn-ea"/>
              <a:cs typeface="+mn-cs"/>
            </a:rPr>
            <a:t>Enter Long-term Direct Job Creation in NYS in Column N (unique jobs) and Column O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V-3 - Incremental Economic Benefits Category 3</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select the Time Period from the drop-down menu in Column D, enter the First Year and the Last Year in which the economic benefit is expected to accrue in Columns E and F, enter a Description in Column G, enter a Metric in Column H, and enter the Quantity of Activity in Column I. Each of these entries is required for each line item that is used.</a:t>
          </a:r>
        </a:p>
        <a:p>
          <a:pPr marL="171450" indent="-171450">
            <a:buFont typeface="Wingdings" panose="05000000000000000000" pitchFamily="2" charset="2"/>
            <a:buChar char="§"/>
          </a:pPr>
          <a:endParaRPr lang="en-US" sz="1100" baseline="0">
            <a:solidFill>
              <a:schemeClr val="dk1"/>
            </a:solidFill>
            <a:effectLst/>
            <a:latin typeface="+mn-lt"/>
            <a:ea typeface="+mn-ea"/>
            <a:cs typeface="+mn-cs"/>
          </a:endParaRPr>
        </a:p>
        <a:p>
          <a:pPr marL="0" indent="0">
            <a:buFont typeface="Wingdings" panose="05000000000000000000" pitchFamily="2" charset="2"/>
            <a:buNone/>
          </a:pPr>
          <a:r>
            <a:rPr lang="en-US" sz="1100" u="sng" baseline="0">
              <a:solidFill>
                <a:schemeClr val="dk1"/>
              </a:solidFill>
              <a:effectLst/>
              <a:latin typeface="+mn-lt"/>
              <a:ea typeface="+mn-ea"/>
              <a:cs typeface="+mn-cs"/>
            </a:rPr>
            <a:t>Part IV - Annual Summary of Economic Benefits</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For each year, populate the respective columns with the total economic benefits of each type in Category 1 and Category 2. Economic benefits should be entered only in the year in which they are expected to accrue. The totals in Row 49 sum the economic benefits for all years and must match the totals in Row 65 of Part V-1 and Row 106 of Part V-2.</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Total annual economic benefits across both Categories and the cumulative totals are shown in Rows 51:86.</a:t>
          </a:r>
        </a:p>
      </xdr:txBody>
    </xdr:sp>
    <xdr:clientData/>
  </xdr:twoCellAnchor>
  <xdr:twoCellAnchor>
    <xdr:from>
      <xdr:col>1</xdr:col>
      <xdr:colOff>454025</xdr:colOff>
      <xdr:row>5</xdr:row>
      <xdr:rowOff>101600</xdr:rowOff>
    </xdr:from>
    <xdr:to>
      <xdr:col>3</xdr:col>
      <xdr:colOff>475673</xdr:colOff>
      <xdr:row>180</xdr:row>
      <xdr:rowOff>190500</xdr:rowOff>
    </xdr:to>
    <xdr:sp macro="" textlink="">
      <xdr:nvSpPr>
        <xdr:cNvPr id="1045" name="TextBox 2">
          <a:extLst>
            <a:ext uri="{FF2B5EF4-FFF2-40B4-BE49-F238E27FC236}">
              <a16:creationId xmlns:a16="http://schemas.microsoft.com/office/drawing/2014/main" id="{FB63AAD9-547E-8F41-8DA8-125A5883BE99}"/>
            </a:ext>
            <a:ext uri="{147F2762-F138-4A5C-976F-8EAC2B608ADB}">
              <a16:predDERef xmlns:a16="http://schemas.microsoft.com/office/drawing/2014/main" pred="{38537C1C-9BAA-B34F-8842-D766B8F8266A}"/>
            </a:ext>
          </a:extLst>
        </xdr:cNvPr>
        <xdr:cNvSpPr txBox="1"/>
      </xdr:nvSpPr>
      <xdr:spPr>
        <a:xfrm>
          <a:off x="1292225" y="1117600"/>
          <a:ext cx="6092248" cy="3448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User Guide</a:t>
          </a:r>
        </a:p>
        <a:p>
          <a:endParaRPr lang="en-US" sz="1100"/>
        </a:p>
        <a:p>
          <a:r>
            <a:rPr lang="en-US" sz="1100"/>
            <a:t>Either the Master Offers Form or the Offer Data Form (ODF) files may be prepared first. Information from the ODFs is referenced within the Master Offers Form, and information from the Master Offers Form is referenced within the ODFs. All fields are required to be populated before submission. There is no electronic checking of high-level data that appears on the Master Offers Form against the same data fields that are in its referenced Offer Data Form file. The Proposer is responsible for ensuring that those data fields</a:t>
          </a:r>
          <a:r>
            <a:rPr lang="en-US" sz="1100">
              <a:solidFill>
                <a:schemeClr val="tx1"/>
              </a:solidFill>
            </a:rPr>
            <a:t> match.</a:t>
          </a:r>
        </a:p>
        <a:p>
          <a:endParaRPr lang="en-US" sz="1100">
            <a:solidFill>
              <a:schemeClr val="tx1"/>
            </a:solidFill>
          </a:endParaRPr>
        </a:p>
        <a:p>
          <a:r>
            <a:rPr lang="en-US" sz="1100">
              <a:solidFill>
                <a:schemeClr val="tx1"/>
              </a:solidFill>
            </a:rPr>
            <a:t>This Excel template is protected except for the data entry cells, which are shaded in green.  Reminders appear in popup boxes when the cursor is on certain data entry cells.  Cells that do not need to be populated are shaded in grey.  The template performs some data validation checks and displays messages in red font in a column to the right of the data entry forms.  </a:t>
          </a:r>
        </a:p>
        <a:p>
          <a:endParaRPr lang="en-US" sz="1100">
            <a:solidFill>
              <a:schemeClr val="tx1"/>
            </a:solidFill>
          </a:endParaRPr>
        </a:p>
        <a:p>
          <a:r>
            <a:rPr lang="en-US" sz="1100">
              <a:solidFill>
                <a:sysClr val="windowText" lastClr="000000"/>
              </a:solidFill>
            </a:rPr>
            <a:t>Each ODF file represents a mutually exclusive Bid, and is for a single combination of Bid Quantity, Price</a:t>
          </a:r>
          <a:r>
            <a:rPr lang="en-US" sz="1100" baseline="0">
              <a:solidFill>
                <a:sysClr val="windowText" lastClr="000000"/>
              </a:solidFill>
            </a:rPr>
            <a:t> Structure, and Contract Tenor</a:t>
          </a:r>
          <a:r>
            <a:rPr lang="en-US" sz="1100">
              <a:solidFill>
                <a:sysClr val="windowText" lastClr="000000"/>
              </a:solidFill>
            </a:rPr>
            <a:t>.  For</a:t>
          </a:r>
          <a:r>
            <a:rPr lang="en-US" sz="1100" baseline="0">
              <a:solidFill>
                <a:sysClr val="windowText" lastClr="000000"/>
              </a:solidFill>
            </a:rPr>
            <a:t> Bids that include a Required Alternate Bid per RFP Section 2.3, two ODFs must be submitted by the Proposer.</a:t>
          </a:r>
          <a:r>
            <a:rPr lang="en-US" sz="1100">
              <a:solidFill>
                <a:sysClr val="windowText" lastClr="000000"/>
              </a:solidFill>
            </a:rPr>
            <a:t>  Distinct offers within each ODF are differentiated only by pricing (level or escalating), inclusion of Energy Storage, and inclusion of Energy Supplier Baseline.  </a:t>
          </a:r>
        </a:p>
        <a:p>
          <a:endParaRPr lang="en-US" sz="1100">
            <a:solidFill>
              <a:schemeClr val="tx1"/>
            </a:solidFill>
          </a:endParaRPr>
        </a:p>
        <a:p>
          <a:r>
            <a:rPr lang="en-US" sz="1100" b="1" u="sng">
              <a:solidFill>
                <a:schemeClr val="tx1"/>
              </a:solidFill>
            </a:rPr>
            <a:t>Part</a:t>
          </a:r>
          <a:r>
            <a:rPr lang="en-US" sz="1100" b="1" u="sng" baseline="0">
              <a:solidFill>
                <a:schemeClr val="tx1"/>
              </a:solidFill>
            </a:rPr>
            <a:t> I - Bid Information Worksheet</a:t>
          </a:r>
        </a:p>
        <a:p>
          <a:pPr marL="171450" indent="-171450">
            <a:buFont typeface="Arial" panose="020B0604020202020204" pitchFamily="34" charset="0"/>
            <a:buChar char="•"/>
          </a:pPr>
          <a:r>
            <a:rPr lang="en-US" sz="1100" baseline="0">
              <a:solidFill>
                <a:schemeClr val="tx1"/>
              </a:solidFill>
            </a:rPr>
            <a:t>Enter the Proposer Name in Cell E7. Proposer Name must match the Proposer Name as entered in the Master Offers Form.</a:t>
          </a:r>
        </a:p>
        <a:p>
          <a:pPr marL="171450" indent="-171450">
            <a:buFont typeface="Arial" panose="020B0604020202020204" pitchFamily="34" charset="0"/>
            <a:buChar char="•"/>
          </a:pPr>
          <a:r>
            <a:rPr lang="en-US" sz="1100" baseline="0">
              <a:solidFill>
                <a:schemeClr val="tx1"/>
              </a:solidFill>
            </a:rPr>
            <a:t>Enter the Bid ID in Cell G9. The Bid ID will include three letters, a hyphen, and a two-digit code as it appears in the Master Offers </a:t>
          </a:r>
          <a:r>
            <a:rPr lang="en-US" sz="1100" baseline="0">
              <a:solidFill>
                <a:sysClr val="windowText" lastClr="000000"/>
              </a:solidFill>
            </a:rPr>
            <a:t>Form.  The Bid ID for a Required Alternate Bid must be the same as the Bid ID for the corresponding ODF without the New York Converter Station.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ysClr val="windowText" lastClr="000000"/>
              </a:solidFill>
            </a:rPr>
            <a:t>Indicate (Yes/No) whether this ODF is for a Required Alternate Bid in Cell G10. </a:t>
          </a:r>
        </a:p>
        <a:p>
          <a:pPr marL="171450" indent="-171450">
            <a:buFont typeface="Arial" panose="020B0604020202020204" pitchFamily="34" charset="0"/>
            <a:buChar char="•"/>
          </a:pPr>
          <a:r>
            <a:rPr lang="en-US" sz="1100" baseline="0">
              <a:solidFill>
                <a:sysClr val="windowText" lastClr="000000"/>
              </a:solidFill>
            </a:rPr>
            <a:t>Enter the Project Name in Cell E12. Note that Project Name need not be unique across Bids/Offer Data Forms.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tx1"/>
              </a:solidFill>
            </a:rPr>
            <a:t>Indicate (Yes/No) whether the Bid includes Hydropower Resources in Cell G14.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tx1"/>
              </a:solidFill>
            </a:rPr>
            <a:t>Indicate (Yes/No) whether the Bid includes New Transmission in Cell G16.</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ysClr val="windowText" lastClr="000000"/>
              </a:solidFill>
            </a:rPr>
            <a:t>If Bid includes New Transmission, insert the MW capacity of the New Transmission in Cell G17</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tx1"/>
              </a:solidFill>
            </a:rPr>
            <a:t>Indicate (Yes/No) whether the Bid includes Energy Storage in Cell G19. </a:t>
          </a:r>
        </a:p>
        <a:p>
          <a:pPr marL="171450" indent="-171450">
            <a:buFont typeface="Arial" panose="020B0604020202020204" pitchFamily="34" charset="0"/>
            <a:buChar char="•"/>
          </a:pPr>
          <a:r>
            <a:rPr lang="en-US" sz="1100" baseline="0">
              <a:solidFill>
                <a:sysClr val="windowText" lastClr="000000"/>
              </a:solidFill>
            </a:rPr>
            <a:t>Enter the proposed Project COD that corresponds to the first day of delivery of Tier 4 RECs into Zone J in Cell H21.</a:t>
          </a:r>
          <a:endParaRPr lang="en-US" sz="1100" baseline="0">
            <a:solidFill>
              <a:srgbClr val="FF0000"/>
            </a:solidFill>
          </a:endParaRPr>
        </a:p>
        <a:p>
          <a:pPr marL="171450" indent="-171450">
            <a:buFont typeface="Arial" panose="020B0604020202020204" pitchFamily="34" charset="0"/>
            <a:buChar char="•"/>
          </a:pPr>
          <a:r>
            <a:rPr lang="en-US" sz="1100" baseline="0">
              <a:solidFill>
                <a:sysClr val="windowText" lastClr="000000"/>
              </a:solidFill>
            </a:rPr>
            <a:t>Enter the</a:t>
          </a:r>
          <a:r>
            <a:rPr lang="en-US" sz="1100" u="none" baseline="0">
              <a:solidFill>
                <a:sysClr val="windowText" lastClr="000000"/>
              </a:solidFill>
            </a:rPr>
            <a:t> </a:t>
          </a:r>
          <a:r>
            <a:rPr lang="en-US" sz="1100" b="0" i="0" u="none">
              <a:solidFill>
                <a:sysClr val="windowText" lastClr="000000"/>
              </a:solidFill>
              <a:effectLst/>
              <a:latin typeface="+mn-lt"/>
              <a:ea typeface="+mn-ea"/>
              <a:cs typeface="+mn-cs"/>
            </a:rPr>
            <a:t>node or substation in Zone J that is the proposed Delivery Point for the Project</a:t>
          </a:r>
          <a:r>
            <a:rPr lang="en-US" sz="1100" b="0" i="0" u="none" baseline="0">
              <a:solidFill>
                <a:sysClr val="windowText" lastClr="000000"/>
              </a:solidFill>
              <a:effectLst/>
              <a:latin typeface="+mn-lt"/>
              <a:ea typeface="+mn-ea"/>
              <a:cs typeface="+mn-cs"/>
            </a:rPr>
            <a:t> in Cell F23. </a:t>
          </a:r>
          <a:endParaRPr lang="en-US" sz="1100" u="none" baseline="0">
            <a:solidFill>
              <a:sysClr val="windowText" lastClr="000000"/>
            </a:solidFill>
          </a:endParaRPr>
        </a:p>
        <a:p>
          <a:pPr marL="171450" indent="-171450">
            <a:buFont typeface="Arial" panose="020B0604020202020204" pitchFamily="34" charset="0"/>
            <a:buChar char="•"/>
          </a:pPr>
          <a:r>
            <a:rPr lang="en-US" sz="1100" baseline="0">
              <a:solidFill>
                <a:schemeClr val="tx1"/>
              </a:solidFill>
            </a:rPr>
            <a:t>Enter the proposed Contract Tenor in Cell H25. The Contract Tenor must not exceed 25 years.</a:t>
          </a:r>
        </a:p>
        <a:p>
          <a:pPr marL="171450" indent="-171450">
            <a:buFont typeface="Arial" panose="020B0604020202020204" pitchFamily="34" charset="0"/>
            <a:buChar char="•"/>
          </a:pPr>
          <a:r>
            <a:rPr lang="en-US" sz="1100" baseline="0">
              <a:solidFill>
                <a:schemeClr val="tx1"/>
              </a:solidFill>
            </a:rPr>
            <a:t>Enter the Annual Tier 4 REC Cap in Cell E29. For Projects with New Transmission, this should be equal to the value in Cell G17 multiplied by 8760.</a:t>
          </a:r>
        </a:p>
        <a:p>
          <a:pPr marL="171450" indent="-171450">
            <a:buFont typeface="Arial" panose="020B0604020202020204" pitchFamily="34" charset="0"/>
            <a:buChar char="•"/>
          </a:pPr>
          <a:r>
            <a:rPr lang="en-US" sz="1100" baseline="0">
              <a:solidFill>
                <a:schemeClr val="tx1"/>
              </a:solidFill>
            </a:rPr>
            <a:t>Enter the Bid Quantity in Cell </a:t>
          </a:r>
          <a:r>
            <a:rPr lang="en-US" sz="1100" baseline="0">
              <a:solidFill>
                <a:sysClr val="windowText" lastClr="000000"/>
              </a:solidFill>
            </a:rPr>
            <a:t>E31. The Bid Quantity cannot exceed the sum of annual expected generation as calculated in Table III-1 in Part III of this Offer Data Form.</a:t>
          </a:r>
        </a:p>
        <a:p>
          <a:pPr marL="171450" indent="-171450">
            <a:buFont typeface="Arial" panose="020B0604020202020204" pitchFamily="34" charset="0"/>
            <a:buChar char="•"/>
          </a:pPr>
          <a:r>
            <a:rPr lang="en-US" sz="1100" baseline="0">
              <a:solidFill>
                <a:schemeClr val="tx1"/>
              </a:solidFill>
            </a:rPr>
            <a:t>Indicate (Yes/No) in Cell I33 whether the Bid will use the 40% default Winter </a:t>
          </a:r>
          <a:r>
            <a:rPr lang="en-US" sz="1100" baseline="0">
              <a:solidFill>
                <a:sysClr val="windowText" lastClr="000000"/>
              </a:solidFill>
            </a:rPr>
            <a:t>Minimum Delivery Requirement. If not, enter the proposed Winter Minimum Delivery Requirement in </a:t>
          </a:r>
          <a:r>
            <a:rPr lang="en-US" sz="1100" baseline="0">
              <a:solidFill>
                <a:schemeClr val="tx1"/>
              </a:solidFill>
            </a:rPr>
            <a:t>Cell I34 and justification for deviating from the default in Cells C38:I42.</a:t>
          </a:r>
        </a:p>
        <a:p>
          <a:pPr marL="171450" indent="-171450">
            <a:buFont typeface="Arial" panose="020B0604020202020204" pitchFamily="34" charset="0"/>
            <a:buChar char="•"/>
          </a:pPr>
          <a:r>
            <a:rPr lang="en-US" sz="1100" baseline="0">
              <a:solidFill>
                <a:schemeClr val="tx1"/>
              </a:solidFill>
            </a:rPr>
            <a:t>Indicate (Yes/No) in Cell I44 whether the Bid will </a:t>
          </a:r>
          <a:r>
            <a:rPr lang="en-US" sz="1100" baseline="0">
              <a:solidFill>
                <a:sysClr val="windowText" lastClr="000000"/>
              </a:solidFill>
            </a:rPr>
            <a:t>use the 40% default Summer Minimum Delivery Requirement. If not, enter the proposed Summer Minimum Delivery Requirement in Cell I45 </a:t>
          </a:r>
          <a:r>
            <a:rPr lang="en-US" sz="1100" baseline="0">
              <a:solidFill>
                <a:schemeClr val="tx1"/>
              </a:solidFill>
            </a:rPr>
            <a:t>and justification for deviating from the default in Cells C49:I53.</a:t>
          </a:r>
        </a:p>
        <a:p>
          <a:r>
            <a:rPr lang="en-US" sz="1100" b="1" u="sng" baseline="0">
              <a:solidFill>
                <a:schemeClr val="tx1"/>
              </a:solidFill>
            </a:rPr>
            <a:t>Part II - Resource Information Worksheet </a:t>
          </a:r>
        </a:p>
        <a:p>
          <a:pPr marL="171450" indent="-171450">
            <a:buFont typeface="Arial" panose="020B0604020202020204" pitchFamily="34" charset="0"/>
            <a:buChar char="•"/>
          </a:pPr>
          <a:r>
            <a:rPr lang="en-US" sz="1100" baseline="0">
              <a:solidFill>
                <a:schemeClr val="tx1"/>
              </a:solidFill>
            </a:rPr>
            <a:t>Each Resource included in the Project should be entered in as a separate line item. </a:t>
          </a:r>
        </a:p>
        <a:p>
          <a:pPr marL="171450" indent="-171450">
            <a:buFont typeface="Arial" panose="020B0604020202020204" pitchFamily="34" charset="0"/>
            <a:buChar char="•"/>
          </a:pPr>
          <a:r>
            <a:rPr lang="en-US" sz="1100" baseline="0">
              <a:solidFill>
                <a:schemeClr val="tx1"/>
              </a:solidFill>
            </a:rPr>
            <a:t>For Hydropower Resources, enter the aggregate annual quantity of generation (MWh/year) from the hydropower Resources that will meet the additionality requirements in RFP Section 2.6 and be delivered to Zone J (“incremental hydropower”) in Cell G13.</a:t>
          </a:r>
        </a:p>
        <a:p>
          <a:pPr marL="0" indent="0">
            <a:buFontTx/>
            <a:buNone/>
          </a:pPr>
          <a:r>
            <a:rPr lang="en-US" sz="1100" i="1" baseline="0">
              <a:solidFill>
                <a:schemeClr val="tx1"/>
              </a:solidFill>
            </a:rPr>
            <a:t>For each Resource:</a:t>
          </a:r>
        </a:p>
        <a:p>
          <a:pPr marL="171450" indent="-171450">
            <a:buFont typeface="Arial" panose="020B0604020202020204" pitchFamily="34" charset="0"/>
            <a:buChar char="•"/>
          </a:pPr>
          <a:r>
            <a:rPr lang="en-US" sz="1100" baseline="0">
              <a:solidFill>
                <a:schemeClr val="tx1"/>
              </a:solidFill>
            </a:rPr>
            <a:t>Enter the Resource Name in Column D.</a:t>
          </a:r>
        </a:p>
        <a:p>
          <a:pPr marL="171450" indent="-171450">
            <a:buFont typeface="Arial" panose="020B0604020202020204" pitchFamily="34" charset="0"/>
            <a:buChar char="•"/>
          </a:pPr>
          <a:r>
            <a:rPr lang="en-US" sz="1100" baseline="0">
              <a:solidFill>
                <a:schemeClr val="tx1"/>
              </a:solidFill>
            </a:rPr>
            <a:t>Enter the Resource Location in Column E. </a:t>
          </a:r>
        </a:p>
        <a:p>
          <a:pPr marL="171450" indent="-171450">
            <a:buFont typeface="Arial" panose="020B0604020202020204" pitchFamily="34" charset="0"/>
            <a:buChar char="•"/>
          </a:pPr>
          <a:r>
            <a:rPr lang="en-US" sz="1100" baseline="0">
              <a:solidFill>
                <a:schemeClr val="tx1"/>
              </a:solidFill>
            </a:rPr>
            <a:t>Enter the Injection Point in Column F. </a:t>
          </a:r>
        </a:p>
        <a:p>
          <a:pPr marL="171450" indent="-171450">
            <a:buFont typeface="Arial" panose="020B0604020202020204" pitchFamily="34" charset="0"/>
            <a:buChar char="•"/>
          </a:pPr>
          <a:r>
            <a:rPr lang="en-US" sz="1100" baseline="0">
              <a:solidFill>
                <a:schemeClr val="tx1"/>
              </a:solidFill>
            </a:rPr>
            <a:t>Select from the drop-down menu the Technology Type for the Resource in Column G.</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tx1"/>
              </a:solidFill>
            </a:rPr>
            <a:t>Enter the Installed Capacity in Megawatts for the Resource in Column H.</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tx1"/>
              </a:solidFill>
            </a:rPr>
            <a:t>Enter the annual degradation factor for the Resource as a percentage in Column I. Enter 0 if no degradation is expected for the Resource.</a:t>
          </a:r>
        </a:p>
        <a:p>
          <a:pPr marL="171450" indent="-171450">
            <a:buFont typeface="Arial" panose="020B0604020202020204" pitchFamily="34" charset="0"/>
            <a:buChar char="•"/>
          </a:pPr>
          <a:r>
            <a:rPr lang="en-US" sz="1100" baseline="0">
              <a:solidFill>
                <a:schemeClr val="tx1"/>
              </a:solidFill>
            </a:rPr>
            <a:t>Enter the proposed or actual Commercial Operation date for the Resource in Column J.</a:t>
          </a:r>
        </a:p>
        <a:p>
          <a:pPr marL="171450" indent="-171450">
            <a:buFont typeface="Arial" panose="020B0604020202020204" pitchFamily="34" charset="0"/>
            <a:buChar char="•"/>
          </a:pPr>
          <a:r>
            <a:rPr lang="en-US" sz="1100" baseline="0">
              <a:solidFill>
                <a:schemeClr val="tx1"/>
              </a:solidFill>
            </a:rPr>
            <a:t>Enter the expected capacity factor as a value between 0 and 100 representing the expected generation as a percentage of nameplate capacity for the Resource in Column K.</a:t>
          </a:r>
        </a:p>
        <a:p>
          <a:pPr marL="171450" indent="-171450">
            <a:buFont typeface="Arial" panose="020B0604020202020204" pitchFamily="34" charset="0"/>
            <a:buChar char="•"/>
          </a:pPr>
          <a:r>
            <a:rPr lang="en-US" sz="1100" baseline="0">
              <a:solidFill>
                <a:schemeClr val="tx1"/>
              </a:solidFill>
            </a:rPr>
            <a:t>Indicate whether the Resource has an existing Tier 1 contract in Column L.</a:t>
          </a:r>
        </a:p>
        <a:p>
          <a:pPr marL="171450" indent="-171450">
            <a:buFont typeface="Arial" panose="020B0604020202020204" pitchFamily="34" charset="0"/>
            <a:buChar char="•"/>
          </a:pPr>
          <a:r>
            <a:rPr lang="en-US" sz="1100" baseline="0">
              <a:solidFill>
                <a:schemeClr val="tx1"/>
              </a:solidFill>
            </a:rPr>
            <a:t>If applicable, enter the interconnection queue position for the Resource in Column M. Enter N/A if the Resource has no queue position</a:t>
          </a:r>
          <a:r>
            <a:rPr lang="en-US" sz="1100" baseline="0">
              <a:solidFill>
                <a:srgbClr val="FF0000"/>
              </a:solidFill>
            </a:rPr>
            <a:t>.</a:t>
          </a:r>
        </a:p>
        <a:p>
          <a:pPr marL="0" indent="0">
            <a:buFontTx/>
            <a:buNone/>
          </a:pPr>
          <a:r>
            <a:rPr lang="en-US" sz="1100" b="1" u="sng" baseline="0"/>
            <a:t>Part III - Delivery Worksheet</a:t>
          </a:r>
        </a:p>
        <a:p>
          <a:pPr marL="171450" indent="-171450">
            <a:buFont typeface="Arial" panose="020B0604020202020204" pitchFamily="34" charset="0"/>
            <a:buChar char="•"/>
          </a:pPr>
          <a:r>
            <a:rPr lang="en-US" sz="1100" baseline="0">
              <a:solidFill>
                <a:schemeClr val="tx1"/>
              </a:solidFill>
            </a:rPr>
            <a:t>Table III-1. Enter the P50 aggregate deliveries of Tier 4 </a:t>
          </a:r>
          <a:r>
            <a:rPr lang="en-US" sz="1100" baseline="0">
              <a:solidFill>
                <a:sysClr val="windowText" lastClr="000000"/>
              </a:solidFill>
            </a:rPr>
            <a:t>RECs from all Resources to Delivery Point for the first full calendar year that all Resources are in operation in Cells D13:O36. </a:t>
          </a:r>
        </a:p>
        <a:p>
          <a:pPr marL="171450" indent="-171450">
            <a:buFont typeface="Arial" panose="020B0604020202020204" pitchFamily="34" charset="0"/>
            <a:buChar char="•"/>
          </a:pPr>
          <a:r>
            <a:rPr lang="en-US" sz="1100" baseline="0">
              <a:solidFill>
                <a:schemeClr val="tx1"/>
              </a:solidFill>
            </a:rPr>
            <a:t>Table III-2. Enter the P50 deliveries of </a:t>
          </a:r>
          <a:r>
            <a:rPr lang="en-US" sz="1100" baseline="0">
              <a:solidFill>
                <a:sysClr val="windowText" lastClr="000000"/>
              </a:solidFill>
            </a:rPr>
            <a:t>total energy in Megawatt hours to Delivery Point, including energy from all Resources and system energy for the first full calendar year that all Resources are in operation in Cells D54:O77.</a:t>
          </a:r>
        </a:p>
        <a:p>
          <a:pPr marL="171450" indent="-171450">
            <a:buFont typeface="Arial" panose="020B0604020202020204" pitchFamily="34" charset="0"/>
            <a:buChar char="•"/>
          </a:pPr>
          <a:r>
            <a:rPr lang="en-US" sz="1100" baseline="0">
              <a:solidFill>
                <a:schemeClr val="tx1"/>
              </a:solidFill>
            </a:rPr>
            <a:t>Table III-3.  For Projects that include Energy Storage, enter the  </a:t>
          </a:r>
          <a:r>
            <a:rPr lang="en-US" sz="1100" baseline="0">
              <a:solidFill>
                <a:sysClr val="windowText" lastClr="000000"/>
              </a:solidFill>
            </a:rPr>
            <a:t>P50 deliveries of total energy in Megawatt hours to Delivery Point including energy from all Resources and system energy for the first full calendar year that all Resources are in operation, without the Energy Storage, in Cells D95:O118</a:t>
          </a:r>
          <a:r>
            <a:rPr lang="en-US" sz="1100" baseline="0">
              <a:solidFill>
                <a:schemeClr val="tx1"/>
              </a:solidFill>
            </a:rPr>
            <a:t>.</a:t>
          </a:r>
        </a:p>
        <a:p>
          <a:r>
            <a:rPr lang="en-US" sz="1100" b="1" u="sng" baseline="0"/>
            <a:t>Part IV-1 - Pricing Worksheet </a:t>
          </a:r>
        </a:p>
        <a:p>
          <a:pPr marL="171450" indent="-171450">
            <a:buFont typeface="Arial" panose="020B0604020202020204" pitchFamily="34" charset="0"/>
            <a:buChar char="•"/>
          </a:pPr>
          <a:r>
            <a:rPr lang="en-US" sz="1100" baseline="0">
              <a:solidFill>
                <a:sysClr val="windowText" lastClr="000000"/>
              </a:solidFill>
            </a:rPr>
            <a:t>For Projects that do not include hydropower Resources, only Part IV-1 needs to be completed. For Projects that do include hydropower resources, Part IV-1 and IV-2 must be completed, corresponding to pricing without and with the Supplier Energy Baseline, respectively. </a:t>
          </a:r>
        </a:p>
        <a:p>
          <a:pPr marL="171450" indent="-171450">
            <a:buFont typeface="Arial" panose="020B0604020202020204" pitchFamily="34" charset="0"/>
            <a:buChar char="•"/>
          </a:pPr>
          <a:r>
            <a:rPr lang="en-US" sz="1100" baseline="0">
              <a:solidFill>
                <a:sysClr val="windowText" lastClr="000000"/>
              </a:solidFill>
            </a:rPr>
            <a:t>Select from the drop-down menu in Cell D11 whether the Price Structure offered in the Bid is a Fixed REC or Index REC. </a:t>
          </a:r>
        </a:p>
        <a:p>
          <a:pPr marL="171450" indent="-171450">
            <a:buFont typeface="Arial" panose="020B0604020202020204" pitchFamily="34" charset="0"/>
            <a:buChar char="•"/>
          </a:pPr>
          <a:r>
            <a:rPr lang="en-US" sz="1100" baseline="0">
              <a:solidFill>
                <a:sysClr val="windowText" lastClr="000000"/>
              </a:solidFill>
            </a:rPr>
            <a:t>Select from the drop-down menu in Cell D12 whether the price(s) offered is Level, Escalating, or Both.</a:t>
          </a:r>
        </a:p>
        <a:p>
          <a:pPr marL="171450" indent="-171450">
            <a:buFont typeface="Arial" panose="020B0604020202020204" pitchFamily="34" charset="0"/>
            <a:buChar char="•"/>
          </a:pPr>
          <a:r>
            <a:rPr lang="en-US" sz="1100" baseline="0">
              <a:solidFill>
                <a:sysClr val="windowText" lastClr="000000"/>
              </a:solidFill>
            </a:rPr>
            <a:t>If Escalating or Both is selected, enter the annual escalation rate, not to exceed 3%, in Cell D13. </a:t>
          </a:r>
        </a:p>
        <a:p>
          <a:pPr marL="171450" indent="-171450">
            <a:buFont typeface="Arial" panose="020B0604020202020204" pitchFamily="34" charset="0"/>
            <a:buChar char="•"/>
          </a:pPr>
          <a:r>
            <a:rPr lang="en-US" sz="1100" baseline="0">
              <a:solidFill>
                <a:sysClr val="windowText" lastClr="000000"/>
              </a:solidFill>
            </a:rPr>
            <a:t>If the Price Structure selected is Index REC and with New Transmission, provide the following values used to compute the Capacity Reference Price as defined in RFP Section 4.1.2:</a:t>
          </a:r>
        </a:p>
        <a:p>
          <a:pPr marL="628650" lvl="1" indent="-171450">
            <a:buFont typeface="Arial" panose="020B0604020202020204" pitchFamily="34" charset="0"/>
            <a:buChar char="•"/>
          </a:pPr>
          <a:r>
            <a:rPr lang="en-US" sz="1100" baseline="0">
              <a:solidFill>
                <a:sysClr val="windowText" lastClr="000000"/>
              </a:solidFill>
            </a:rPr>
            <a:t>Enter the Loss Factor as a percentage in Cell F15.</a:t>
          </a:r>
        </a:p>
        <a:p>
          <a:pPr marL="628650" lvl="1" indent="-171450">
            <a:buFont typeface="Arial" panose="020B0604020202020204" pitchFamily="34" charset="0"/>
            <a:buChar char="•"/>
          </a:pPr>
          <a:r>
            <a:rPr lang="en-US" sz="1100" baseline="0">
              <a:solidFill>
                <a:sysClr val="windowText" lastClr="000000"/>
              </a:solidFill>
            </a:rPr>
            <a:t>Enter the Unavailability Factor as a percentage in Cell F16.</a:t>
          </a:r>
        </a:p>
        <a:p>
          <a:pPr marL="628650" lvl="1" indent="-171450">
            <a:buFont typeface="Arial" panose="020B0604020202020204" pitchFamily="34" charset="0"/>
            <a:buChar char="•"/>
          </a:pPr>
          <a:r>
            <a:rPr lang="en-US" sz="1100" baseline="0">
              <a:solidFill>
                <a:sysClr val="windowText" lastClr="000000"/>
              </a:solidFill>
            </a:rPr>
            <a:t>Enter the UDR in Megawatts in Cell F17. </a:t>
          </a:r>
        </a:p>
        <a:p>
          <a:pPr marL="171450" indent="-171450">
            <a:buFont typeface="Arial" panose="020B0604020202020204" pitchFamily="34" charset="0"/>
            <a:buChar char="•"/>
          </a:pPr>
          <a:r>
            <a:rPr lang="en-US" sz="1100" baseline="0">
              <a:solidFill>
                <a:sysClr val="windowText" lastClr="000000"/>
              </a:solidFill>
            </a:rPr>
            <a:t>If the Price Structure selected is Index REC without New Transmission (Resources in Zone J):</a:t>
          </a:r>
        </a:p>
        <a:p>
          <a:pPr marL="628650" lvl="1" indent="-171450">
            <a:buFont typeface="Arial" panose="020B0604020202020204" pitchFamily="34" charset="0"/>
            <a:buChar char="•"/>
          </a:pPr>
          <a:r>
            <a:rPr lang="en-US" sz="1100" baseline="0">
              <a:solidFill>
                <a:sysClr val="windowText" lastClr="000000"/>
              </a:solidFill>
            </a:rPr>
            <a:t>Enter the Fixed Winter UCAP Production Factor as described in RFP Section 4.1.2 as a percentage in Cell F19.</a:t>
          </a:r>
        </a:p>
        <a:p>
          <a:pPr marL="628650" lvl="1" indent="-171450">
            <a:buFont typeface="Arial" panose="020B0604020202020204" pitchFamily="34" charset="0"/>
            <a:buChar char="•"/>
          </a:pPr>
          <a:r>
            <a:rPr lang="en-US" sz="1100" baseline="0">
              <a:solidFill>
                <a:sysClr val="windowText" lastClr="000000"/>
              </a:solidFill>
            </a:rPr>
            <a:t>Enter the Fixed Winter UCAP Production Factor as described in RFP Section 4.1.2 as a percentage in Cell F20.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ysClr val="windowText" lastClr="000000"/>
              </a:solidFill>
            </a:rPr>
            <a:t>Enter the first Contract Year price in Cell D24 for Level prices and/or Cell F24 for Escalating prices. Prices will </a:t>
          </a:r>
          <a:r>
            <a:rPr lang="en-US" sz="1100" baseline="0">
              <a:solidFill>
                <a:schemeClr val="tx1"/>
              </a:solidFill>
            </a:rPr>
            <a:t>auto-fill for the remaining duration of the Contract Tenor entered in Part I. For Fixed RECs, the price entered in Cells D24 and F24 represents a Fixed Price per Tier 4 REC. For Index RECs, the price entered in Cells D24 and F24 represents a Strike Price per Tier 4 REC as described in RFP Section 4.1.2.</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ysClr val="windowText" lastClr="000000"/>
              </a:solidFill>
            </a:rPr>
            <a:t>Prices entered in Part IV-1-1 represent the price for the Bid without Energy Storage. Use Part IV-1-2 to enter prices including the Energy Storage.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ysClr val="windowText" lastClr="000000"/>
              </a:solidFill>
            </a:rPr>
            <a:t>The Price Structure for the Bid with Energy Storage may not differ from the Price Structure offered without Energy Storage. </a:t>
          </a:r>
        </a:p>
        <a:p>
          <a:pPr marL="171450" indent="-171450">
            <a:buFont typeface="Arial" panose="020B0604020202020204" pitchFamily="34" charset="0"/>
            <a:buChar char="•"/>
          </a:pPr>
          <a:r>
            <a:rPr lang="en-US" sz="1100" baseline="0">
              <a:solidFill>
                <a:sysClr val="windowText" lastClr="000000"/>
              </a:solidFill>
            </a:rPr>
            <a:t>If Escalating or Both is selected, enter the escalation rate not greater than 3% in Cell D62. </a:t>
          </a:r>
        </a:p>
        <a:p>
          <a:pPr marL="171450" indent="-171450">
            <a:buFont typeface="Arial" panose="020B0604020202020204" pitchFamily="34" charset="0"/>
            <a:buChar char="•"/>
          </a:pPr>
          <a:r>
            <a:rPr lang="en-US" sz="1100" baseline="0">
              <a:solidFill>
                <a:sysClr val="windowText" lastClr="000000"/>
              </a:solidFill>
            </a:rPr>
            <a:t>If the Price Structure selected is Index REC and with New Transmission, provide the following values used to compute the Reference Capacity Price as defined in RFP Section 4.1.2:</a:t>
          </a:r>
        </a:p>
        <a:p>
          <a:pPr marL="628650" lvl="1" indent="-171450">
            <a:buFont typeface="Arial" panose="020B0604020202020204" pitchFamily="34" charset="0"/>
            <a:buChar char="•"/>
          </a:pPr>
          <a:r>
            <a:rPr lang="en-US" sz="1100" baseline="0">
              <a:solidFill>
                <a:sysClr val="windowText" lastClr="000000"/>
              </a:solidFill>
            </a:rPr>
            <a:t>Enter the Loss Factor as a percentage in Cell F64.</a:t>
          </a:r>
        </a:p>
        <a:p>
          <a:pPr marL="628650" lvl="1" indent="-171450">
            <a:buFont typeface="Arial" panose="020B0604020202020204" pitchFamily="34" charset="0"/>
            <a:buChar char="•"/>
          </a:pPr>
          <a:r>
            <a:rPr lang="en-US" sz="1100" baseline="0">
              <a:solidFill>
                <a:sysClr val="windowText" lastClr="000000"/>
              </a:solidFill>
            </a:rPr>
            <a:t>Enter the Unavailability Factor as a percentage in Cell F65.</a:t>
          </a:r>
        </a:p>
        <a:p>
          <a:pPr marL="628650" lvl="1" indent="-171450">
            <a:buFont typeface="Arial" panose="020B0604020202020204" pitchFamily="34" charset="0"/>
            <a:buChar char="•"/>
          </a:pPr>
          <a:r>
            <a:rPr lang="en-US" sz="1100" baseline="0">
              <a:solidFill>
                <a:sysClr val="windowText" lastClr="000000"/>
              </a:solidFill>
            </a:rPr>
            <a:t>Enter the UDR in Megawatts in Cell F66. </a:t>
          </a:r>
        </a:p>
        <a:p>
          <a:pPr marL="171450" indent="-171450">
            <a:buFont typeface="Arial" panose="020B0604020202020204" pitchFamily="34" charset="0"/>
            <a:buChar char="•"/>
          </a:pPr>
          <a:r>
            <a:rPr lang="en-US" sz="1100" baseline="0">
              <a:solidFill>
                <a:sysClr val="windowText" lastClr="000000"/>
              </a:solidFill>
            </a:rPr>
            <a:t>If the Price Structure selected is Index REC and no New Transmission is offered (Resources in Zone J):</a:t>
          </a:r>
        </a:p>
        <a:p>
          <a:pPr marL="628650" lvl="1" indent="-171450">
            <a:buFont typeface="Arial" panose="020B0604020202020204" pitchFamily="34" charset="0"/>
            <a:buChar char="•"/>
          </a:pPr>
          <a:r>
            <a:rPr lang="en-US" sz="1100" baseline="0">
              <a:solidFill>
                <a:sysClr val="windowText" lastClr="000000"/>
              </a:solidFill>
            </a:rPr>
            <a:t>Enter the Fixed Winter UCAP Production Factor as described in RFP Section 4.1.2 as a percentage in Cell F68.</a:t>
          </a:r>
        </a:p>
        <a:p>
          <a:pPr marL="628650" lvl="1" indent="-171450">
            <a:buFont typeface="Arial" panose="020B0604020202020204" pitchFamily="34" charset="0"/>
            <a:buChar char="•"/>
          </a:pPr>
          <a:r>
            <a:rPr lang="en-US" sz="1100" baseline="0">
              <a:solidFill>
                <a:sysClr val="windowText" lastClr="000000"/>
              </a:solidFill>
            </a:rPr>
            <a:t>Enter the Fixed Winter UCAP Production Factor as described in RFP Section 4.1.2  as a percentage in Cell F69.</a:t>
          </a:r>
        </a:p>
        <a:p>
          <a:pPr marL="171450" indent="-171450">
            <a:buFont typeface="Arial" panose="020B0604020202020204" pitchFamily="34" charset="0"/>
            <a:buChar char="•"/>
          </a:pPr>
          <a:r>
            <a:rPr lang="en-US" sz="1100" baseline="0">
              <a:solidFill>
                <a:sysClr val="windowText" lastClr="000000"/>
              </a:solidFill>
            </a:rPr>
            <a:t>Enter the first Contract Year price in Cell D73 for Level prices and/or Cell F73 for Escalating prices. Prices will auto-fill for the remaining duration of the Contract Tenor entered in Part I.</a:t>
          </a:r>
        </a:p>
        <a:p>
          <a:r>
            <a:rPr lang="en-US" sz="1100" b="1" u="sng" baseline="0">
              <a:solidFill>
                <a:sysClr val="windowText" lastClr="000000"/>
              </a:solidFill>
              <a:latin typeface="+mn-lt"/>
              <a:ea typeface="+mn-ea"/>
              <a:cs typeface="+mn-cs"/>
            </a:rPr>
            <a:t>Part IV-2 - Pricing Worksheet</a:t>
          </a:r>
        </a:p>
        <a:p>
          <a:pPr marL="171450" indent="-171450">
            <a:buFont typeface="Arial" panose="020B0604020202020204" pitchFamily="34" charset="0"/>
            <a:buChar char="•"/>
          </a:pPr>
          <a:r>
            <a:rPr lang="en-US" sz="1100" baseline="0">
              <a:solidFill>
                <a:sysClr val="windowText" lastClr="000000"/>
              </a:solidFill>
            </a:rPr>
            <a:t>For Projects that include hydropower Resources, enter prices that include the Energy Supplier Baseline in Part IV-2.</a:t>
          </a:r>
        </a:p>
        <a:p>
          <a:pPr marL="171450" indent="-171450">
            <a:buFont typeface="Arial" panose="020B0604020202020204" pitchFamily="34" charset="0"/>
            <a:buChar char="•"/>
          </a:pPr>
          <a:r>
            <a:rPr lang="en-US" sz="1100" baseline="0">
              <a:solidFill>
                <a:sysClr val="windowText" lastClr="000000"/>
              </a:solidFill>
            </a:rPr>
            <a:t>Select from the drop-down menu in Cell D11 whether the Price Structure offered in the Bid is a Fixed REC or Index REC.</a:t>
          </a:r>
        </a:p>
        <a:p>
          <a:pPr marL="171450" indent="-171450">
            <a:buFont typeface="Arial" panose="020B0604020202020204" pitchFamily="34" charset="0"/>
            <a:buChar char="•"/>
          </a:pPr>
          <a:r>
            <a:rPr lang="en-US" sz="1100" baseline="0">
              <a:solidFill>
                <a:sysClr val="windowText" lastClr="000000"/>
              </a:solidFill>
            </a:rPr>
            <a:t>Select from the drop-down menu in Cell D12 whether the price(s) offered is Level, Escalating, or Both.</a:t>
          </a:r>
        </a:p>
        <a:p>
          <a:pPr marL="171450" indent="-171450">
            <a:buFont typeface="Arial" panose="020B0604020202020204" pitchFamily="34" charset="0"/>
            <a:buChar char="•"/>
          </a:pPr>
          <a:r>
            <a:rPr lang="en-US" sz="1100" baseline="0">
              <a:solidFill>
                <a:sysClr val="windowText" lastClr="000000"/>
              </a:solidFill>
            </a:rPr>
            <a:t>If Escalating or Both is selected, enter the annual escalation rate, not to exceed 3%, in Cell D13. </a:t>
          </a:r>
        </a:p>
        <a:p>
          <a:pPr marL="171450" indent="-171450">
            <a:buFont typeface="Arial" panose="020B0604020202020204" pitchFamily="34" charset="0"/>
            <a:buChar char="•"/>
          </a:pPr>
          <a:r>
            <a:rPr lang="en-US" sz="1100" baseline="0">
              <a:solidFill>
                <a:sysClr val="windowText" lastClr="000000"/>
              </a:solidFill>
            </a:rPr>
            <a:t>If the Price Structure selected is Index REC and with New Transmission, provide the following values used to compute the Capacity Reference Price as defined in RFP Section 4.1.2:</a:t>
          </a:r>
        </a:p>
        <a:p>
          <a:pPr marL="628650" lvl="1" indent="-171450">
            <a:buFont typeface="Arial" panose="020B0604020202020204" pitchFamily="34" charset="0"/>
            <a:buChar char="•"/>
          </a:pPr>
          <a:r>
            <a:rPr lang="en-US" sz="1100" baseline="0">
              <a:solidFill>
                <a:sysClr val="windowText" lastClr="000000"/>
              </a:solidFill>
            </a:rPr>
            <a:t>Enter the Loss Factor as a percentage in Cell F15.</a:t>
          </a:r>
        </a:p>
        <a:p>
          <a:pPr marL="628650" lvl="1" indent="-171450">
            <a:buFont typeface="Arial" panose="020B0604020202020204" pitchFamily="34" charset="0"/>
            <a:buChar char="•"/>
          </a:pPr>
          <a:r>
            <a:rPr lang="en-US" sz="1100" baseline="0">
              <a:solidFill>
                <a:sysClr val="windowText" lastClr="000000"/>
              </a:solidFill>
            </a:rPr>
            <a:t>Enter the Unavailability Factor as a percentage in Cell F16.</a:t>
          </a:r>
        </a:p>
        <a:p>
          <a:pPr marL="628650" lvl="1" indent="-171450">
            <a:buFont typeface="Arial" panose="020B0604020202020204" pitchFamily="34" charset="0"/>
            <a:buChar char="•"/>
          </a:pPr>
          <a:r>
            <a:rPr lang="en-US" sz="1100" baseline="0">
              <a:solidFill>
                <a:sysClr val="windowText" lastClr="000000"/>
              </a:solidFill>
            </a:rPr>
            <a:t>Enter the UDR in Megawatts in Cell F17. </a:t>
          </a:r>
        </a:p>
        <a:p>
          <a:pPr marL="171450" indent="-171450">
            <a:buFont typeface="Arial" panose="020B0604020202020204" pitchFamily="34" charset="0"/>
            <a:buChar char="•"/>
          </a:pPr>
          <a:r>
            <a:rPr lang="en-US" sz="1100" baseline="0">
              <a:solidFill>
                <a:sysClr val="windowText" lastClr="000000"/>
              </a:solidFill>
            </a:rPr>
            <a:t>If the Price Structure selected is Index REC without New Transmission (Resources are in Zone J):</a:t>
          </a:r>
        </a:p>
        <a:p>
          <a:pPr marL="628650" lvl="1" indent="-171450">
            <a:buFont typeface="Arial" panose="020B0604020202020204" pitchFamily="34" charset="0"/>
            <a:buChar char="•"/>
          </a:pPr>
          <a:r>
            <a:rPr lang="en-US" sz="1100" baseline="0">
              <a:solidFill>
                <a:sysClr val="windowText" lastClr="000000"/>
              </a:solidFill>
            </a:rPr>
            <a:t>Enter the Fixed Winter UCAP Production Factor as described in RFP Section 4.1.2 as a percentage in Cell F19.</a:t>
          </a:r>
        </a:p>
        <a:p>
          <a:pPr marL="628650" lvl="1" indent="-171450">
            <a:buFont typeface="Arial" panose="020B0604020202020204" pitchFamily="34" charset="0"/>
            <a:buChar char="•"/>
          </a:pPr>
          <a:r>
            <a:rPr lang="en-US" sz="1100" baseline="0">
              <a:solidFill>
                <a:sysClr val="windowText" lastClr="000000"/>
              </a:solidFill>
            </a:rPr>
            <a:t>Enter the Fixed Winter UCAP Production Factor as described in RFP Section 4.1.2 as a percentage in Cell F20.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ysClr val="windowText" lastClr="000000"/>
              </a:solidFill>
            </a:rPr>
            <a:t>Enter the first Contract Year price in Cell D24 for Level prices and/or Cell F24 for Escalating prices. Prices will auto-fill for the remaining duration of the Contract Tenor entered in Part I. </a:t>
          </a:r>
          <a:r>
            <a:rPr lang="en-US" sz="1100" baseline="0">
              <a:solidFill>
                <a:schemeClr val="tx1"/>
              </a:solidFill>
            </a:rPr>
            <a:t>For Fixed RECs, the price entered in Cells D24 and F24 represents a Fixed Price per Tier 4 REC. For Index RECs, the price entered in Cells D24 and F24 represents a Strike Price per Tier 4 REC as described in RFP Section 4.1.2.</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ysClr val="windowText" lastClr="000000"/>
              </a:solidFill>
            </a:rPr>
            <a:t>Prices entered in Part IV-1-1 represent the price for the Bid without Energy Storage. Use Part IV-1-2 to enter prices including the Energy Storage.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ysClr val="windowText" lastClr="000000"/>
              </a:solidFill>
            </a:rPr>
            <a:t>The Price Structure for the Bid with Energy Storage may not differ from the Price Structure offered without Energy Storage. </a:t>
          </a:r>
        </a:p>
        <a:p>
          <a:pPr marL="171450" indent="-171450">
            <a:buFont typeface="Arial" panose="020B0604020202020204" pitchFamily="34" charset="0"/>
            <a:buChar char="•"/>
          </a:pPr>
          <a:r>
            <a:rPr lang="en-US" sz="1100" baseline="0">
              <a:solidFill>
                <a:sysClr val="windowText" lastClr="000000"/>
              </a:solidFill>
            </a:rPr>
            <a:t>If Escalating or Both is selected, enter the escalation rate not greater than 3% in Cell D62. </a:t>
          </a:r>
        </a:p>
        <a:p>
          <a:pPr marL="171450" indent="-171450">
            <a:buFont typeface="Arial" panose="020B0604020202020204" pitchFamily="34" charset="0"/>
            <a:buChar char="•"/>
          </a:pPr>
          <a:r>
            <a:rPr lang="en-US" sz="1100" baseline="0">
              <a:solidFill>
                <a:sysClr val="windowText" lastClr="000000"/>
              </a:solidFill>
            </a:rPr>
            <a:t>If the Price Structure selected is Index REC and with New Transmission, provide the following values used to compute the Reference Capacity Price as defined in RFP Section 4.1.2:</a:t>
          </a:r>
        </a:p>
        <a:p>
          <a:pPr marL="628650" lvl="1" indent="-171450">
            <a:buFont typeface="Arial" panose="020B0604020202020204" pitchFamily="34" charset="0"/>
            <a:buChar char="•"/>
          </a:pPr>
          <a:r>
            <a:rPr lang="en-US" sz="1100" baseline="0">
              <a:solidFill>
                <a:sysClr val="windowText" lastClr="000000"/>
              </a:solidFill>
            </a:rPr>
            <a:t>Enter the Loss Factor as a percentage in Cell F64.</a:t>
          </a:r>
        </a:p>
        <a:p>
          <a:pPr marL="628650" lvl="1" indent="-171450">
            <a:buFont typeface="Arial" panose="020B0604020202020204" pitchFamily="34" charset="0"/>
            <a:buChar char="•"/>
          </a:pPr>
          <a:r>
            <a:rPr lang="en-US" sz="1100" baseline="0">
              <a:solidFill>
                <a:sysClr val="windowText" lastClr="000000"/>
              </a:solidFill>
            </a:rPr>
            <a:t>Enter the Unavailability Factor as a percentage in Cell F65.</a:t>
          </a:r>
        </a:p>
        <a:p>
          <a:pPr marL="628650" lvl="1" indent="-171450">
            <a:buFont typeface="Arial" panose="020B0604020202020204" pitchFamily="34" charset="0"/>
            <a:buChar char="•"/>
          </a:pPr>
          <a:r>
            <a:rPr lang="en-US" sz="1100" baseline="0">
              <a:solidFill>
                <a:sysClr val="windowText" lastClr="000000"/>
              </a:solidFill>
            </a:rPr>
            <a:t>Enter the UDR in Megawatts in Cell F66. </a:t>
          </a:r>
        </a:p>
        <a:p>
          <a:pPr marL="171450" indent="-171450">
            <a:buFont typeface="Arial" panose="020B0604020202020204" pitchFamily="34" charset="0"/>
            <a:buChar char="•"/>
          </a:pPr>
          <a:r>
            <a:rPr lang="en-US" sz="1100" baseline="0">
              <a:solidFill>
                <a:sysClr val="windowText" lastClr="000000"/>
              </a:solidFill>
            </a:rPr>
            <a:t>If the Price Structure selected is Index REC and no New Transmission is offered (Resources are in Zone J):</a:t>
          </a:r>
        </a:p>
        <a:p>
          <a:pPr marL="628650" lvl="1" indent="-171450">
            <a:buFont typeface="Arial" panose="020B0604020202020204" pitchFamily="34" charset="0"/>
            <a:buChar char="•"/>
          </a:pPr>
          <a:r>
            <a:rPr lang="en-US" sz="1100" baseline="0">
              <a:solidFill>
                <a:sysClr val="windowText" lastClr="000000"/>
              </a:solidFill>
            </a:rPr>
            <a:t>Enter the Fixed Winter UCAP Production Factor as described in RFP Section 4.1.2 as a percentage in Cell F68.</a:t>
          </a:r>
        </a:p>
        <a:p>
          <a:pPr marL="628650" lvl="1" indent="-171450">
            <a:buFont typeface="Arial" panose="020B0604020202020204" pitchFamily="34" charset="0"/>
            <a:buChar char="•"/>
          </a:pPr>
          <a:r>
            <a:rPr lang="en-US" sz="1100" baseline="0">
              <a:solidFill>
                <a:sysClr val="windowText" lastClr="000000"/>
              </a:solidFill>
            </a:rPr>
            <a:t>Enter the Fixed Winter UCAP Production Factor as described in RFP Section 4.1.2  as a percentage in Cell F69.</a:t>
          </a:r>
        </a:p>
        <a:p>
          <a:pPr marL="171450" indent="-171450">
            <a:buFont typeface="Arial" panose="020B0604020202020204" pitchFamily="34" charset="0"/>
            <a:buChar char="•"/>
          </a:pPr>
          <a:r>
            <a:rPr lang="en-US" sz="1100" baseline="0">
              <a:solidFill>
                <a:sysClr val="windowText" lastClr="000000"/>
              </a:solidFill>
            </a:rPr>
            <a:t>Enter the first Contract Year price in Cell D73 for Level prices and/or Cell F73 for Escalating prices. Prices will auto-fill for the remaining duration of the Contract Tenor entered in Part I.</a:t>
          </a:r>
          <a:endParaRPr lang="en-US" sz="1100" b="1" u="none" baseline="0">
            <a:solidFill>
              <a:sysClr val="windowText" lastClr="000000"/>
            </a:solidFill>
            <a:latin typeface="+mn-lt"/>
            <a:ea typeface="+mn-ea"/>
            <a:cs typeface="+mn-cs"/>
          </a:endParaRPr>
        </a:p>
        <a:p>
          <a:r>
            <a:rPr lang="en-US" sz="1100" b="1" u="sng" baseline="0">
              <a:solidFill>
                <a:schemeClr val="dk1"/>
              </a:solidFill>
              <a:latin typeface="+mn-lt"/>
              <a:ea typeface="+mn-ea"/>
              <a:cs typeface="+mn-cs"/>
            </a:rPr>
            <a:t>Part V-1 - Incremental Economic Benefits Category 1:  Project-specific Expenditures and Jobs</a:t>
          </a:r>
        </a:p>
        <a:p>
          <a:pPr marL="171450" indent="-171450">
            <a:buFont typeface="Arial" panose="020B0604020202020204" pitchFamily="34" charset="0"/>
            <a:buChar char="•"/>
          </a:pPr>
          <a:r>
            <a:rPr lang="en-US" sz="1100" baseline="0"/>
            <a:t>Incremental Economic Benefits included in the Category 1 table are restricted to Project-specific direct expenditures and jobs creation in New York State.</a:t>
          </a:r>
        </a:p>
        <a:p>
          <a:pPr marL="171450" indent="-171450">
            <a:buFont typeface="Arial" panose="020B0604020202020204" pitchFamily="34" charset="0"/>
            <a:buChar char="•"/>
          </a:pPr>
          <a:r>
            <a:rPr lang="en-US" sz="1100" baseline="0"/>
            <a:t>For each row item, all fields must be filled.  Enter "0" instead of leaving a numerical field cell blank to avoid a warning message. </a:t>
          </a:r>
        </a:p>
        <a:p>
          <a:pPr marL="171450" indent="-171450">
            <a:buFont typeface="Arial" panose="020B0604020202020204" pitchFamily="34" charset="0"/>
            <a:buChar char="•"/>
          </a:pPr>
          <a:r>
            <a:rPr lang="en-US" sz="1100" baseline="0"/>
            <a:t>Select the Project Phase from the drop-down list in column D, the Evaluation Period from the drop-down list in column E, and enter the expected Start Date and End Date for the Incremental Economic Benefits in columns F and G.</a:t>
          </a:r>
        </a:p>
        <a:p>
          <a:pPr marL="171450" indent="-171450">
            <a:buFont typeface="Arial" panose="020B0604020202020204" pitchFamily="34" charset="0"/>
            <a:buChar char="•"/>
          </a:pPr>
          <a:r>
            <a:rPr lang="en-US" sz="1100" baseline="0"/>
            <a:t>Enter a brief Description in Column H. The Description may include references to the associated narrative section(s).  </a:t>
          </a:r>
        </a:p>
        <a:p>
          <a:pPr marL="171450" indent="-171450">
            <a:buFont typeface="Arial" panose="020B0604020202020204" pitchFamily="34" charset="0"/>
            <a:buChar char="•"/>
          </a:pPr>
          <a:r>
            <a:rPr lang="en-US" sz="1100" baseline="0"/>
            <a:t>Enter total Net Expenditures in NYS in column I and the subtotal of Disadvantaged Communities Net Expenditures in column J for each line item.  Scale the values to thousands of nominal dollars.</a:t>
          </a:r>
        </a:p>
        <a:p>
          <a:pPr marL="171450" indent="-171450">
            <a:buFont typeface="Arial" panose="020B0604020202020204" pitchFamily="34" charset="0"/>
            <a:buChar char="•"/>
          </a:pPr>
          <a:r>
            <a:rPr lang="en-US" sz="1100" baseline="0"/>
            <a:t>For jobs lasting less than three years, </a:t>
          </a:r>
        </a:p>
        <a:p>
          <a:pPr marL="628650" lvl="1" indent="-171450">
            <a:buFont typeface="Arial" panose="020B0604020202020204" pitchFamily="34" charset="0"/>
            <a:buChar char="•"/>
          </a:pPr>
          <a:r>
            <a:rPr lang="en-US" sz="1100" baseline="0"/>
            <a:t>Enter Short-term Direct Job Creation in NYS total unique jobs statewide in column K and the subtotal for Disadvantaged Communities in column L.  </a:t>
          </a:r>
        </a:p>
        <a:p>
          <a:pPr marL="628650" lvl="1" indent="-171450">
            <a:buFont typeface="Arial" panose="020B0604020202020204" pitchFamily="34" charset="0"/>
            <a:buChar char="•"/>
          </a:pPr>
          <a:r>
            <a:rPr lang="en-US" sz="1100" baseline="0"/>
            <a:t>Enter the equivalent FTE-years measure of jobs created in total statewide in column M and the subtotal for Disadvantaged Communities in column N.</a:t>
          </a:r>
        </a:p>
        <a:p>
          <a:pPr marL="171450" indent="-171450">
            <a:buFont typeface="Arial" panose="020B0604020202020204" pitchFamily="34" charset="0"/>
            <a:buChar char="•"/>
          </a:pPr>
          <a:r>
            <a:rPr lang="en-US" sz="1100" baseline="0"/>
            <a:t>For jobs lasting three years or more, enter Long-term Direct Job Creation in NYS total statewide FTE-years in column O and the subtotal of FTE-years for Disadvantaged Communities in column P.</a:t>
          </a:r>
        </a:p>
        <a:p>
          <a:pPr marL="0" indent="0"/>
          <a:r>
            <a:rPr lang="en-US" sz="1100" b="1" u="sng" baseline="0">
              <a:solidFill>
                <a:schemeClr val="dk1"/>
              </a:solidFill>
              <a:latin typeface="+mn-lt"/>
              <a:ea typeface="+mn-ea"/>
              <a:cs typeface="+mn-cs"/>
            </a:rPr>
            <a:t>Part V-2 - Incremental Economic Benefits Category 2:  Investment and Jobs in Infrastructure, Supply Chain, and Community Development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Incremental Economic Benefits included in the Category 2 table are restricted to </a:t>
          </a:r>
          <a:r>
            <a:rPr lang="en-US" sz="1100" u="sng" baseline="0">
              <a:solidFill>
                <a:schemeClr val="dk1"/>
              </a:solidFill>
              <a:effectLst/>
              <a:latin typeface="+mn-lt"/>
              <a:ea typeface="+mn-ea"/>
              <a:cs typeface="+mn-cs"/>
            </a:rPr>
            <a:t>non</a:t>
          </a:r>
          <a:r>
            <a:rPr lang="en-US" sz="1100" baseline="0">
              <a:solidFill>
                <a:schemeClr val="dk1"/>
              </a:solidFill>
              <a:effectLst/>
              <a:latin typeface="+mn-lt"/>
              <a:ea typeface="+mn-ea"/>
              <a:cs typeface="+mn-cs"/>
            </a:rPr>
            <a:t>-Project direct investments and jobs in related transmission, other infrastructure, supply, chain, and community economic development.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Follow the same instructions in entering values in each field for each line item as provided under Part V-1.</a:t>
          </a:r>
          <a:endParaRPr lang="en-US" sz="1100" baseline="0"/>
        </a:p>
        <a:p>
          <a:pPr marL="0" indent="0"/>
          <a:r>
            <a:rPr lang="en-US" sz="1100" b="1" u="sng" baseline="0">
              <a:solidFill>
                <a:schemeClr val="dk1"/>
              </a:solidFill>
              <a:latin typeface="+mn-lt"/>
              <a:ea typeface="+mn-ea"/>
              <a:cs typeface="+mn-cs"/>
            </a:rPr>
            <a:t>Part V-3 - Incremental Economic Benefits Category 3:  Activities that Provide Opportunities for the Workforce and Communities</a:t>
          </a:r>
        </a:p>
        <a:p>
          <a:pPr marL="171450" indent="-171450">
            <a:buFont typeface="Arial" panose="020B0604020202020204" pitchFamily="34" charset="0"/>
            <a:buChar char="•"/>
          </a:pPr>
          <a:r>
            <a:rPr lang="en-US" sz="1100" baseline="0"/>
            <a:t>Incremental Economic Benefits included in the Category 3 table are for any non-expenditure input activities that promote workforce and community economic development opportunities.  Examples include hosting educational or job-training programs, or partnering with other entities to promote such opportunities.</a:t>
          </a:r>
        </a:p>
        <a:p>
          <a:pPr marL="171450" indent="-171450">
            <a:buFont typeface="Arial" panose="020B0604020202020204" pitchFamily="34" charset="0"/>
            <a:buChar char="•"/>
          </a:pPr>
          <a:r>
            <a:rPr lang="en-US" sz="1100" baseline="0"/>
            <a:t>For each row item, select the Target Beneficiaries group from the drop-down list in column D, the Evaluation Period from the drop-down list in Column E, </a:t>
          </a:r>
          <a:r>
            <a:rPr lang="en-US" sz="1100" baseline="0">
              <a:solidFill>
                <a:schemeClr val="dk1"/>
              </a:solidFill>
              <a:effectLst/>
              <a:latin typeface="+mn-lt"/>
              <a:ea typeface="+mn-ea"/>
              <a:cs typeface="+mn-cs"/>
            </a:rPr>
            <a:t>and enter the expected Start Date and End Date for the Incremental Economic Benefits in columns F and G.</a:t>
          </a:r>
        </a:p>
        <a:p>
          <a:pPr marL="171450" indent="-171450">
            <a:buFont typeface="Arial" panose="020B0604020202020204" pitchFamily="34" charset="0"/>
            <a:buChar char="•"/>
          </a:pPr>
          <a:r>
            <a:rPr lang="en-US" sz="1100" baseline="0">
              <a:solidFill>
                <a:schemeClr val="dk1"/>
              </a:solidFill>
              <a:effectLst/>
              <a:latin typeface="+mn-lt"/>
              <a:ea typeface="+mn-ea"/>
              <a:cs typeface="+mn-cs"/>
            </a:rPr>
            <a:t>Enter a brief Description in Column H. The Description may include references to the associated narrative section(s).</a:t>
          </a:r>
        </a:p>
        <a:p>
          <a:pPr marL="171450" indent="-171450">
            <a:buFont typeface="Arial" panose="020B0604020202020204" pitchFamily="34" charset="0"/>
            <a:buChar char="•"/>
          </a:pPr>
          <a:r>
            <a:rPr lang="en-US" sz="1100" baseline="0">
              <a:solidFill>
                <a:schemeClr val="dk1"/>
              </a:solidFill>
              <a:effectLst/>
              <a:latin typeface="+mn-lt"/>
              <a:ea typeface="+mn-ea"/>
              <a:cs typeface="+mn-cs"/>
            </a:rPr>
            <a:t>Enter </a:t>
          </a:r>
          <a:r>
            <a:rPr lang="en-US" sz="1100" baseline="0">
              <a:solidFill>
                <a:schemeClr val="tx1"/>
              </a:solidFill>
              <a:effectLst/>
              <a:latin typeface="+mn-lt"/>
              <a:ea typeface="+mn-ea"/>
              <a:cs typeface="+mn-cs"/>
            </a:rPr>
            <a:t>a list of identifiable Disadvantaged Communities, if any, included as specific targets of the activity.  If none are identifiable, enter "None" or a similar relevant term to indicate lack of specific DAC target areas.</a:t>
          </a:r>
        </a:p>
        <a:p>
          <a:pPr marL="171450" indent="-171450">
            <a:buFont typeface="Arial" panose="020B0604020202020204" pitchFamily="34" charset="0"/>
            <a:buChar char="•"/>
          </a:pPr>
          <a:r>
            <a:rPr lang="en-US" sz="1100" baseline="0">
              <a:solidFill>
                <a:schemeClr val="tx1"/>
              </a:solidFill>
              <a:effectLst/>
              <a:latin typeface="+mn-lt"/>
              <a:ea typeface="+mn-ea"/>
              <a:cs typeface="+mn-cs"/>
            </a:rPr>
            <a:t>Enter a unit of measure as the item's Metric in column J and the associated Quantity of Activity in column K for that Metric.</a:t>
          </a:r>
          <a:endParaRPr lang="en-US" sz="1100" baseline="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4</xdr:row>
      <xdr:rowOff>114300</xdr:rowOff>
    </xdr:from>
    <xdr:to>
      <xdr:col>9</xdr:col>
      <xdr:colOff>0</xdr:colOff>
      <xdr:row>54</xdr:row>
      <xdr:rowOff>133350</xdr:rowOff>
    </xdr:to>
    <xdr:sp macro="" textlink="">
      <xdr:nvSpPr>
        <xdr:cNvPr id="2" name="TextBox 1">
          <a:extLst>
            <a:ext uri="{FF2B5EF4-FFF2-40B4-BE49-F238E27FC236}">
              <a16:creationId xmlns:a16="http://schemas.microsoft.com/office/drawing/2014/main" id="{CB123AB2-03FF-3743-BCDD-E9AD7663ADA4}"/>
            </a:ext>
          </a:extLst>
        </xdr:cNvPr>
        <xdr:cNvSpPr txBox="1"/>
      </xdr:nvSpPr>
      <xdr:spPr>
        <a:xfrm>
          <a:off x="7061200" y="927100"/>
          <a:ext cx="0" cy="5962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User Guide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Either the Master Offers Form, the Offer Data Form (ODF), or the Port Infrastructure</a:t>
          </a:r>
          <a:r>
            <a:rPr lang="en-US" sz="1100" baseline="0">
              <a:solidFill>
                <a:schemeClr val="dk1"/>
              </a:solidFill>
              <a:effectLst/>
              <a:latin typeface="+mn-lt"/>
              <a:ea typeface="+mn-ea"/>
              <a:cs typeface="+mn-cs"/>
            </a:rPr>
            <a:t> Investment Plan Data Form (PIIPDF) </a:t>
          </a:r>
          <a:r>
            <a:rPr lang="en-US" sz="1100">
              <a:solidFill>
                <a:schemeClr val="dk1"/>
              </a:solidFill>
              <a:effectLst/>
              <a:latin typeface="+mn-lt"/>
              <a:ea typeface="+mn-ea"/>
              <a:cs typeface="+mn-cs"/>
            </a:rPr>
            <a:t>files may be prepared first. Information from the</a:t>
          </a:r>
          <a:r>
            <a:rPr lang="en-US" sz="1100" baseline="0">
              <a:solidFill>
                <a:schemeClr val="dk1"/>
              </a:solidFill>
              <a:effectLst/>
              <a:latin typeface="+mn-lt"/>
              <a:ea typeface="+mn-ea"/>
              <a:cs typeface="+mn-cs"/>
            </a:rPr>
            <a:t> ODFs and PIIPDF(s) is referenced within the Master Offers Form, and information from the Master Offers Form is referenced within the ODFs and PIIPDF(s). All fields are required to be populated before submission</a:t>
          </a:r>
          <a:r>
            <a:rPr lang="en-US" sz="1100">
              <a:solidFill>
                <a:schemeClr val="dk1"/>
              </a:solidFill>
              <a:effectLst/>
              <a:latin typeface="+mn-lt"/>
              <a:ea typeface="+mn-ea"/>
              <a:cs typeface="+mn-cs"/>
            </a:rPr>
            <a:t>. There is no electronic checking of high-level data that appears on the Master Offers Form against the same data fields that are in its referenced Offer Data Form and Port Infrastructure Investment Plan Data Form files. The Proposer is responsible for ensuring that those data fields match.</a:t>
          </a:r>
          <a:endParaRPr lang="en-US">
            <a:effectLst/>
          </a:endParaRP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Excel template is protected except for the data entry cells, which are shaded in green.  Hints appear in popup boxes when the cursor is on certain data entry cells.  Cells that do not need to be populated are shaded</a:t>
          </a:r>
          <a:r>
            <a:rPr lang="en-US" sz="1100" baseline="0">
              <a:solidFill>
                <a:schemeClr val="dk1"/>
              </a:solidFill>
              <a:effectLst/>
              <a:latin typeface="+mn-lt"/>
              <a:ea typeface="+mn-ea"/>
              <a:cs typeface="+mn-cs"/>
            </a:rPr>
            <a:t> in grey.</a:t>
          </a:r>
          <a:r>
            <a:rPr lang="en-US" sz="1100">
              <a:solidFill>
                <a:schemeClr val="dk1"/>
              </a:solidFill>
              <a:effectLst/>
              <a:latin typeface="+mn-lt"/>
              <a:ea typeface="+mn-ea"/>
              <a:cs typeface="+mn-cs"/>
            </a:rPr>
            <a:t>  The template performs some data validation checks and displays messages in red font in a column to the right of the data entry forms.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Each ODF file represents a mutually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exclusive</a:t>
          </a:r>
          <a:r>
            <a:rPr lang="en-US" sz="1100" baseline="0">
              <a:solidFill>
                <a:schemeClr val="dk1"/>
              </a:solidFill>
              <a:effectLst/>
              <a:latin typeface="+mn-lt"/>
              <a:ea typeface="+mn-ea"/>
              <a:cs typeface="+mn-cs"/>
            </a:rPr>
            <a:t> Proposal, and </a:t>
          </a:r>
          <a:r>
            <a:rPr lang="en-US" sz="1100">
              <a:solidFill>
                <a:schemeClr val="dk1"/>
              </a:solidFill>
              <a:effectLst/>
              <a:latin typeface="+mn-lt"/>
              <a:ea typeface="+mn-ea"/>
              <a:cs typeface="+mn-cs"/>
            </a:rPr>
            <a:t>is for a single combination of Offer Capacity, Commercial Operation Date(s), Injection Point, Delivery Point, </a:t>
          </a:r>
          <a:r>
            <a:rPr lang="en-US" sz="1100" b="0">
              <a:solidFill>
                <a:schemeClr val="dk1"/>
              </a:solidFill>
              <a:effectLst/>
              <a:latin typeface="+mn-lt"/>
              <a:ea typeface="+mn-ea"/>
              <a:cs typeface="+mn-cs"/>
            </a:rPr>
            <a:t>associated Port Infrastructure</a:t>
          </a:r>
          <a:r>
            <a:rPr lang="en-US" sz="1100" b="0" baseline="0">
              <a:solidFill>
                <a:schemeClr val="dk1"/>
              </a:solidFill>
              <a:effectLst/>
              <a:latin typeface="+mn-lt"/>
              <a:ea typeface="+mn-ea"/>
              <a:cs typeface="+mn-cs"/>
            </a:rPr>
            <a:t> Investment Plan(s), </a:t>
          </a:r>
          <a:r>
            <a:rPr lang="en-US" sz="1100">
              <a:solidFill>
                <a:schemeClr val="dk1"/>
              </a:solidFill>
              <a:effectLst/>
              <a:latin typeface="+mn-lt"/>
              <a:ea typeface="+mn-ea"/>
              <a:cs typeface="+mn-cs"/>
            </a:rPr>
            <a:t>and other physical configuration aspects.  Distinct offers within each ODF are differentiated only by pricing and Contract Tenor.  </a:t>
          </a:r>
          <a:r>
            <a:rPr lang="en-US" sz="1100" b="0">
              <a:solidFill>
                <a:schemeClr val="dk1"/>
              </a:solidFill>
              <a:effectLst/>
              <a:latin typeface="+mn-lt"/>
              <a:ea typeface="+mn-ea"/>
              <a:cs typeface="+mn-cs"/>
            </a:rPr>
            <a:t>One or two </a:t>
          </a:r>
          <a:r>
            <a:rPr lang="en-US" sz="1100" baseline="0">
              <a:solidFill>
                <a:schemeClr val="dk1"/>
              </a:solidFill>
              <a:effectLst/>
              <a:latin typeface="+mn-lt"/>
              <a:ea typeface="+mn-ea"/>
              <a:cs typeface="+mn-cs"/>
            </a:rPr>
            <a:t>s</a:t>
          </a:r>
          <a:r>
            <a:rPr lang="en-US" sz="1100">
              <a:solidFill>
                <a:schemeClr val="dk1"/>
              </a:solidFill>
              <a:effectLst/>
              <a:latin typeface="+mn-lt"/>
              <a:ea typeface="+mn-ea"/>
              <a:cs typeface="+mn-cs"/>
            </a:rPr>
            <a:t>eparate pricing-Tenor offers may be entered on a single ODF file.  </a:t>
          </a:r>
          <a:endParaRPr lang="en-US">
            <a:effectLst/>
          </a:endParaRPr>
        </a:p>
        <a:p>
          <a:r>
            <a:rPr lang="en-US" sz="1100">
              <a:solidFill>
                <a:schemeClr val="dk1"/>
              </a:solidFill>
              <a:effectLst/>
              <a:latin typeface="+mn-lt"/>
              <a:ea typeface="+mn-ea"/>
              <a:cs typeface="+mn-cs"/>
            </a:rPr>
            <a:t> </a:t>
          </a:r>
        </a:p>
        <a:p>
          <a:r>
            <a:rPr lang="en-US" sz="1100" i="0" u="sng"/>
            <a:t>Part I - Identification Worksheet</a:t>
          </a:r>
        </a:p>
        <a:p>
          <a:pPr marL="171450" indent="-171450">
            <a:buFont typeface="Wingdings" panose="05000000000000000000" pitchFamily="2" charset="2"/>
            <a:buChar char="§"/>
          </a:pPr>
          <a:r>
            <a:rPr lang="en-US" sz="1100"/>
            <a:t>Enter the Proposer</a:t>
          </a:r>
          <a:r>
            <a:rPr lang="en-US" sz="1100" baseline="0"/>
            <a:t> Name in Cell F9. This should be the full legal name of the entity that will sign the Offshore Wind Agreement if the Proposal is selected for an award.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Offshore Wind Generation Facility Name(s) in Cell F11. If two Offshore Wind Generation Facilities are included in array the submitted Proposals, list them both in this field.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Indicate whether the Proposal includes multiple BOEM Renewable Energy Lease Areas in Cell H12</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BOEM Renewable Energy Lease Area(s) in Cell F13 and, if applicable, Cell H13.</a:t>
          </a:r>
          <a:endParaRPr lang="en-US">
            <a:effectLst/>
          </a:endParaRPr>
        </a:p>
        <a:p>
          <a:pPr marL="171450" indent="-171450">
            <a:buFont typeface="Wingdings" panose="05000000000000000000" pitchFamily="2" charset="2"/>
            <a:buChar char="§"/>
          </a:pPr>
          <a:r>
            <a:rPr lang="en-US" sz="1100" baseline="0"/>
            <a:t>Indicate whether the ODF is for the Required Base Proposal, the Required Standalone Proposal, or an Alternate Proposal in Cell G15.</a:t>
          </a:r>
        </a:p>
        <a:p>
          <a:pPr marL="171450" indent="-171450">
            <a:buFont typeface="Wingdings" panose="05000000000000000000" pitchFamily="2" charset="2"/>
            <a:buChar char="§"/>
          </a:pPr>
          <a:r>
            <a:rPr lang="en-US" sz="1100" baseline="0"/>
            <a:t>If the ODF is for an Alternate Proposal, enter whether the Proposal is Standalone in Cell G16.</a:t>
          </a:r>
        </a:p>
        <a:p>
          <a:pPr marL="171450" indent="-171450">
            <a:buFont typeface="Wingdings" panose="05000000000000000000" pitchFamily="2" charset="2"/>
            <a:buChar char="§"/>
          </a:pPr>
          <a:r>
            <a:rPr lang="en-US" sz="1100" baseline="0"/>
            <a:t>If the ODF is for an Alternate Proposal, enter the Proposal Name in Cell F18.</a:t>
          </a:r>
        </a:p>
        <a:p>
          <a:pPr marL="171450" indent="-171450">
            <a:buFont typeface="Wingdings" panose="05000000000000000000" pitchFamily="2" charset="2"/>
            <a:buChar char="§"/>
          </a:pPr>
          <a:r>
            <a:rPr lang="en-US" sz="1100" baseline="0"/>
            <a:t>Enter the Proposal Code from Part I of the Master Offers Form (Cells Q32:Q41) in Cell F19.</a:t>
          </a:r>
        </a:p>
        <a:p>
          <a:pPr marL="171450" indent="-171450">
            <a:buFont typeface="Wingdings" panose="05000000000000000000" pitchFamily="2" charset="2"/>
            <a:buChar char="§"/>
          </a:pPr>
          <a:r>
            <a:rPr lang="en-US" sz="1100" baseline="0"/>
            <a:t>Enter the pricing structure in Cell G21.</a:t>
          </a:r>
        </a:p>
        <a:p>
          <a:pPr marL="171450" indent="-171450">
            <a:buFont typeface="Wingdings" panose="05000000000000000000" pitchFamily="2" charset="2"/>
            <a:buChar char="§"/>
          </a:pPr>
          <a:r>
            <a:rPr lang="en-US" sz="1100" baseline="0"/>
            <a:t>Enter the Offer Capacity in Cell G23.</a:t>
          </a:r>
        </a:p>
        <a:p>
          <a:pPr marL="171450" indent="-171450">
            <a:buFont typeface="Wingdings" panose="05000000000000000000" pitchFamily="2" charset="2"/>
            <a:buChar char="§"/>
          </a:pPr>
          <a:r>
            <a:rPr lang="en-US" sz="1100" baseline="0"/>
            <a:t>Enter the number of Capacity Phases in Cell G24.</a:t>
          </a:r>
        </a:p>
        <a:p>
          <a:pPr marL="171450" indent="-171450">
            <a:buFont typeface="Wingdings" panose="05000000000000000000" pitchFamily="2" charset="2"/>
            <a:buChar char="§"/>
          </a:pPr>
          <a:r>
            <a:rPr lang="en-US" sz="1100" baseline="0"/>
            <a:t>Enter the number of applicable Port Infrastructure Investment Plans in Cell G26.</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t>Enter the PIIP ID (from Part I of the Master Offer Form) in Cells D28:D33, the Port Infrastructure Investment Plan name (from Part I of the PIIPDF, also entered in Part I of the Master Offers Form) in Cells E28:E33, and Total New York State Funding (from Part I of the PIIPDF, Cell D25) in Cells I28:I33 for each applicable Port Infrastructure Investment Plan.</a:t>
          </a:r>
          <a:br>
            <a:rPr lang="en-US" sz="1100" baseline="0"/>
          </a:br>
          <a:r>
            <a:rPr lang="en-US" sz="1100" b="0" i="1" baseline="0">
              <a:solidFill>
                <a:schemeClr val="dk1"/>
              </a:solidFill>
              <a:effectLst/>
              <a:latin typeface="+mn-lt"/>
              <a:ea typeface="+mn-ea"/>
              <a:cs typeface="+mn-cs"/>
            </a:rPr>
            <a:t>Port Infrastructure Investment Plan naming convention: An Eligible Port can have more than one Port Infrastructure Investment Plan associated with it, and a Submission can include more than one Port Infrastructure Investment Plan with the same Port Use. The Port Infrastructure Investment Plan name must include both the Eligible Port name and the Port Use.</a:t>
          </a:r>
          <a:endParaRPr lang="en-US" sz="1100" b="0" baseline="0"/>
        </a:p>
        <a:p>
          <a:endParaRPr lang="en-US" sz="1100" baseline="0"/>
        </a:p>
        <a:p>
          <a:r>
            <a:rPr lang="en-US" sz="1100" u="sng" baseline="0"/>
            <a:t>Part II - Project Definition Worksheet</a:t>
          </a:r>
        </a:p>
        <a:p>
          <a:pPr marL="171450" indent="-171450">
            <a:buFont typeface="Wingdings" panose="05000000000000000000" pitchFamily="2" charset="2"/>
            <a:buChar char="§"/>
          </a:pPr>
          <a:r>
            <a:rPr lang="en-US" sz="1100" baseline="0"/>
            <a:t>Enter Commercial Operation Date and Capacity for each phase in Cells E17:H18. If two lease areas are included, enter Capacity for each lease separate separately in Cells E18:H19.</a:t>
          </a:r>
        </a:p>
        <a:p>
          <a:pPr marL="171450" indent="-171450">
            <a:buFont typeface="Wingdings" panose="05000000000000000000" pitchFamily="2" charset="2"/>
            <a:buChar char="§"/>
          </a:pPr>
          <a:r>
            <a:rPr lang="en-US" sz="1100" baseline="0"/>
            <a:t>Enter the P10 Annual OREC Exceedance in Cell H25. If two lease areas are included, enter separate values for each lease area in Cells H25:I25.</a:t>
          </a:r>
        </a:p>
        <a:p>
          <a:pPr marL="171450" indent="-171450">
            <a:buFont typeface="Wingdings" panose="05000000000000000000" pitchFamily="2" charset="2"/>
            <a:buChar char="§"/>
          </a:pPr>
          <a:r>
            <a:rPr lang="en-US" sz="1100" baseline="0"/>
            <a:t>Indicate whether custom UCAP Production Factor values are proposed in Cell I27. </a:t>
          </a:r>
          <a:r>
            <a:rPr lang="en-US" sz="1100" baseline="0">
              <a:solidFill>
                <a:schemeClr val="dk1"/>
              </a:solidFill>
              <a:effectLst/>
              <a:latin typeface="+mn-lt"/>
              <a:ea typeface="+mn-ea"/>
              <a:cs typeface="+mn-cs"/>
            </a:rPr>
            <a:t>If two lease areas are included, enter separate values for each lease area in Cells H29:I29. </a:t>
          </a:r>
          <a:r>
            <a:rPr lang="en-US" sz="1100" baseline="0"/>
            <a:t>If custom values are proposed, enter the values in Cells H30:H31. If two lease areas are included, enter separate values in Cells H30:I31, even if the values are the same for both lease areas.</a:t>
          </a:r>
        </a:p>
        <a:p>
          <a:pPr marL="171450" indent="-171450">
            <a:buFont typeface="Wingdings" panose="05000000000000000000" pitchFamily="2" charset="2"/>
            <a:buChar char="§"/>
          </a:pPr>
          <a:r>
            <a:rPr lang="en-US" sz="1100" baseline="0"/>
            <a:t>Enter the Injection Point Control Area in Cell G34, Substation Name in Cell G35 and Location in Cell G36. </a:t>
          </a:r>
          <a:r>
            <a:rPr lang="en-US" sz="1100" baseline="0">
              <a:solidFill>
                <a:schemeClr val="dk1"/>
              </a:solidFill>
              <a:effectLst/>
              <a:latin typeface="+mn-lt"/>
              <a:ea typeface="+mn-ea"/>
              <a:cs typeface="+mn-cs"/>
            </a:rPr>
            <a:t>If two lease areas are included, enter separate values in Cells G34:I36, even if the values are the same for both lease areas.</a:t>
          </a:r>
          <a:endParaRPr lang="en-US" sz="1100" baseline="0"/>
        </a:p>
        <a:p>
          <a:pPr marL="171450" indent="-171450">
            <a:buFont typeface="Wingdings" panose="05000000000000000000" pitchFamily="2" charset="2"/>
            <a:buChar char="§"/>
          </a:pPr>
          <a:r>
            <a:rPr lang="en-US" sz="1100" baseline="0"/>
            <a:t>Enter the Delivery Point NYISO Node Name in Cell G38. </a:t>
          </a:r>
          <a:r>
            <a:rPr lang="en-US" sz="1100" baseline="0">
              <a:solidFill>
                <a:schemeClr val="dk1"/>
              </a:solidFill>
              <a:effectLst/>
              <a:latin typeface="+mn-lt"/>
              <a:ea typeface="+mn-ea"/>
              <a:cs typeface="+mn-cs"/>
            </a:rPr>
            <a:t>If two lease areas are included, enter separate values in Cells G38:H38, even if the values are the same for both lease areas.</a:t>
          </a:r>
          <a:endParaRPr lang="en-US" sz="1100" baseline="0"/>
        </a:p>
        <a:p>
          <a:endParaRPr lang="en-US" sz="1100" baseline="0"/>
        </a:p>
        <a:p>
          <a:r>
            <a:rPr lang="en-US" sz="1100" u="sng" baseline="0">
              <a:solidFill>
                <a:schemeClr val="dk1"/>
              </a:solidFill>
              <a:effectLst/>
              <a:latin typeface="+mn-lt"/>
              <a:ea typeface="+mn-ea"/>
              <a:cs typeface="+mn-cs"/>
            </a:rPr>
            <a:t>Part III-1 and Part III-2 - Expected Performance Worksheet</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P50 Generation values in Cells D15:O38.</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Operable NYCA Delivery Capacity as a fraction of Installed Capacity in Cells D57:O87.  This data will additionally be used to support NYSERDA research into transmission and curtailment.</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only one lease area is included, do not enter any values into Part III-2.</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two lease areas are included, enter separate values on Part III-1 and Part III-2, even if the values are the same for both lease areas.</a:t>
          </a:r>
        </a:p>
        <a:p>
          <a:endParaRPr lang="en-US" sz="1100" baseline="0">
            <a:solidFill>
              <a:schemeClr val="dk1"/>
            </a:solidFill>
            <a:effectLst/>
            <a:latin typeface="+mn-lt"/>
            <a:ea typeface="+mn-ea"/>
            <a:cs typeface="+mn-cs"/>
          </a:endParaRPr>
        </a:p>
        <a:p>
          <a:r>
            <a:rPr lang="en-US" sz="1100" u="sng" baseline="0">
              <a:solidFill>
                <a:schemeClr val="dk1"/>
              </a:solidFill>
              <a:effectLst/>
              <a:latin typeface="+mn-lt"/>
              <a:ea typeface="+mn-ea"/>
              <a:cs typeface="+mn-cs"/>
            </a:rPr>
            <a:t>Part IV - Pricing Worksheet</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Indicate whether the 25-Year and 20-Year Contract Tenors are offered as part of the Proposal in Cells H17:I17.</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Enter the offer price for each selected Contract Tenor in Cells H19:I19.</a:t>
          </a:r>
        </a:p>
        <a:p>
          <a:endParaRPr lang="en-US" sz="1100"/>
        </a:p>
        <a:p>
          <a:r>
            <a:rPr lang="en-US" sz="1100" u="sng"/>
            <a:t>Part V-1 - Incremental Economic Benefits Category 1</a:t>
          </a:r>
        </a:p>
        <a:p>
          <a:pPr marL="171450" indent="-171450">
            <a:buFont typeface="Wingdings" panose="05000000000000000000" pitchFamily="2" charset="2"/>
            <a:buChar char="§"/>
          </a:pPr>
          <a:r>
            <a:rPr lang="en-US" sz="1100" u="none"/>
            <a:t>For each Economic Benefits line item</a:t>
          </a:r>
          <a:r>
            <a:rPr lang="en-US" sz="1100" u="none" baseline="0"/>
            <a:t> that is not associated with New York State Funding of one or more Port Infrastructure Investment Plans, select the Project Phase from the drop-down menu in Column D and the Time Period from the drop-down menu in Column E, enter the First Year and the Last Year in which the economic benefit is expected to accrue in Columns F and G, and enter a Description in Column H. Each of these entries is required for each line item.</a:t>
          </a:r>
        </a:p>
        <a:p>
          <a:pPr marL="171450" indent="-171450">
            <a:buFont typeface="Wingdings" panose="05000000000000000000" pitchFamily="2" charset="2"/>
            <a:buChar char="§"/>
          </a:pPr>
          <a:r>
            <a:rPr lang="en-US" sz="1100" u="none" baseline="0"/>
            <a:t>Enter Net Expenditures in NYS in Column I (thousands of nominal dollars), if applicable.</a:t>
          </a:r>
        </a:p>
        <a:p>
          <a:pPr marL="171450" indent="-171450">
            <a:buFont typeface="Wingdings" panose="05000000000000000000" pitchFamily="2" charset="2"/>
            <a:buChar char="§"/>
          </a:pPr>
          <a:r>
            <a:rPr lang="en-US" sz="1100" u="none" baseline="0"/>
            <a:t>Enter Short-term Direct Job Creation in NYS in Column J (unique jobs) and Column K (FTE-years), if applicable. If Short-term Direct Job Creation is entered for the line item, both columns must have values.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Long-term Direct Job Creation in NYS in Column L (unique jobs) and Column M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V-2 - Incremental Economic Benefits Category</a:t>
          </a:r>
          <a:r>
            <a:rPr lang="en-US" sz="1100" u="sng" baseline="0">
              <a:solidFill>
                <a:schemeClr val="dk1"/>
              </a:solidFill>
              <a:effectLst/>
              <a:latin typeface="+mn-lt"/>
              <a:ea typeface="+mn-ea"/>
              <a:cs typeface="+mn-cs"/>
            </a:rPr>
            <a:t> 2</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that is associated with New York State Funding of one or more Port Infrastructure Investment Plans, select the PIIP ID from the drop-down menu in Column D (only Plans that are entered on Part I will be listed), enter the EB1P ID from Column C on Part II-1P of the corresponding PIIPDF in Column E, select the Project Phase from the drop-down menu in Column F and the Time Period from the drop-down menu in Column G, enter the First Year and the Last Year in which the economic benefit is expected to accrue in Columns H and I, and enter a Description in Column J. Each of these entries is required for each line item.</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Net Expenditures in NYS in Column K (thousands of nominal dollars), if applicable.</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Short-term Direct Job Creation in NYS in Column L (unique jobs) and Column M (FTE-years), if applicable. If Short-term Direct Job Creation is entered for the line item, both columns must have values.</a:t>
          </a:r>
          <a:endParaRPr lang="en-US">
            <a:effectLst/>
          </a:endParaRPr>
        </a:p>
        <a:p>
          <a:pPr marL="171450" indent="-171450" eaLnBrk="1" fontAlgn="auto" latinLnBrk="0" hangingPunct="1">
            <a:buFont typeface="Wingdings" panose="05000000000000000000" pitchFamily="2" charset="2"/>
            <a:buChar char="§"/>
          </a:pPr>
          <a:r>
            <a:rPr lang="en-US" sz="1100" baseline="0">
              <a:solidFill>
                <a:schemeClr val="dk1"/>
              </a:solidFill>
              <a:effectLst/>
              <a:latin typeface="+mn-lt"/>
              <a:ea typeface="+mn-ea"/>
              <a:cs typeface="+mn-cs"/>
            </a:rPr>
            <a:t>Enter Long-term Direct Job Creation in NYS in Column N (unique jobs) and Column O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V-3 - Incremental Economic Benefits Category 3</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select the Time Period from the drop-down menu in Column D, enter the First Year and the Last Year in which the economic benefit is expected to accrue in Columns E and F, enter a Description in Column G, enter a Metric in Column H, and enter the Quantity of Activity in Column I. Each of these entries is required for each line item that is used.</a:t>
          </a:r>
        </a:p>
        <a:p>
          <a:pPr marL="171450" indent="-171450">
            <a:buFont typeface="Wingdings" panose="05000000000000000000" pitchFamily="2" charset="2"/>
            <a:buChar char="§"/>
          </a:pPr>
          <a:endParaRPr lang="en-US" sz="1100" baseline="0">
            <a:solidFill>
              <a:schemeClr val="dk1"/>
            </a:solidFill>
            <a:effectLst/>
            <a:latin typeface="+mn-lt"/>
            <a:ea typeface="+mn-ea"/>
            <a:cs typeface="+mn-cs"/>
          </a:endParaRPr>
        </a:p>
        <a:p>
          <a:pPr marL="0" indent="0">
            <a:buFont typeface="Wingdings" panose="05000000000000000000" pitchFamily="2" charset="2"/>
            <a:buNone/>
          </a:pPr>
          <a:r>
            <a:rPr lang="en-US" sz="1100" u="sng" baseline="0">
              <a:solidFill>
                <a:schemeClr val="dk1"/>
              </a:solidFill>
              <a:effectLst/>
              <a:latin typeface="+mn-lt"/>
              <a:ea typeface="+mn-ea"/>
              <a:cs typeface="+mn-cs"/>
            </a:rPr>
            <a:t>Part IV - Annual Summary of Economic Benefits</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For each year, populate the respective columns with the total economic benefits of each type in Category 1 and Category 2. Economic benefits should be entered only in the year in which they are expected to accrue. The totals in Row 49 sum the economic benefits for all years and must match the totals in Row 65 of Part V-1 and Row 106 of Part V-2.</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Total annual economic benefits across both Categories and the cumulative totals are shown in Rows 51:86.</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114300</xdr:rowOff>
    </xdr:from>
    <xdr:to>
      <xdr:col>3</xdr:col>
      <xdr:colOff>0</xdr:colOff>
      <xdr:row>106</xdr:row>
      <xdr:rowOff>133350</xdr:rowOff>
    </xdr:to>
    <xdr:sp macro="" textlink="">
      <xdr:nvSpPr>
        <xdr:cNvPr id="2" name="TextBox 1">
          <a:extLst>
            <a:ext uri="{FF2B5EF4-FFF2-40B4-BE49-F238E27FC236}">
              <a16:creationId xmlns:a16="http://schemas.microsoft.com/office/drawing/2014/main" id="{24C4156A-8C24-F84F-98E8-BA619D6A2A17}"/>
            </a:ext>
          </a:extLst>
        </xdr:cNvPr>
        <xdr:cNvSpPr txBox="1"/>
      </xdr:nvSpPr>
      <xdr:spPr>
        <a:xfrm>
          <a:off x="2108200" y="927100"/>
          <a:ext cx="0" cy="21964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User Guide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Either the Master Offers Form, the Offer Data Form (ODF), or the Port Infrastructure</a:t>
          </a:r>
          <a:r>
            <a:rPr lang="en-US" sz="1100" baseline="0">
              <a:solidFill>
                <a:schemeClr val="dk1"/>
              </a:solidFill>
              <a:effectLst/>
              <a:latin typeface="+mn-lt"/>
              <a:ea typeface="+mn-ea"/>
              <a:cs typeface="+mn-cs"/>
            </a:rPr>
            <a:t> Investment Plan Data Form (PIIPDF) </a:t>
          </a:r>
          <a:r>
            <a:rPr lang="en-US" sz="1100">
              <a:solidFill>
                <a:schemeClr val="dk1"/>
              </a:solidFill>
              <a:effectLst/>
              <a:latin typeface="+mn-lt"/>
              <a:ea typeface="+mn-ea"/>
              <a:cs typeface="+mn-cs"/>
            </a:rPr>
            <a:t>files may be prepared first. Information from the</a:t>
          </a:r>
          <a:r>
            <a:rPr lang="en-US" sz="1100" baseline="0">
              <a:solidFill>
                <a:schemeClr val="dk1"/>
              </a:solidFill>
              <a:effectLst/>
              <a:latin typeface="+mn-lt"/>
              <a:ea typeface="+mn-ea"/>
              <a:cs typeface="+mn-cs"/>
            </a:rPr>
            <a:t> ODFs and PIIPDF(s) is referenced within the Master Offers Form, and information from the Master Offers Form is referenced within the ODFs and PIIPDF(s). All fields are required to be populated before submission</a:t>
          </a:r>
          <a:r>
            <a:rPr lang="en-US" sz="1100">
              <a:solidFill>
                <a:schemeClr val="dk1"/>
              </a:solidFill>
              <a:effectLst/>
              <a:latin typeface="+mn-lt"/>
              <a:ea typeface="+mn-ea"/>
              <a:cs typeface="+mn-cs"/>
            </a:rPr>
            <a:t>. There is no electronic checking of high-level data that appears on the Master Offers Form against the same data fields that are in its referenced Offer Data Form and Port Infrastructure Investment Plan Data Form files. The Proposer is responsible for ensuring that those data fields match.</a:t>
          </a:r>
          <a:endParaRPr lang="en-US">
            <a:effectLst/>
          </a:endParaRP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Excel template is protected except for the data entry cells, which are shaded in green.  Hints appear in popup boxes when the cursor is on certain data entry cells.  Cells that do not need to be populated are shaded</a:t>
          </a:r>
          <a:r>
            <a:rPr lang="en-US" sz="1100" baseline="0">
              <a:solidFill>
                <a:schemeClr val="dk1"/>
              </a:solidFill>
              <a:effectLst/>
              <a:latin typeface="+mn-lt"/>
              <a:ea typeface="+mn-ea"/>
              <a:cs typeface="+mn-cs"/>
            </a:rPr>
            <a:t> in grey.</a:t>
          </a:r>
          <a:r>
            <a:rPr lang="en-US" sz="1100">
              <a:solidFill>
                <a:schemeClr val="dk1"/>
              </a:solidFill>
              <a:effectLst/>
              <a:latin typeface="+mn-lt"/>
              <a:ea typeface="+mn-ea"/>
              <a:cs typeface="+mn-cs"/>
            </a:rPr>
            <a:t>  The template performs some data validation checks and displays messages in red font in a column to the right of the data entry forms.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Each ODF file represents a mutually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exclusive</a:t>
          </a:r>
          <a:r>
            <a:rPr lang="en-US" sz="1100" baseline="0">
              <a:solidFill>
                <a:schemeClr val="dk1"/>
              </a:solidFill>
              <a:effectLst/>
              <a:latin typeface="+mn-lt"/>
              <a:ea typeface="+mn-ea"/>
              <a:cs typeface="+mn-cs"/>
            </a:rPr>
            <a:t> Proposal, and </a:t>
          </a:r>
          <a:r>
            <a:rPr lang="en-US" sz="1100">
              <a:solidFill>
                <a:schemeClr val="dk1"/>
              </a:solidFill>
              <a:effectLst/>
              <a:latin typeface="+mn-lt"/>
              <a:ea typeface="+mn-ea"/>
              <a:cs typeface="+mn-cs"/>
            </a:rPr>
            <a:t>is for a single combination of Offer Capacity, Commercial Operation Date(s), Injection Point, Delivery Point, </a:t>
          </a:r>
          <a:r>
            <a:rPr lang="en-US" sz="1100" b="0">
              <a:solidFill>
                <a:schemeClr val="dk1"/>
              </a:solidFill>
              <a:effectLst/>
              <a:latin typeface="+mn-lt"/>
              <a:ea typeface="+mn-ea"/>
              <a:cs typeface="+mn-cs"/>
            </a:rPr>
            <a:t>associated Port Infrastructure</a:t>
          </a:r>
          <a:r>
            <a:rPr lang="en-US" sz="1100" b="0" baseline="0">
              <a:solidFill>
                <a:schemeClr val="dk1"/>
              </a:solidFill>
              <a:effectLst/>
              <a:latin typeface="+mn-lt"/>
              <a:ea typeface="+mn-ea"/>
              <a:cs typeface="+mn-cs"/>
            </a:rPr>
            <a:t> Investment Plan(s), </a:t>
          </a:r>
          <a:r>
            <a:rPr lang="en-US" sz="1100">
              <a:solidFill>
                <a:schemeClr val="dk1"/>
              </a:solidFill>
              <a:effectLst/>
              <a:latin typeface="+mn-lt"/>
              <a:ea typeface="+mn-ea"/>
              <a:cs typeface="+mn-cs"/>
            </a:rPr>
            <a:t>and other physical configuration aspects.  Distinct offers within each ODF are differentiated only by pricing and Contract Tenor.  </a:t>
          </a:r>
          <a:r>
            <a:rPr lang="en-US" sz="1100" b="0">
              <a:solidFill>
                <a:schemeClr val="dk1"/>
              </a:solidFill>
              <a:effectLst/>
              <a:latin typeface="+mn-lt"/>
              <a:ea typeface="+mn-ea"/>
              <a:cs typeface="+mn-cs"/>
            </a:rPr>
            <a:t>One or two </a:t>
          </a:r>
          <a:r>
            <a:rPr lang="en-US" sz="1100" baseline="0">
              <a:solidFill>
                <a:schemeClr val="dk1"/>
              </a:solidFill>
              <a:effectLst/>
              <a:latin typeface="+mn-lt"/>
              <a:ea typeface="+mn-ea"/>
              <a:cs typeface="+mn-cs"/>
            </a:rPr>
            <a:t>s</a:t>
          </a:r>
          <a:r>
            <a:rPr lang="en-US" sz="1100">
              <a:solidFill>
                <a:schemeClr val="dk1"/>
              </a:solidFill>
              <a:effectLst/>
              <a:latin typeface="+mn-lt"/>
              <a:ea typeface="+mn-ea"/>
              <a:cs typeface="+mn-cs"/>
            </a:rPr>
            <a:t>eparate pricing-Tenor offers may be entered on a single ODF file.  </a:t>
          </a:r>
          <a:endParaRPr lang="en-US">
            <a:effectLst/>
          </a:endParaRPr>
        </a:p>
        <a:p>
          <a:r>
            <a:rPr lang="en-US" sz="1100">
              <a:solidFill>
                <a:schemeClr val="dk1"/>
              </a:solidFill>
              <a:effectLst/>
              <a:latin typeface="+mn-lt"/>
              <a:ea typeface="+mn-ea"/>
              <a:cs typeface="+mn-cs"/>
            </a:rPr>
            <a:t> </a:t>
          </a:r>
        </a:p>
        <a:p>
          <a:r>
            <a:rPr lang="en-US" sz="1100" i="0" u="sng"/>
            <a:t>Part I - Identification Worksheet</a:t>
          </a:r>
        </a:p>
        <a:p>
          <a:pPr marL="171450" indent="-171450">
            <a:buFont typeface="Wingdings" panose="05000000000000000000" pitchFamily="2" charset="2"/>
            <a:buChar char="§"/>
          </a:pPr>
          <a:r>
            <a:rPr lang="en-US" sz="1100"/>
            <a:t>Enter the Proposer</a:t>
          </a:r>
          <a:r>
            <a:rPr lang="en-US" sz="1100" baseline="0"/>
            <a:t> Name in Cell F9. This should be the full legal name of the entity that will sign the Offshore Wind Agreement if the Proposal is selected for an award.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Offshore Wind Generation Facility Name(s) in Cell F11. If two Offshore Wind Generation Facilities are included in array the submitted Proposals, list them both in this field.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Indicate whether the Proposal includes multiple BOEM Renewable Energy Lease Areas in Cell H12</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BOEM Renewable Energy Lease Area(s) in Cell F13 and, if applicable, Cell H13.</a:t>
          </a:r>
          <a:endParaRPr lang="en-US">
            <a:effectLst/>
          </a:endParaRPr>
        </a:p>
        <a:p>
          <a:pPr marL="171450" indent="-171450">
            <a:buFont typeface="Wingdings" panose="05000000000000000000" pitchFamily="2" charset="2"/>
            <a:buChar char="§"/>
          </a:pPr>
          <a:r>
            <a:rPr lang="en-US" sz="1100" baseline="0"/>
            <a:t>Indicate whether the ODF is for the Required Base Proposal, the Required Standalone Proposal, or an Alternate Proposal in Cell G15.</a:t>
          </a:r>
        </a:p>
        <a:p>
          <a:pPr marL="171450" indent="-171450">
            <a:buFont typeface="Wingdings" panose="05000000000000000000" pitchFamily="2" charset="2"/>
            <a:buChar char="§"/>
          </a:pPr>
          <a:r>
            <a:rPr lang="en-US" sz="1100" baseline="0"/>
            <a:t>If the ODF is for an Alternate Proposal, enter whether the Proposal is Standalone in Cell G16.</a:t>
          </a:r>
        </a:p>
        <a:p>
          <a:pPr marL="171450" indent="-171450">
            <a:buFont typeface="Wingdings" panose="05000000000000000000" pitchFamily="2" charset="2"/>
            <a:buChar char="§"/>
          </a:pPr>
          <a:r>
            <a:rPr lang="en-US" sz="1100" baseline="0"/>
            <a:t>If the ODF is for an Alternate Proposal, enter the Proposal Name in Cell F18.</a:t>
          </a:r>
        </a:p>
        <a:p>
          <a:pPr marL="171450" indent="-171450">
            <a:buFont typeface="Wingdings" panose="05000000000000000000" pitchFamily="2" charset="2"/>
            <a:buChar char="§"/>
          </a:pPr>
          <a:r>
            <a:rPr lang="en-US" sz="1100" baseline="0"/>
            <a:t>Enter the Proposal Code from Part I of the Master Offers Form (Cells Q32:Q41) in Cell F19.</a:t>
          </a:r>
        </a:p>
        <a:p>
          <a:pPr marL="171450" indent="-171450">
            <a:buFont typeface="Wingdings" panose="05000000000000000000" pitchFamily="2" charset="2"/>
            <a:buChar char="§"/>
          </a:pPr>
          <a:r>
            <a:rPr lang="en-US" sz="1100" baseline="0"/>
            <a:t>Enter the pricing structure in Cell G21.</a:t>
          </a:r>
        </a:p>
        <a:p>
          <a:pPr marL="171450" indent="-171450">
            <a:buFont typeface="Wingdings" panose="05000000000000000000" pitchFamily="2" charset="2"/>
            <a:buChar char="§"/>
          </a:pPr>
          <a:r>
            <a:rPr lang="en-US" sz="1100" baseline="0"/>
            <a:t>Enter the Offer Capacity in Cell G23.</a:t>
          </a:r>
        </a:p>
        <a:p>
          <a:pPr marL="171450" indent="-171450">
            <a:buFont typeface="Wingdings" panose="05000000000000000000" pitchFamily="2" charset="2"/>
            <a:buChar char="§"/>
          </a:pPr>
          <a:r>
            <a:rPr lang="en-US" sz="1100" baseline="0"/>
            <a:t>Enter the number of Capacity Phases in Cell G24.</a:t>
          </a:r>
        </a:p>
        <a:p>
          <a:pPr marL="171450" indent="-171450">
            <a:buFont typeface="Wingdings" panose="05000000000000000000" pitchFamily="2" charset="2"/>
            <a:buChar char="§"/>
          </a:pPr>
          <a:r>
            <a:rPr lang="en-US" sz="1100" baseline="0"/>
            <a:t>Enter the number of applicable Port Infrastructure Investment Plans in Cell G26.</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t>Enter the PIIP ID (from Part I of the Master Offer Form) in Cells D28:D33, the Port Infrastructure Investment Plan name (from Part I of the PIIPDF, also entered in Part I of the Master Offers Form) in Cells E28:E33, and Total New York State Funding (from Part I of the PIIPDF, Cell D25) in Cells I28:I33 for each applicable Port Infrastructure Investment Plan.</a:t>
          </a:r>
          <a:br>
            <a:rPr lang="en-US" sz="1100" baseline="0"/>
          </a:br>
          <a:r>
            <a:rPr lang="en-US" sz="1100" b="0" i="1" baseline="0">
              <a:solidFill>
                <a:schemeClr val="dk1"/>
              </a:solidFill>
              <a:effectLst/>
              <a:latin typeface="+mn-lt"/>
              <a:ea typeface="+mn-ea"/>
              <a:cs typeface="+mn-cs"/>
            </a:rPr>
            <a:t>Port Infrastructure Investment Plan naming convention: An Eligible Port can have more than one Port Infrastructure Investment Plan associated with it, and a Submission can include more than one Port Infrastructure Investment Plan with the same Port Use. The Port Infrastructure Investment Plan name must include both the Eligible Port name and the Port Use.</a:t>
          </a:r>
          <a:endParaRPr lang="en-US" sz="1100" b="0" baseline="0"/>
        </a:p>
        <a:p>
          <a:endParaRPr lang="en-US" sz="1100" baseline="0"/>
        </a:p>
        <a:p>
          <a:r>
            <a:rPr lang="en-US" sz="1100" u="sng" baseline="0"/>
            <a:t>Part II - Project Definition Worksheet</a:t>
          </a:r>
        </a:p>
        <a:p>
          <a:pPr marL="171450" indent="-171450">
            <a:buFont typeface="Wingdings" panose="05000000000000000000" pitchFamily="2" charset="2"/>
            <a:buChar char="§"/>
          </a:pPr>
          <a:r>
            <a:rPr lang="en-US" sz="1100" baseline="0"/>
            <a:t>Enter Commercial Operation Date and Capacity for each phase in Cells E17:H18. If two lease areas are included, enter Capacity for each lease separate separately in Cells E18:H19.</a:t>
          </a:r>
        </a:p>
        <a:p>
          <a:pPr marL="171450" indent="-171450">
            <a:buFont typeface="Wingdings" panose="05000000000000000000" pitchFamily="2" charset="2"/>
            <a:buChar char="§"/>
          </a:pPr>
          <a:r>
            <a:rPr lang="en-US" sz="1100" baseline="0"/>
            <a:t>Enter the P10 Annual OREC Exceedance in Cell H25. If two lease areas are included, enter separate values for each lease area in Cells H25:I25.</a:t>
          </a:r>
        </a:p>
        <a:p>
          <a:pPr marL="171450" indent="-171450">
            <a:buFont typeface="Wingdings" panose="05000000000000000000" pitchFamily="2" charset="2"/>
            <a:buChar char="§"/>
          </a:pPr>
          <a:r>
            <a:rPr lang="en-US" sz="1100" baseline="0"/>
            <a:t>Indicate whether custom UCAP Production Factor values are proposed in Cell I27. </a:t>
          </a:r>
          <a:r>
            <a:rPr lang="en-US" sz="1100" baseline="0">
              <a:solidFill>
                <a:schemeClr val="dk1"/>
              </a:solidFill>
              <a:effectLst/>
              <a:latin typeface="+mn-lt"/>
              <a:ea typeface="+mn-ea"/>
              <a:cs typeface="+mn-cs"/>
            </a:rPr>
            <a:t>If two lease areas are included, enter separate values for each lease area in Cells H29:I29. </a:t>
          </a:r>
          <a:r>
            <a:rPr lang="en-US" sz="1100" baseline="0"/>
            <a:t>If custom values are proposed, enter the values in Cells H30:H31. If two lease areas are included, enter separate values in Cells H30:I31, even if the values are the same for both lease areas.</a:t>
          </a:r>
        </a:p>
        <a:p>
          <a:pPr marL="171450" indent="-171450">
            <a:buFont typeface="Wingdings" panose="05000000000000000000" pitchFamily="2" charset="2"/>
            <a:buChar char="§"/>
          </a:pPr>
          <a:r>
            <a:rPr lang="en-US" sz="1100" baseline="0"/>
            <a:t>Enter the Injection Point Control Area in Cell G34, Substation Name in Cell G35 and Location in Cell G36. </a:t>
          </a:r>
          <a:r>
            <a:rPr lang="en-US" sz="1100" baseline="0">
              <a:solidFill>
                <a:schemeClr val="dk1"/>
              </a:solidFill>
              <a:effectLst/>
              <a:latin typeface="+mn-lt"/>
              <a:ea typeface="+mn-ea"/>
              <a:cs typeface="+mn-cs"/>
            </a:rPr>
            <a:t>If two lease areas are included, enter separate values in Cells G34:I36, even if the values are the same for both lease areas.</a:t>
          </a:r>
          <a:endParaRPr lang="en-US" sz="1100" baseline="0"/>
        </a:p>
        <a:p>
          <a:pPr marL="171450" indent="-171450">
            <a:buFont typeface="Wingdings" panose="05000000000000000000" pitchFamily="2" charset="2"/>
            <a:buChar char="§"/>
          </a:pPr>
          <a:r>
            <a:rPr lang="en-US" sz="1100" baseline="0"/>
            <a:t>Enter the Delivery Point NYISO Node Name in Cell G38. </a:t>
          </a:r>
          <a:r>
            <a:rPr lang="en-US" sz="1100" baseline="0">
              <a:solidFill>
                <a:schemeClr val="dk1"/>
              </a:solidFill>
              <a:effectLst/>
              <a:latin typeface="+mn-lt"/>
              <a:ea typeface="+mn-ea"/>
              <a:cs typeface="+mn-cs"/>
            </a:rPr>
            <a:t>If two lease areas are included, enter separate values in Cells G38:H38, even if the values are the same for both lease areas.</a:t>
          </a:r>
          <a:endParaRPr lang="en-US" sz="1100" baseline="0"/>
        </a:p>
        <a:p>
          <a:endParaRPr lang="en-US" sz="1100" baseline="0"/>
        </a:p>
        <a:p>
          <a:r>
            <a:rPr lang="en-US" sz="1100" u="sng" baseline="0">
              <a:solidFill>
                <a:schemeClr val="dk1"/>
              </a:solidFill>
              <a:effectLst/>
              <a:latin typeface="+mn-lt"/>
              <a:ea typeface="+mn-ea"/>
              <a:cs typeface="+mn-cs"/>
            </a:rPr>
            <a:t>Part III-1 and Part III-2 - Expected Performance Worksheet</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P50 Generation values in Cells D15:O38.</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Operable NYCA Delivery Capacity as a fraction of Installed Capacity in Cells D57:O87.  This data will additionally be used to support NYSERDA research into transmission and curtailment.</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only one lease area is included, do not enter any values into Part III-2.</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two lease areas are included, enter separate values on Part III-1 and Part III-2, even if the values are the same for both lease areas.</a:t>
          </a:r>
        </a:p>
        <a:p>
          <a:endParaRPr lang="en-US" sz="1100" baseline="0">
            <a:solidFill>
              <a:schemeClr val="dk1"/>
            </a:solidFill>
            <a:effectLst/>
            <a:latin typeface="+mn-lt"/>
            <a:ea typeface="+mn-ea"/>
            <a:cs typeface="+mn-cs"/>
          </a:endParaRPr>
        </a:p>
        <a:p>
          <a:r>
            <a:rPr lang="en-US" sz="1100" u="sng" baseline="0">
              <a:solidFill>
                <a:schemeClr val="dk1"/>
              </a:solidFill>
              <a:effectLst/>
              <a:latin typeface="+mn-lt"/>
              <a:ea typeface="+mn-ea"/>
              <a:cs typeface="+mn-cs"/>
            </a:rPr>
            <a:t>Part IV - Pricing Worksheet</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Indicate whether the 25-Year and 20-Year Contract Tenors are offered as part of the Proposal in Cells H17:I17.</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Enter the offer price for each selected Contract Tenor in Cells H19:I19.</a:t>
          </a:r>
        </a:p>
        <a:p>
          <a:endParaRPr lang="en-US" sz="1100"/>
        </a:p>
        <a:p>
          <a:r>
            <a:rPr lang="en-US" sz="1100" u="sng"/>
            <a:t>Part V-1 - Incremental Economic Benefits Category 1</a:t>
          </a:r>
        </a:p>
        <a:p>
          <a:pPr marL="171450" indent="-171450">
            <a:buFont typeface="Wingdings" panose="05000000000000000000" pitchFamily="2" charset="2"/>
            <a:buChar char="§"/>
          </a:pPr>
          <a:r>
            <a:rPr lang="en-US" sz="1100" u="none"/>
            <a:t>For each Economic Benefits line item</a:t>
          </a:r>
          <a:r>
            <a:rPr lang="en-US" sz="1100" u="none" baseline="0"/>
            <a:t> that is not associated with New York State Funding of one or more Port Infrastructure Investment Plans, select the Project Phase from the drop-down menu in Column D and the Time Period from the drop-down menu in Column E, enter the First Year and the Last Year in which the economic benefit is expected to accrue in Columns F and G, and enter a Description in Column H. Each of these entries is required for each line item.</a:t>
          </a:r>
        </a:p>
        <a:p>
          <a:pPr marL="171450" indent="-171450">
            <a:buFont typeface="Wingdings" panose="05000000000000000000" pitchFamily="2" charset="2"/>
            <a:buChar char="§"/>
          </a:pPr>
          <a:r>
            <a:rPr lang="en-US" sz="1100" u="none" baseline="0"/>
            <a:t>Enter Net Expenditures in NYS in Column I (thousands of nominal dollars), if applicable.</a:t>
          </a:r>
        </a:p>
        <a:p>
          <a:pPr marL="171450" indent="-171450">
            <a:buFont typeface="Wingdings" panose="05000000000000000000" pitchFamily="2" charset="2"/>
            <a:buChar char="§"/>
          </a:pPr>
          <a:r>
            <a:rPr lang="en-US" sz="1100" u="none" baseline="0"/>
            <a:t>Enter Short-term Direct Job Creation in NYS in Column J (unique jobs) and Column K (FTE-years), if applicable. If Short-term Direct Job Creation is entered for the line item, both columns must have values.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Long-term Direct Job Creation in NYS in Column L (unique jobs) and Column M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V-2 - Incremental Economic Benefits Category</a:t>
          </a:r>
          <a:r>
            <a:rPr lang="en-US" sz="1100" u="sng" baseline="0">
              <a:solidFill>
                <a:schemeClr val="dk1"/>
              </a:solidFill>
              <a:effectLst/>
              <a:latin typeface="+mn-lt"/>
              <a:ea typeface="+mn-ea"/>
              <a:cs typeface="+mn-cs"/>
            </a:rPr>
            <a:t> 2</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that is associated with New York State Funding of one or more Port Infrastructure Investment Plans, select the PIIP ID from the drop-down menu in Column D (only Plans that are entered on Part I will be listed), enter the EB1P ID from Column C on Part II-1P of the corresponding PIIPDF in Column E, select the Project Phase from the drop-down menu in Column F and the Time Period from the drop-down menu in Column G, enter the First Year and the Last Year in which the economic benefit is expected to accrue in Columns H and I, and enter a Description in Column J. Each of these entries is required for each line item.</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Net Expenditures in NYS in Column K (thousands of nominal dollars), if applicable.</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Short-term Direct Job Creation in NYS in Column L (unique jobs) and Column M (FTE-years), if applicable. If Short-term Direct Job Creation is entered for the line item, both columns must have values.</a:t>
          </a:r>
          <a:endParaRPr lang="en-US">
            <a:effectLst/>
          </a:endParaRPr>
        </a:p>
        <a:p>
          <a:pPr marL="171450" indent="-171450" eaLnBrk="1" fontAlgn="auto" latinLnBrk="0" hangingPunct="1">
            <a:buFont typeface="Wingdings" panose="05000000000000000000" pitchFamily="2" charset="2"/>
            <a:buChar char="§"/>
          </a:pPr>
          <a:r>
            <a:rPr lang="en-US" sz="1100" baseline="0">
              <a:solidFill>
                <a:schemeClr val="dk1"/>
              </a:solidFill>
              <a:effectLst/>
              <a:latin typeface="+mn-lt"/>
              <a:ea typeface="+mn-ea"/>
              <a:cs typeface="+mn-cs"/>
            </a:rPr>
            <a:t>Enter Long-term Direct Job Creation in NYS in Column N (unique jobs) and Column O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V-3 - Incremental Economic Benefits Category 3</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select the Time Period from the drop-down menu in Column D, enter the First Year and the Last Year in which the economic benefit is expected to accrue in Columns E and F, enter a Description in Column G, enter a Metric in Column H, and enter the Quantity of Activity in Column I. Each of these entries is required for each line item that is used.</a:t>
          </a:r>
        </a:p>
        <a:p>
          <a:pPr marL="171450" indent="-171450">
            <a:buFont typeface="Wingdings" panose="05000000000000000000" pitchFamily="2" charset="2"/>
            <a:buChar char="§"/>
          </a:pPr>
          <a:endParaRPr lang="en-US" sz="1100" baseline="0">
            <a:solidFill>
              <a:schemeClr val="dk1"/>
            </a:solidFill>
            <a:effectLst/>
            <a:latin typeface="+mn-lt"/>
            <a:ea typeface="+mn-ea"/>
            <a:cs typeface="+mn-cs"/>
          </a:endParaRPr>
        </a:p>
        <a:p>
          <a:pPr marL="0" indent="0">
            <a:buFont typeface="Wingdings" panose="05000000000000000000" pitchFamily="2" charset="2"/>
            <a:buNone/>
          </a:pPr>
          <a:r>
            <a:rPr lang="en-US" sz="1100" u="sng" baseline="0">
              <a:solidFill>
                <a:schemeClr val="dk1"/>
              </a:solidFill>
              <a:effectLst/>
              <a:latin typeface="+mn-lt"/>
              <a:ea typeface="+mn-ea"/>
              <a:cs typeface="+mn-cs"/>
            </a:rPr>
            <a:t>Part IV - Annual Summary of Economic Benefits</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For each year, populate the respective columns with the total economic benefits of each type in Category 1 and Category 2. Economic benefits should be entered only in the year in which they are expected to accrue. The totals in Row 49 sum the economic benefits for all years and must match the totals in Row 65 of Part V-1 and Row 106 of Part V-2.</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Total annual economic benefits across both Categories and the cumulative totals are shown in Rows 51:86.</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304800</xdr:colOff>
      <xdr:row>4</xdr:row>
      <xdr:rowOff>101600</xdr:rowOff>
    </xdr:from>
    <xdr:to>
      <xdr:col>2</xdr:col>
      <xdr:colOff>304800</xdr:colOff>
      <xdr:row>40</xdr:row>
      <xdr:rowOff>190500</xdr:rowOff>
    </xdr:to>
    <xdr:sp macro="" textlink="">
      <xdr:nvSpPr>
        <xdr:cNvPr id="2" name="TextBox 1">
          <a:extLst>
            <a:ext uri="{FF2B5EF4-FFF2-40B4-BE49-F238E27FC236}">
              <a16:creationId xmlns:a16="http://schemas.microsoft.com/office/drawing/2014/main" id="{EB6C55A2-F9A2-BD4F-8C99-D18E0609284B}"/>
            </a:ext>
          </a:extLst>
        </xdr:cNvPr>
        <xdr:cNvSpPr txBox="1"/>
      </xdr:nvSpPr>
      <xdr:spPr>
        <a:xfrm>
          <a:off x="952500" y="952500"/>
          <a:ext cx="0" cy="7404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User Guide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Either the Master Offers Form, the Offer Data Form (ODF), or the Port Infrastructure</a:t>
          </a:r>
          <a:r>
            <a:rPr lang="en-US" sz="1100" baseline="0">
              <a:solidFill>
                <a:schemeClr val="dk1"/>
              </a:solidFill>
              <a:effectLst/>
              <a:latin typeface="+mn-lt"/>
              <a:ea typeface="+mn-ea"/>
              <a:cs typeface="+mn-cs"/>
            </a:rPr>
            <a:t> Investment Plan Data Form (PIIPDF) </a:t>
          </a:r>
          <a:r>
            <a:rPr lang="en-US" sz="1100">
              <a:solidFill>
                <a:schemeClr val="dk1"/>
              </a:solidFill>
              <a:effectLst/>
              <a:latin typeface="+mn-lt"/>
              <a:ea typeface="+mn-ea"/>
              <a:cs typeface="+mn-cs"/>
            </a:rPr>
            <a:t>files may be prepared first. Information from the</a:t>
          </a:r>
          <a:r>
            <a:rPr lang="en-US" sz="1100" baseline="0">
              <a:solidFill>
                <a:schemeClr val="dk1"/>
              </a:solidFill>
              <a:effectLst/>
              <a:latin typeface="+mn-lt"/>
              <a:ea typeface="+mn-ea"/>
              <a:cs typeface="+mn-cs"/>
            </a:rPr>
            <a:t> ODFs and PIIPDF(s) is referenced within the Master Offers Form, and information from the Master Offers Form is referenced within the ODFs and PIIPDF(s). All fields are required to be populated before submission</a:t>
          </a:r>
          <a:r>
            <a:rPr lang="en-US" sz="1100">
              <a:solidFill>
                <a:schemeClr val="dk1"/>
              </a:solidFill>
              <a:effectLst/>
              <a:latin typeface="+mn-lt"/>
              <a:ea typeface="+mn-ea"/>
              <a:cs typeface="+mn-cs"/>
            </a:rPr>
            <a:t>. There is no electronic checking of high-level data that appears on the Master Offers Form against the same data fields that are in its referenced Offer Data Form and Port Infrastructure Investment Plan Data Form files. The Proposer is responsible for ensuring that those data fields match.</a:t>
          </a:r>
          <a:endParaRPr lang="en-US">
            <a:effectLst/>
          </a:endParaRP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Excel template is protected except for the data entry cells, which are shaded in green.  Hints appear in popup boxes when the cursor is on certain data entry cells.  Cells that do not need to be populated are shaded</a:t>
          </a:r>
          <a:r>
            <a:rPr lang="en-US" sz="1100" baseline="0">
              <a:solidFill>
                <a:schemeClr val="dk1"/>
              </a:solidFill>
              <a:effectLst/>
              <a:latin typeface="+mn-lt"/>
              <a:ea typeface="+mn-ea"/>
              <a:cs typeface="+mn-cs"/>
            </a:rPr>
            <a:t> in grey.</a:t>
          </a:r>
          <a:r>
            <a:rPr lang="en-US" sz="1100">
              <a:solidFill>
                <a:schemeClr val="dk1"/>
              </a:solidFill>
              <a:effectLst/>
              <a:latin typeface="+mn-lt"/>
              <a:ea typeface="+mn-ea"/>
              <a:cs typeface="+mn-cs"/>
            </a:rPr>
            <a:t>  The template performs some data validation checks and displays messages in red font in a column to the right of the data entry forms.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Each ODF file represents a mutually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exclusive</a:t>
          </a:r>
          <a:r>
            <a:rPr lang="en-US" sz="1100" baseline="0">
              <a:solidFill>
                <a:schemeClr val="dk1"/>
              </a:solidFill>
              <a:effectLst/>
              <a:latin typeface="+mn-lt"/>
              <a:ea typeface="+mn-ea"/>
              <a:cs typeface="+mn-cs"/>
            </a:rPr>
            <a:t> Proposal, and </a:t>
          </a:r>
          <a:r>
            <a:rPr lang="en-US" sz="1100">
              <a:solidFill>
                <a:schemeClr val="dk1"/>
              </a:solidFill>
              <a:effectLst/>
              <a:latin typeface="+mn-lt"/>
              <a:ea typeface="+mn-ea"/>
              <a:cs typeface="+mn-cs"/>
            </a:rPr>
            <a:t>is for a single combination of Offer Capacity, Commercial Operation Date(s), Injection Point, Delivery Point, </a:t>
          </a:r>
          <a:r>
            <a:rPr lang="en-US" sz="1100" b="0">
              <a:solidFill>
                <a:schemeClr val="dk1"/>
              </a:solidFill>
              <a:effectLst/>
              <a:latin typeface="+mn-lt"/>
              <a:ea typeface="+mn-ea"/>
              <a:cs typeface="+mn-cs"/>
            </a:rPr>
            <a:t>associated Port Infrastructure</a:t>
          </a:r>
          <a:r>
            <a:rPr lang="en-US" sz="1100" b="0" baseline="0">
              <a:solidFill>
                <a:schemeClr val="dk1"/>
              </a:solidFill>
              <a:effectLst/>
              <a:latin typeface="+mn-lt"/>
              <a:ea typeface="+mn-ea"/>
              <a:cs typeface="+mn-cs"/>
            </a:rPr>
            <a:t> Investment Plan(s), </a:t>
          </a:r>
          <a:r>
            <a:rPr lang="en-US" sz="1100">
              <a:solidFill>
                <a:schemeClr val="dk1"/>
              </a:solidFill>
              <a:effectLst/>
              <a:latin typeface="+mn-lt"/>
              <a:ea typeface="+mn-ea"/>
              <a:cs typeface="+mn-cs"/>
            </a:rPr>
            <a:t>and other physical configuration aspects.  Distinct offers within each ODF are differentiated only by pricing and Contract Tenor.  </a:t>
          </a:r>
          <a:r>
            <a:rPr lang="en-US" sz="1100" b="0">
              <a:solidFill>
                <a:schemeClr val="dk1"/>
              </a:solidFill>
              <a:effectLst/>
              <a:latin typeface="+mn-lt"/>
              <a:ea typeface="+mn-ea"/>
              <a:cs typeface="+mn-cs"/>
            </a:rPr>
            <a:t>One or two </a:t>
          </a:r>
          <a:r>
            <a:rPr lang="en-US" sz="1100" baseline="0">
              <a:solidFill>
                <a:schemeClr val="dk1"/>
              </a:solidFill>
              <a:effectLst/>
              <a:latin typeface="+mn-lt"/>
              <a:ea typeface="+mn-ea"/>
              <a:cs typeface="+mn-cs"/>
            </a:rPr>
            <a:t>s</a:t>
          </a:r>
          <a:r>
            <a:rPr lang="en-US" sz="1100">
              <a:solidFill>
                <a:schemeClr val="dk1"/>
              </a:solidFill>
              <a:effectLst/>
              <a:latin typeface="+mn-lt"/>
              <a:ea typeface="+mn-ea"/>
              <a:cs typeface="+mn-cs"/>
            </a:rPr>
            <a:t>eparate pricing-Tenor offers may be entered on a single ODF file.  </a:t>
          </a:r>
          <a:endParaRPr lang="en-US">
            <a:effectLst/>
          </a:endParaRPr>
        </a:p>
        <a:p>
          <a:r>
            <a:rPr lang="en-US" sz="1100">
              <a:solidFill>
                <a:schemeClr val="dk1"/>
              </a:solidFill>
              <a:effectLst/>
              <a:latin typeface="+mn-lt"/>
              <a:ea typeface="+mn-ea"/>
              <a:cs typeface="+mn-cs"/>
            </a:rPr>
            <a:t> </a:t>
          </a:r>
        </a:p>
        <a:p>
          <a:r>
            <a:rPr lang="en-US" sz="1100" i="0" u="sng"/>
            <a:t>Part I - Identification Worksheet</a:t>
          </a:r>
        </a:p>
        <a:p>
          <a:pPr marL="171450" indent="-171450">
            <a:buFont typeface="Wingdings" panose="05000000000000000000" pitchFamily="2" charset="2"/>
            <a:buChar char="§"/>
          </a:pPr>
          <a:r>
            <a:rPr lang="en-US" sz="1100"/>
            <a:t>Enter the Proposer</a:t>
          </a:r>
          <a:r>
            <a:rPr lang="en-US" sz="1100" baseline="0"/>
            <a:t> Name in Cell F9. This should be the full legal name of the entity that will sign the Offshore Wind Agreement if the Proposal is selected for an award.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Offshore Wind Generation Facility Name(s) in Cell F11. If two Offshore Wind Generation Facilities are included in array the submitted Proposals, list them both in this field.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Indicate whether the Proposal includes multiple BOEM Renewable Energy Lease Areas in Cell H12</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BOEM Renewable Energy Lease Area(s) in Cell F13 and, if applicable, Cell H13.</a:t>
          </a:r>
          <a:endParaRPr lang="en-US">
            <a:effectLst/>
          </a:endParaRPr>
        </a:p>
        <a:p>
          <a:pPr marL="171450" indent="-171450">
            <a:buFont typeface="Wingdings" panose="05000000000000000000" pitchFamily="2" charset="2"/>
            <a:buChar char="§"/>
          </a:pPr>
          <a:r>
            <a:rPr lang="en-US" sz="1100" baseline="0"/>
            <a:t>Indicate whether the ODF is for the Required Base Proposal, the Required Standalone Proposal, or an Alternate Proposal in Cell G15.</a:t>
          </a:r>
        </a:p>
        <a:p>
          <a:pPr marL="171450" indent="-171450">
            <a:buFont typeface="Wingdings" panose="05000000000000000000" pitchFamily="2" charset="2"/>
            <a:buChar char="§"/>
          </a:pPr>
          <a:r>
            <a:rPr lang="en-US" sz="1100" baseline="0"/>
            <a:t>If the ODF is for an Alternate Proposal, enter whether the Proposal is Standalone in Cell G16.</a:t>
          </a:r>
        </a:p>
        <a:p>
          <a:pPr marL="171450" indent="-171450">
            <a:buFont typeface="Wingdings" panose="05000000000000000000" pitchFamily="2" charset="2"/>
            <a:buChar char="§"/>
          </a:pPr>
          <a:r>
            <a:rPr lang="en-US" sz="1100" baseline="0"/>
            <a:t>If the ODF is for an Alternate Proposal, enter the Proposal Name in Cell F18.</a:t>
          </a:r>
        </a:p>
        <a:p>
          <a:pPr marL="171450" indent="-171450">
            <a:buFont typeface="Wingdings" panose="05000000000000000000" pitchFamily="2" charset="2"/>
            <a:buChar char="§"/>
          </a:pPr>
          <a:r>
            <a:rPr lang="en-US" sz="1100" baseline="0"/>
            <a:t>Enter the Proposal Code from Part I of the Master Offers Form (Cells Q32:Q41) in Cell F19.</a:t>
          </a:r>
        </a:p>
        <a:p>
          <a:pPr marL="171450" indent="-171450">
            <a:buFont typeface="Wingdings" panose="05000000000000000000" pitchFamily="2" charset="2"/>
            <a:buChar char="§"/>
          </a:pPr>
          <a:r>
            <a:rPr lang="en-US" sz="1100" baseline="0"/>
            <a:t>Enter the pricing structure in Cell G21.</a:t>
          </a:r>
        </a:p>
        <a:p>
          <a:pPr marL="171450" indent="-171450">
            <a:buFont typeface="Wingdings" panose="05000000000000000000" pitchFamily="2" charset="2"/>
            <a:buChar char="§"/>
          </a:pPr>
          <a:r>
            <a:rPr lang="en-US" sz="1100" baseline="0"/>
            <a:t>Enter the Offer Capacity in Cell G23.</a:t>
          </a:r>
        </a:p>
        <a:p>
          <a:pPr marL="171450" indent="-171450">
            <a:buFont typeface="Wingdings" panose="05000000000000000000" pitchFamily="2" charset="2"/>
            <a:buChar char="§"/>
          </a:pPr>
          <a:r>
            <a:rPr lang="en-US" sz="1100" baseline="0"/>
            <a:t>Enter the number of Capacity Phases in Cell G24.</a:t>
          </a:r>
        </a:p>
        <a:p>
          <a:pPr marL="171450" indent="-171450">
            <a:buFont typeface="Wingdings" panose="05000000000000000000" pitchFamily="2" charset="2"/>
            <a:buChar char="§"/>
          </a:pPr>
          <a:r>
            <a:rPr lang="en-US" sz="1100" baseline="0"/>
            <a:t>Enter the number of applicable Port Infrastructure Investment Plans in Cell G26.</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t>Enter the PIIP ID (from Part I of the Master Offer Form) in Cells D28:D33, the Port Infrastructure Investment Plan name (from Part I of the PIIPDF, also entered in Part I of the Master Offers Form) in Cells E28:E33, and Total New York State Funding (from Part I of the PIIPDF, Cell D25) in Cells I28:I33 for each applicable Port Infrastructure Investment Plan.</a:t>
          </a:r>
          <a:br>
            <a:rPr lang="en-US" sz="1100" baseline="0"/>
          </a:br>
          <a:r>
            <a:rPr lang="en-US" sz="1100" b="0" i="1" baseline="0">
              <a:solidFill>
                <a:schemeClr val="dk1"/>
              </a:solidFill>
              <a:effectLst/>
              <a:latin typeface="+mn-lt"/>
              <a:ea typeface="+mn-ea"/>
              <a:cs typeface="+mn-cs"/>
            </a:rPr>
            <a:t>Port Infrastructure Investment Plan naming convention: An Eligible Port can have more than one Port Infrastructure Investment Plan associated with it, and a Submission can include more than one Port Infrastructure Investment Plan with the same Port Use. The Port Infrastructure Investment Plan name must include both the Eligible Port name and the Port Use.</a:t>
          </a:r>
          <a:endParaRPr lang="en-US" sz="1100" b="0" baseline="0"/>
        </a:p>
        <a:p>
          <a:endParaRPr lang="en-US" sz="1100" baseline="0"/>
        </a:p>
        <a:p>
          <a:r>
            <a:rPr lang="en-US" sz="1100" u="sng" baseline="0"/>
            <a:t>Part II - Project Definition Worksheet</a:t>
          </a:r>
        </a:p>
        <a:p>
          <a:pPr marL="171450" indent="-171450">
            <a:buFont typeface="Wingdings" panose="05000000000000000000" pitchFamily="2" charset="2"/>
            <a:buChar char="§"/>
          </a:pPr>
          <a:r>
            <a:rPr lang="en-US" sz="1100" baseline="0"/>
            <a:t>Enter Commercial Operation Date and Capacity for each phase in Cells E17:H18. If two lease areas are included, enter Capacity for each lease separate separately in Cells E18:H19.</a:t>
          </a:r>
        </a:p>
        <a:p>
          <a:pPr marL="171450" indent="-171450">
            <a:buFont typeface="Wingdings" panose="05000000000000000000" pitchFamily="2" charset="2"/>
            <a:buChar char="§"/>
          </a:pPr>
          <a:r>
            <a:rPr lang="en-US" sz="1100" baseline="0"/>
            <a:t>Enter the P10 Annual OREC Exceedance in Cell H25. If two lease areas are included, enter separate values for each lease area in Cells H25:I25.</a:t>
          </a:r>
        </a:p>
        <a:p>
          <a:pPr marL="171450" indent="-171450">
            <a:buFont typeface="Wingdings" panose="05000000000000000000" pitchFamily="2" charset="2"/>
            <a:buChar char="§"/>
          </a:pPr>
          <a:r>
            <a:rPr lang="en-US" sz="1100" baseline="0"/>
            <a:t>Indicate whether custom UCAP Production Factor values are proposed in Cell I27. </a:t>
          </a:r>
          <a:r>
            <a:rPr lang="en-US" sz="1100" baseline="0">
              <a:solidFill>
                <a:schemeClr val="dk1"/>
              </a:solidFill>
              <a:effectLst/>
              <a:latin typeface="+mn-lt"/>
              <a:ea typeface="+mn-ea"/>
              <a:cs typeface="+mn-cs"/>
            </a:rPr>
            <a:t>If two lease areas are included, enter separate values for each lease area in Cells H29:I29. </a:t>
          </a:r>
          <a:r>
            <a:rPr lang="en-US" sz="1100" baseline="0"/>
            <a:t>If custom values are proposed, enter the values in Cells H30:H31. If two lease areas are included, enter separate values in Cells H30:I31, even if the values are the same for both lease areas.</a:t>
          </a:r>
        </a:p>
        <a:p>
          <a:pPr marL="171450" indent="-171450">
            <a:buFont typeface="Wingdings" panose="05000000000000000000" pitchFamily="2" charset="2"/>
            <a:buChar char="§"/>
          </a:pPr>
          <a:r>
            <a:rPr lang="en-US" sz="1100" baseline="0"/>
            <a:t>Enter the Injection Point Control Area in Cell G34, Substation Name in Cell G35 and Location in Cell G36. </a:t>
          </a:r>
          <a:r>
            <a:rPr lang="en-US" sz="1100" baseline="0">
              <a:solidFill>
                <a:schemeClr val="dk1"/>
              </a:solidFill>
              <a:effectLst/>
              <a:latin typeface="+mn-lt"/>
              <a:ea typeface="+mn-ea"/>
              <a:cs typeface="+mn-cs"/>
            </a:rPr>
            <a:t>If two lease areas are included, enter separate values in Cells G34:I36, even if the values are the same for both lease areas.</a:t>
          </a:r>
          <a:endParaRPr lang="en-US" sz="1100" baseline="0"/>
        </a:p>
        <a:p>
          <a:pPr marL="171450" indent="-171450">
            <a:buFont typeface="Wingdings" panose="05000000000000000000" pitchFamily="2" charset="2"/>
            <a:buChar char="§"/>
          </a:pPr>
          <a:r>
            <a:rPr lang="en-US" sz="1100" baseline="0"/>
            <a:t>Enter the Delivery Point NYISO Node Name in Cell G38. </a:t>
          </a:r>
          <a:r>
            <a:rPr lang="en-US" sz="1100" baseline="0">
              <a:solidFill>
                <a:schemeClr val="dk1"/>
              </a:solidFill>
              <a:effectLst/>
              <a:latin typeface="+mn-lt"/>
              <a:ea typeface="+mn-ea"/>
              <a:cs typeface="+mn-cs"/>
            </a:rPr>
            <a:t>If two lease areas are included, enter separate values in Cells G38:H38, even if the values are the same for both lease areas.</a:t>
          </a:r>
          <a:endParaRPr lang="en-US" sz="1100" baseline="0"/>
        </a:p>
        <a:p>
          <a:endParaRPr lang="en-US" sz="1100" baseline="0"/>
        </a:p>
        <a:p>
          <a:r>
            <a:rPr lang="en-US" sz="1100" u="sng" baseline="0">
              <a:solidFill>
                <a:schemeClr val="dk1"/>
              </a:solidFill>
              <a:effectLst/>
              <a:latin typeface="+mn-lt"/>
              <a:ea typeface="+mn-ea"/>
              <a:cs typeface="+mn-cs"/>
            </a:rPr>
            <a:t>Part III-1 and Part III-2 - Expected Performance Worksheet</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P50 Generation values in Cells D15:O38.</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Operable NYCA Delivery Capacity as a fraction of Installed Capacity in Cells D57:O87.  This data will additionally be used to support NYSERDA research into transmission and curtailment.</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only one lease area is included, do not enter any values into Part III-2.</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two lease areas are included, enter separate values on Part III-1 and Part III-2, even if the values are the same for both lease areas.</a:t>
          </a:r>
        </a:p>
        <a:p>
          <a:endParaRPr lang="en-US" sz="1100" baseline="0">
            <a:solidFill>
              <a:schemeClr val="dk1"/>
            </a:solidFill>
            <a:effectLst/>
            <a:latin typeface="+mn-lt"/>
            <a:ea typeface="+mn-ea"/>
            <a:cs typeface="+mn-cs"/>
          </a:endParaRPr>
        </a:p>
        <a:p>
          <a:r>
            <a:rPr lang="en-US" sz="1100" u="sng" baseline="0">
              <a:solidFill>
                <a:schemeClr val="dk1"/>
              </a:solidFill>
              <a:effectLst/>
              <a:latin typeface="+mn-lt"/>
              <a:ea typeface="+mn-ea"/>
              <a:cs typeface="+mn-cs"/>
            </a:rPr>
            <a:t>Part IV - Pricing Worksheet</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Indicate whether the 25-Year and 20-Year Contract Tenors are offered as part of the Proposal in Cells H17:I17.</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Enter the offer price for each selected Contract Tenor in Cells H19:I19.</a:t>
          </a:r>
        </a:p>
        <a:p>
          <a:endParaRPr lang="en-US" sz="1100"/>
        </a:p>
        <a:p>
          <a:r>
            <a:rPr lang="en-US" sz="1100" u="sng"/>
            <a:t>Part V-1 - Incremental Economic Benefits Category 1</a:t>
          </a:r>
        </a:p>
        <a:p>
          <a:pPr marL="171450" indent="-171450">
            <a:buFont typeface="Wingdings" panose="05000000000000000000" pitchFamily="2" charset="2"/>
            <a:buChar char="§"/>
          </a:pPr>
          <a:r>
            <a:rPr lang="en-US" sz="1100" u="none"/>
            <a:t>For each Economic Benefits line item</a:t>
          </a:r>
          <a:r>
            <a:rPr lang="en-US" sz="1100" u="none" baseline="0"/>
            <a:t> that is not associated with New York State Funding of one or more Port Infrastructure Investment Plans, select the Project Phase from the drop-down menu in Column D and the Time Period from the drop-down menu in Column E, enter the First Year and the Last Year in which the economic benefit is expected to accrue in Columns F and G, and enter a Description in Column H. Each of these entries is required for each line item.</a:t>
          </a:r>
        </a:p>
        <a:p>
          <a:pPr marL="171450" indent="-171450">
            <a:buFont typeface="Wingdings" panose="05000000000000000000" pitchFamily="2" charset="2"/>
            <a:buChar char="§"/>
          </a:pPr>
          <a:r>
            <a:rPr lang="en-US" sz="1100" u="none" baseline="0"/>
            <a:t>Enter Net Expenditures in NYS in Column I (thousands of nominal dollars), if applicable.</a:t>
          </a:r>
        </a:p>
        <a:p>
          <a:pPr marL="171450" indent="-171450">
            <a:buFont typeface="Wingdings" panose="05000000000000000000" pitchFamily="2" charset="2"/>
            <a:buChar char="§"/>
          </a:pPr>
          <a:r>
            <a:rPr lang="en-US" sz="1100" u="none" baseline="0"/>
            <a:t>Enter Short-term Direct Job Creation in NYS in Column J (unique jobs) and Column K (FTE-years), if applicable. If Short-term Direct Job Creation is entered for the line item, both columns must have values.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Long-term Direct Job Creation in NYS in Column L (unique jobs) and Column M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V-2 - Incremental Economic Benefits Category</a:t>
          </a:r>
          <a:r>
            <a:rPr lang="en-US" sz="1100" u="sng" baseline="0">
              <a:solidFill>
                <a:schemeClr val="dk1"/>
              </a:solidFill>
              <a:effectLst/>
              <a:latin typeface="+mn-lt"/>
              <a:ea typeface="+mn-ea"/>
              <a:cs typeface="+mn-cs"/>
            </a:rPr>
            <a:t> 2</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that is associated with New York State Funding of one or more Port Infrastructure Investment Plans, select the PIIP ID from the drop-down menu in Column D (only Plans that are entered on Part I will be listed), enter the EB1P ID from Column C on Part II-1P of the corresponding PIIPDF in Column E, select the Project Phase from the drop-down menu in Column F and the Time Period from the drop-down menu in Column G, enter the First Year and the Last Year in which the economic benefit is expected to accrue in Columns H and I, and enter a Description in Column J. Each of these entries is required for each line item.</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Net Expenditures in NYS in Column K (thousands of nominal dollars), if applicable.</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Short-term Direct Job Creation in NYS in Column L (unique jobs) and Column M (FTE-years), if applicable. If Short-term Direct Job Creation is entered for the line item, both columns must have values.</a:t>
          </a:r>
          <a:endParaRPr lang="en-US">
            <a:effectLst/>
          </a:endParaRPr>
        </a:p>
        <a:p>
          <a:pPr marL="171450" indent="-171450" eaLnBrk="1" fontAlgn="auto" latinLnBrk="0" hangingPunct="1">
            <a:buFont typeface="Wingdings" panose="05000000000000000000" pitchFamily="2" charset="2"/>
            <a:buChar char="§"/>
          </a:pPr>
          <a:r>
            <a:rPr lang="en-US" sz="1100" baseline="0">
              <a:solidFill>
                <a:schemeClr val="dk1"/>
              </a:solidFill>
              <a:effectLst/>
              <a:latin typeface="+mn-lt"/>
              <a:ea typeface="+mn-ea"/>
              <a:cs typeface="+mn-cs"/>
            </a:rPr>
            <a:t>Enter Long-term Direct Job Creation in NYS in Column N (unique jobs) and Column O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V-3 - Incremental Economic Benefits Category 3</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select the Time Period from the drop-down menu in Column D, enter the First Year and the Last Year in which the economic benefit is expected to accrue in Columns E and F, enter a Description in Column G, enter a Metric in Column H, and enter the Quantity of Activity in Column I. Each of these entries is required for each line item that is used.</a:t>
          </a:r>
        </a:p>
        <a:p>
          <a:pPr marL="171450" indent="-171450">
            <a:buFont typeface="Wingdings" panose="05000000000000000000" pitchFamily="2" charset="2"/>
            <a:buChar char="§"/>
          </a:pPr>
          <a:endParaRPr lang="en-US" sz="1100" baseline="0">
            <a:solidFill>
              <a:schemeClr val="dk1"/>
            </a:solidFill>
            <a:effectLst/>
            <a:latin typeface="+mn-lt"/>
            <a:ea typeface="+mn-ea"/>
            <a:cs typeface="+mn-cs"/>
          </a:endParaRPr>
        </a:p>
        <a:p>
          <a:pPr marL="0" indent="0">
            <a:buFont typeface="Wingdings" panose="05000000000000000000" pitchFamily="2" charset="2"/>
            <a:buNone/>
          </a:pPr>
          <a:r>
            <a:rPr lang="en-US" sz="1100" u="sng" baseline="0">
              <a:solidFill>
                <a:schemeClr val="dk1"/>
              </a:solidFill>
              <a:effectLst/>
              <a:latin typeface="+mn-lt"/>
              <a:ea typeface="+mn-ea"/>
              <a:cs typeface="+mn-cs"/>
            </a:rPr>
            <a:t>Part IV - Annual Summary of Economic Benefits</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For each year, populate the respective columns with the total economic benefits of each type in Category 1 and Category 2. Economic benefits should be entered only in the year in which they are expected to accrue. The totals in Row 49 sum the economic benefits for all years and must match the totals in Row 65 of Part V-1 and Row 106 of Part V-2.</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Total annual economic benefits across both Categories and the cumulative totals are shown in Rows 51:86.</a:t>
          </a:r>
        </a:p>
      </xdr:txBody>
    </xdr:sp>
    <xdr:clientData/>
  </xdr:twoCellAnchor>
  <xdr:twoCellAnchor>
    <xdr:from>
      <xdr:col>3</xdr:col>
      <xdr:colOff>0</xdr:colOff>
      <xdr:row>45</xdr:row>
      <xdr:rowOff>114300</xdr:rowOff>
    </xdr:from>
    <xdr:to>
      <xdr:col>3</xdr:col>
      <xdr:colOff>0</xdr:colOff>
      <xdr:row>82</xdr:row>
      <xdr:rowOff>0</xdr:rowOff>
    </xdr:to>
    <xdr:sp macro="" textlink="">
      <xdr:nvSpPr>
        <xdr:cNvPr id="3" name="TextBox 2">
          <a:extLst>
            <a:ext uri="{FF2B5EF4-FFF2-40B4-BE49-F238E27FC236}">
              <a16:creationId xmlns:a16="http://schemas.microsoft.com/office/drawing/2014/main" id="{AEB555FF-642E-574E-B056-994880216BF8}"/>
            </a:ext>
          </a:extLst>
        </xdr:cNvPr>
        <xdr:cNvSpPr txBox="1"/>
      </xdr:nvSpPr>
      <xdr:spPr>
        <a:xfrm>
          <a:off x="1181100" y="965200"/>
          <a:ext cx="0" cy="7404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User Guide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Either the Master Offers Form, the Offer Data Form (ODF), or the Port Infrastructure</a:t>
          </a:r>
          <a:r>
            <a:rPr lang="en-US" sz="1100" baseline="0">
              <a:solidFill>
                <a:schemeClr val="dk1"/>
              </a:solidFill>
              <a:effectLst/>
              <a:latin typeface="+mn-lt"/>
              <a:ea typeface="+mn-ea"/>
              <a:cs typeface="+mn-cs"/>
            </a:rPr>
            <a:t> Investment Plan Data Form (PIIPDF) </a:t>
          </a:r>
          <a:r>
            <a:rPr lang="en-US" sz="1100">
              <a:solidFill>
                <a:schemeClr val="dk1"/>
              </a:solidFill>
              <a:effectLst/>
              <a:latin typeface="+mn-lt"/>
              <a:ea typeface="+mn-ea"/>
              <a:cs typeface="+mn-cs"/>
            </a:rPr>
            <a:t>files may be prepared first. Information from the</a:t>
          </a:r>
          <a:r>
            <a:rPr lang="en-US" sz="1100" baseline="0">
              <a:solidFill>
                <a:schemeClr val="dk1"/>
              </a:solidFill>
              <a:effectLst/>
              <a:latin typeface="+mn-lt"/>
              <a:ea typeface="+mn-ea"/>
              <a:cs typeface="+mn-cs"/>
            </a:rPr>
            <a:t> ODFs and PIIPDF(s) is referenced within the Master Offers Form, and information from the Master Offers Form is referenced within the ODFs and PIIPDF(s). All fields are required to be populated before submission</a:t>
          </a:r>
          <a:r>
            <a:rPr lang="en-US" sz="1100">
              <a:solidFill>
                <a:schemeClr val="dk1"/>
              </a:solidFill>
              <a:effectLst/>
              <a:latin typeface="+mn-lt"/>
              <a:ea typeface="+mn-ea"/>
              <a:cs typeface="+mn-cs"/>
            </a:rPr>
            <a:t>. There is no electronic checking of high-level data that appears on the Master Offers Form against the same data fields that are in its referenced Offer Data Form and Port Infrastructure Investment Plan Data Form files. The Proposer is responsible for ensuring that those data fields match.</a:t>
          </a:r>
          <a:endParaRPr lang="en-US">
            <a:effectLst/>
          </a:endParaRP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Excel template is protected except for the data entry cells, which are shaded in green.  Hints appear in popup boxes when the cursor is on certain data entry cells.  Cells that do not need to be populated are shaded</a:t>
          </a:r>
          <a:r>
            <a:rPr lang="en-US" sz="1100" baseline="0">
              <a:solidFill>
                <a:schemeClr val="dk1"/>
              </a:solidFill>
              <a:effectLst/>
              <a:latin typeface="+mn-lt"/>
              <a:ea typeface="+mn-ea"/>
              <a:cs typeface="+mn-cs"/>
            </a:rPr>
            <a:t> in grey.</a:t>
          </a:r>
          <a:r>
            <a:rPr lang="en-US" sz="1100">
              <a:solidFill>
                <a:schemeClr val="dk1"/>
              </a:solidFill>
              <a:effectLst/>
              <a:latin typeface="+mn-lt"/>
              <a:ea typeface="+mn-ea"/>
              <a:cs typeface="+mn-cs"/>
            </a:rPr>
            <a:t>  The template performs some data validation checks and displays messages in red font in a column to the right of the data entry forms.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Each ODF file represents a mutually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exclusive</a:t>
          </a:r>
          <a:r>
            <a:rPr lang="en-US" sz="1100" baseline="0">
              <a:solidFill>
                <a:schemeClr val="dk1"/>
              </a:solidFill>
              <a:effectLst/>
              <a:latin typeface="+mn-lt"/>
              <a:ea typeface="+mn-ea"/>
              <a:cs typeface="+mn-cs"/>
            </a:rPr>
            <a:t> Proposal, and </a:t>
          </a:r>
          <a:r>
            <a:rPr lang="en-US" sz="1100">
              <a:solidFill>
                <a:schemeClr val="dk1"/>
              </a:solidFill>
              <a:effectLst/>
              <a:latin typeface="+mn-lt"/>
              <a:ea typeface="+mn-ea"/>
              <a:cs typeface="+mn-cs"/>
            </a:rPr>
            <a:t>is for a single combination of Offer Capacity, Commercial Operation Date(s), Injection Point, Delivery Point, </a:t>
          </a:r>
          <a:r>
            <a:rPr lang="en-US" sz="1100" b="0">
              <a:solidFill>
                <a:schemeClr val="dk1"/>
              </a:solidFill>
              <a:effectLst/>
              <a:latin typeface="+mn-lt"/>
              <a:ea typeface="+mn-ea"/>
              <a:cs typeface="+mn-cs"/>
            </a:rPr>
            <a:t>associated Port Infrastructure</a:t>
          </a:r>
          <a:r>
            <a:rPr lang="en-US" sz="1100" b="0" baseline="0">
              <a:solidFill>
                <a:schemeClr val="dk1"/>
              </a:solidFill>
              <a:effectLst/>
              <a:latin typeface="+mn-lt"/>
              <a:ea typeface="+mn-ea"/>
              <a:cs typeface="+mn-cs"/>
            </a:rPr>
            <a:t> Investment Plan(s), </a:t>
          </a:r>
          <a:r>
            <a:rPr lang="en-US" sz="1100">
              <a:solidFill>
                <a:schemeClr val="dk1"/>
              </a:solidFill>
              <a:effectLst/>
              <a:latin typeface="+mn-lt"/>
              <a:ea typeface="+mn-ea"/>
              <a:cs typeface="+mn-cs"/>
            </a:rPr>
            <a:t>and other physical configuration aspects.  Distinct offers within each ODF are differentiated only by pricing and Contract Tenor.  </a:t>
          </a:r>
          <a:r>
            <a:rPr lang="en-US" sz="1100" b="0">
              <a:solidFill>
                <a:schemeClr val="dk1"/>
              </a:solidFill>
              <a:effectLst/>
              <a:latin typeface="+mn-lt"/>
              <a:ea typeface="+mn-ea"/>
              <a:cs typeface="+mn-cs"/>
            </a:rPr>
            <a:t>One or two </a:t>
          </a:r>
          <a:r>
            <a:rPr lang="en-US" sz="1100" baseline="0">
              <a:solidFill>
                <a:schemeClr val="dk1"/>
              </a:solidFill>
              <a:effectLst/>
              <a:latin typeface="+mn-lt"/>
              <a:ea typeface="+mn-ea"/>
              <a:cs typeface="+mn-cs"/>
            </a:rPr>
            <a:t>s</a:t>
          </a:r>
          <a:r>
            <a:rPr lang="en-US" sz="1100">
              <a:solidFill>
                <a:schemeClr val="dk1"/>
              </a:solidFill>
              <a:effectLst/>
              <a:latin typeface="+mn-lt"/>
              <a:ea typeface="+mn-ea"/>
              <a:cs typeface="+mn-cs"/>
            </a:rPr>
            <a:t>eparate pricing-Tenor offers may be entered on a single ODF file.  </a:t>
          </a:r>
          <a:endParaRPr lang="en-US">
            <a:effectLst/>
          </a:endParaRPr>
        </a:p>
        <a:p>
          <a:r>
            <a:rPr lang="en-US" sz="1100">
              <a:solidFill>
                <a:schemeClr val="dk1"/>
              </a:solidFill>
              <a:effectLst/>
              <a:latin typeface="+mn-lt"/>
              <a:ea typeface="+mn-ea"/>
              <a:cs typeface="+mn-cs"/>
            </a:rPr>
            <a:t> </a:t>
          </a:r>
        </a:p>
        <a:p>
          <a:r>
            <a:rPr lang="en-US" sz="1100" i="0" u="sng"/>
            <a:t>Part I - Identification Worksheet</a:t>
          </a:r>
        </a:p>
        <a:p>
          <a:pPr marL="171450" indent="-171450">
            <a:buFont typeface="Wingdings" panose="05000000000000000000" pitchFamily="2" charset="2"/>
            <a:buChar char="§"/>
          </a:pPr>
          <a:r>
            <a:rPr lang="en-US" sz="1100"/>
            <a:t>Enter the Proposer</a:t>
          </a:r>
          <a:r>
            <a:rPr lang="en-US" sz="1100" baseline="0"/>
            <a:t> Name in Cell F9. This should be the full legal name of the entity that will sign the Offshore Wind Agreement if the Proposal is selected for an award.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Offshore Wind Generation Facility Name(s) in Cell F11. If two Offshore Wind Generation Facilities are included in array the submitted Proposals, list them both in this field.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Indicate whether the Proposal includes multiple BOEM Renewable Energy Lease Areas in Cell H12</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BOEM Renewable Energy Lease Area(s) in Cell F13 and, if applicable, Cell H13.</a:t>
          </a:r>
          <a:endParaRPr lang="en-US">
            <a:effectLst/>
          </a:endParaRPr>
        </a:p>
        <a:p>
          <a:pPr marL="171450" indent="-171450">
            <a:buFont typeface="Wingdings" panose="05000000000000000000" pitchFamily="2" charset="2"/>
            <a:buChar char="§"/>
          </a:pPr>
          <a:r>
            <a:rPr lang="en-US" sz="1100" baseline="0"/>
            <a:t>Indicate whether the ODF is for the Required Base Proposal, the Required Standalone Proposal, or an Alternate Proposal in Cell G15.</a:t>
          </a:r>
        </a:p>
        <a:p>
          <a:pPr marL="171450" indent="-171450">
            <a:buFont typeface="Wingdings" panose="05000000000000000000" pitchFamily="2" charset="2"/>
            <a:buChar char="§"/>
          </a:pPr>
          <a:r>
            <a:rPr lang="en-US" sz="1100" baseline="0"/>
            <a:t>If the ODF is for an Alternate Proposal, enter whether the Proposal is Standalone in Cell G16.</a:t>
          </a:r>
        </a:p>
        <a:p>
          <a:pPr marL="171450" indent="-171450">
            <a:buFont typeface="Wingdings" panose="05000000000000000000" pitchFamily="2" charset="2"/>
            <a:buChar char="§"/>
          </a:pPr>
          <a:r>
            <a:rPr lang="en-US" sz="1100" baseline="0"/>
            <a:t>If the ODF is for an Alternate Proposal, enter the Proposal Name in Cell F18.</a:t>
          </a:r>
        </a:p>
        <a:p>
          <a:pPr marL="171450" indent="-171450">
            <a:buFont typeface="Wingdings" panose="05000000000000000000" pitchFamily="2" charset="2"/>
            <a:buChar char="§"/>
          </a:pPr>
          <a:r>
            <a:rPr lang="en-US" sz="1100" baseline="0"/>
            <a:t>Enter the Proposal Code from Part I of the Master Offers Form (Cells Q32:Q41) in Cell F19.</a:t>
          </a:r>
        </a:p>
        <a:p>
          <a:pPr marL="171450" indent="-171450">
            <a:buFont typeface="Wingdings" panose="05000000000000000000" pitchFamily="2" charset="2"/>
            <a:buChar char="§"/>
          </a:pPr>
          <a:r>
            <a:rPr lang="en-US" sz="1100" baseline="0"/>
            <a:t>Enter the pricing structure in Cell G21.</a:t>
          </a:r>
        </a:p>
        <a:p>
          <a:pPr marL="171450" indent="-171450">
            <a:buFont typeface="Wingdings" panose="05000000000000000000" pitchFamily="2" charset="2"/>
            <a:buChar char="§"/>
          </a:pPr>
          <a:r>
            <a:rPr lang="en-US" sz="1100" baseline="0"/>
            <a:t>Enter the Offer Capacity in Cell G23.</a:t>
          </a:r>
        </a:p>
        <a:p>
          <a:pPr marL="171450" indent="-171450">
            <a:buFont typeface="Wingdings" panose="05000000000000000000" pitchFamily="2" charset="2"/>
            <a:buChar char="§"/>
          </a:pPr>
          <a:r>
            <a:rPr lang="en-US" sz="1100" baseline="0"/>
            <a:t>Enter the number of Capacity Phases in Cell G24.</a:t>
          </a:r>
        </a:p>
        <a:p>
          <a:pPr marL="171450" indent="-171450">
            <a:buFont typeface="Wingdings" panose="05000000000000000000" pitchFamily="2" charset="2"/>
            <a:buChar char="§"/>
          </a:pPr>
          <a:r>
            <a:rPr lang="en-US" sz="1100" baseline="0"/>
            <a:t>Enter the number of applicable Port Infrastructure Investment Plans in Cell G26.</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t>Enter the PIIP ID (from Part I of the Master Offer Form) in Cells D28:D33, the Port Infrastructure Investment Plan name (from Part I of the PIIPDF, also entered in Part I of the Master Offers Form) in Cells E28:E33, and Total New York State Funding (from Part I of the PIIPDF, Cell D25) in Cells I28:I33 for each applicable Port Infrastructure Investment Plan.</a:t>
          </a:r>
          <a:br>
            <a:rPr lang="en-US" sz="1100" baseline="0"/>
          </a:br>
          <a:r>
            <a:rPr lang="en-US" sz="1100" b="0" i="1" baseline="0">
              <a:solidFill>
                <a:schemeClr val="dk1"/>
              </a:solidFill>
              <a:effectLst/>
              <a:latin typeface="+mn-lt"/>
              <a:ea typeface="+mn-ea"/>
              <a:cs typeface="+mn-cs"/>
            </a:rPr>
            <a:t>Port Infrastructure Investment Plan naming convention: An Eligible Port can have more than one Port Infrastructure Investment Plan associated with it, and a Submission can include more than one Port Infrastructure Investment Plan with the same Port Use. The Port Infrastructure Investment Plan name must include both the Eligible Port name and the Port Use.</a:t>
          </a:r>
          <a:endParaRPr lang="en-US" sz="1100" b="0" baseline="0"/>
        </a:p>
        <a:p>
          <a:endParaRPr lang="en-US" sz="1100" baseline="0"/>
        </a:p>
        <a:p>
          <a:r>
            <a:rPr lang="en-US" sz="1100" u="sng" baseline="0"/>
            <a:t>Part II - Project Definition Worksheet</a:t>
          </a:r>
        </a:p>
        <a:p>
          <a:pPr marL="171450" indent="-171450">
            <a:buFont typeface="Wingdings" panose="05000000000000000000" pitchFamily="2" charset="2"/>
            <a:buChar char="§"/>
          </a:pPr>
          <a:r>
            <a:rPr lang="en-US" sz="1100" baseline="0"/>
            <a:t>Enter Commercial Operation Date and Capacity for each phase in Cells E17:H18. If two lease areas are included, enter Capacity for each lease separate separately in Cells E18:H19.</a:t>
          </a:r>
        </a:p>
        <a:p>
          <a:pPr marL="171450" indent="-171450">
            <a:buFont typeface="Wingdings" panose="05000000000000000000" pitchFamily="2" charset="2"/>
            <a:buChar char="§"/>
          </a:pPr>
          <a:r>
            <a:rPr lang="en-US" sz="1100" baseline="0"/>
            <a:t>Enter the P10 Annual OREC Exceedance in Cell H25. If two lease areas are included, enter separate values for each lease area in Cells H25:I25.</a:t>
          </a:r>
        </a:p>
        <a:p>
          <a:pPr marL="171450" indent="-171450">
            <a:buFont typeface="Wingdings" panose="05000000000000000000" pitchFamily="2" charset="2"/>
            <a:buChar char="§"/>
          </a:pPr>
          <a:r>
            <a:rPr lang="en-US" sz="1100" baseline="0"/>
            <a:t>Indicate whether custom UCAP Production Factor values are proposed in Cell I27. </a:t>
          </a:r>
          <a:r>
            <a:rPr lang="en-US" sz="1100" baseline="0">
              <a:solidFill>
                <a:schemeClr val="dk1"/>
              </a:solidFill>
              <a:effectLst/>
              <a:latin typeface="+mn-lt"/>
              <a:ea typeface="+mn-ea"/>
              <a:cs typeface="+mn-cs"/>
            </a:rPr>
            <a:t>If two lease areas are included, enter separate values for each lease area in Cells H29:I29. </a:t>
          </a:r>
          <a:r>
            <a:rPr lang="en-US" sz="1100" baseline="0"/>
            <a:t>If custom values are proposed, enter the values in Cells H30:H31. If two lease areas are included, enter separate values in Cells H30:I31, even if the values are the same for both lease areas.</a:t>
          </a:r>
        </a:p>
        <a:p>
          <a:pPr marL="171450" indent="-171450">
            <a:buFont typeface="Wingdings" panose="05000000000000000000" pitchFamily="2" charset="2"/>
            <a:buChar char="§"/>
          </a:pPr>
          <a:r>
            <a:rPr lang="en-US" sz="1100" baseline="0"/>
            <a:t>Enter the Injection Point Control Area in Cell G34, Substation Name in Cell G35 and Location in Cell G36. </a:t>
          </a:r>
          <a:r>
            <a:rPr lang="en-US" sz="1100" baseline="0">
              <a:solidFill>
                <a:schemeClr val="dk1"/>
              </a:solidFill>
              <a:effectLst/>
              <a:latin typeface="+mn-lt"/>
              <a:ea typeface="+mn-ea"/>
              <a:cs typeface="+mn-cs"/>
            </a:rPr>
            <a:t>If two lease areas are included, enter separate values in Cells G34:I36, even if the values are the same for both lease areas.</a:t>
          </a:r>
          <a:endParaRPr lang="en-US" sz="1100" baseline="0"/>
        </a:p>
        <a:p>
          <a:pPr marL="171450" indent="-171450">
            <a:buFont typeface="Wingdings" panose="05000000000000000000" pitchFamily="2" charset="2"/>
            <a:buChar char="§"/>
          </a:pPr>
          <a:r>
            <a:rPr lang="en-US" sz="1100" baseline="0"/>
            <a:t>Enter the Delivery Point NYISO Node Name in Cell G38. </a:t>
          </a:r>
          <a:r>
            <a:rPr lang="en-US" sz="1100" baseline="0">
              <a:solidFill>
                <a:schemeClr val="dk1"/>
              </a:solidFill>
              <a:effectLst/>
              <a:latin typeface="+mn-lt"/>
              <a:ea typeface="+mn-ea"/>
              <a:cs typeface="+mn-cs"/>
            </a:rPr>
            <a:t>If two lease areas are included, enter separate values in Cells G38:H38, even if the values are the same for both lease areas.</a:t>
          </a:r>
          <a:endParaRPr lang="en-US" sz="1100" baseline="0"/>
        </a:p>
        <a:p>
          <a:endParaRPr lang="en-US" sz="1100" baseline="0"/>
        </a:p>
        <a:p>
          <a:r>
            <a:rPr lang="en-US" sz="1100" u="sng" baseline="0">
              <a:solidFill>
                <a:schemeClr val="dk1"/>
              </a:solidFill>
              <a:effectLst/>
              <a:latin typeface="+mn-lt"/>
              <a:ea typeface="+mn-ea"/>
              <a:cs typeface="+mn-cs"/>
            </a:rPr>
            <a:t>Part III-1 and Part III-2 - Expected Performance Worksheet</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P50 Generation values in Cells D15:O38.</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Operable NYCA Delivery Capacity as a fraction of Installed Capacity in Cells D57:O87.  This data will additionally be used to support NYSERDA research into transmission and curtailment.</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only one lease area is included, do not enter any values into Part III-2.</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two lease areas are included, enter separate values on Part III-1 and Part III-2, even if the values are the same for both lease areas.</a:t>
          </a:r>
        </a:p>
        <a:p>
          <a:endParaRPr lang="en-US" sz="1100" baseline="0">
            <a:solidFill>
              <a:schemeClr val="dk1"/>
            </a:solidFill>
            <a:effectLst/>
            <a:latin typeface="+mn-lt"/>
            <a:ea typeface="+mn-ea"/>
            <a:cs typeface="+mn-cs"/>
          </a:endParaRPr>
        </a:p>
        <a:p>
          <a:r>
            <a:rPr lang="en-US" sz="1100" u="sng" baseline="0">
              <a:solidFill>
                <a:schemeClr val="dk1"/>
              </a:solidFill>
              <a:effectLst/>
              <a:latin typeface="+mn-lt"/>
              <a:ea typeface="+mn-ea"/>
              <a:cs typeface="+mn-cs"/>
            </a:rPr>
            <a:t>Part IV - Pricing Worksheet</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Indicate whether the 25-Year and 20-Year Contract Tenors are offered as part of the Proposal in Cells H17:I17.</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Enter the offer price for each selected Contract Tenor in Cells H19:I19.</a:t>
          </a:r>
        </a:p>
        <a:p>
          <a:endParaRPr lang="en-US" sz="1100"/>
        </a:p>
        <a:p>
          <a:r>
            <a:rPr lang="en-US" sz="1100" u="sng"/>
            <a:t>Part V-1 - Incremental Economic Benefits Category 1</a:t>
          </a:r>
        </a:p>
        <a:p>
          <a:pPr marL="171450" indent="-171450">
            <a:buFont typeface="Wingdings" panose="05000000000000000000" pitchFamily="2" charset="2"/>
            <a:buChar char="§"/>
          </a:pPr>
          <a:r>
            <a:rPr lang="en-US" sz="1100" u="none"/>
            <a:t>For each Economic Benefits line item</a:t>
          </a:r>
          <a:r>
            <a:rPr lang="en-US" sz="1100" u="none" baseline="0"/>
            <a:t> that is not associated with New York State Funding of one or more Port Infrastructure Investment Plans, select the Project Phase from the drop-down menu in Column D and the Time Period from the drop-down menu in Column E, enter the First Year and the Last Year in which the economic benefit is expected to accrue in Columns F and G, and enter a Description in Column H. Each of these entries is required for each line item.</a:t>
          </a:r>
        </a:p>
        <a:p>
          <a:pPr marL="171450" indent="-171450">
            <a:buFont typeface="Wingdings" panose="05000000000000000000" pitchFamily="2" charset="2"/>
            <a:buChar char="§"/>
          </a:pPr>
          <a:r>
            <a:rPr lang="en-US" sz="1100" u="none" baseline="0"/>
            <a:t>Enter Net Expenditures in NYS in Column I (thousands of nominal dollars), if applicable.</a:t>
          </a:r>
        </a:p>
        <a:p>
          <a:pPr marL="171450" indent="-171450">
            <a:buFont typeface="Wingdings" panose="05000000000000000000" pitchFamily="2" charset="2"/>
            <a:buChar char="§"/>
          </a:pPr>
          <a:r>
            <a:rPr lang="en-US" sz="1100" u="none" baseline="0"/>
            <a:t>Enter Short-term Direct Job Creation in NYS in Column J (unique jobs) and Column K (FTE-years), if applicable. If Short-term Direct Job Creation is entered for the line item, both columns must have values.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Long-term Direct Job Creation in NYS in Column L (unique jobs) and Column M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V-2 - Incremental Economic Benefits Category</a:t>
          </a:r>
          <a:r>
            <a:rPr lang="en-US" sz="1100" u="sng" baseline="0">
              <a:solidFill>
                <a:schemeClr val="dk1"/>
              </a:solidFill>
              <a:effectLst/>
              <a:latin typeface="+mn-lt"/>
              <a:ea typeface="+mn-ea"/>
              <a:cs typeface="+mn-cs"/>
            </a:rPr>
            <a:t> 2</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that is associated with New York State Funding of one or more Port Infrastructure Investment Plans, select the PIIP ID from the drop-down menu in Column D (only Plans that are entered on Part I will be listed), enter the EB1P ID from Column C on Part II-1P of the corresponding PIIPDF in Column E, select the Project Phase from the drop-down menu in Column F and the Time Period from the drop-down menu in Column G, enter the First Year and the Last Year in which the economic benefit is expected to accrue in Columns H and I, and enter a Description in Column J. Each of these entries is required for each line item.</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Net Expenditures in NYS in Column K (thousands of nominal dollars), if applicable.</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Short-term Direct Job Creation in NYS in Column L (unique jobs) and Column M (FTE-years), if applicable. If Short-term Direct Job Creation is entered for the line item, both columns must have values.</a:t>
          </a:r>
          <a:endParaRPr lang="en-US">
            <a:effectLst/>
          </a:endParaRPr>
        </a:p>
        <a:p>
          <a:pPr marL="171450" indent="-171450" eaLnBrk="1" fontAlgn="auto" latinLnBrk="0" hangingPunct="1">
            <a:buFont typeface="Wingdings" panose="05000000000000000000" pitchFamily="2" charset="2"/>
            <a:buChar char="§"/>
          </a:pPr>
          <a:r>
            <a:rPr lang="en-US" sz="1100" baseline="0">
              <a:solidFill>
                <a:schemeClr val="dk1"/>
              </a:solidFill>
              <a:effectLst/>
              <a:latin typeface="+mn-lt"/>
              <a:ea typeface="+mn-ea"/>
              <a:cs typeface="+mn-cs"/>
            </a:rPr>
            <a:t>Enter Long-term Direct Job Creation in NYS in Column N (unique jobs) and Column O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V-3 - Incremental Economic Benefits Category 3</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select the Time Period from the drop-down menu in Column D, enter the First Year and the Last Year in which the economic benefit is expected to accrue in Columns E and F, enter a Description in Column G, enter a Metric in Column H, and enter the Quantity of Activity in Column I. Each of these entries is required for each line item that is used.</a:t>
          </a:r>
        </a:p>
        <a:p>
          <a:pPr marL="171450" indent="-171450">
            <a:buFont typeface="Wingdings" panose="05000000000000000000" pitchFamily="2" charset="2"/>
            <a:buChar char="§"/>
          </a:pPr>
          <a:endParaRPr lang="en-US" sz="1100" baseline="0">
            <a:solidFill>
              <a:schemeClr val="dk1"/>
            </a:solidFill>
            <a:effectLst/>
            <a:latin typeface="+mn-lt"/>
            <a:ea typeface="+mn-ea"/>
            <a:cs typeface="+mn-cs"/>
          </a:endParaRPr>
        </a:p>
        <a:p>
          <a:pPr marL="0" indent="0">
            <a:buFont typeface="Wingdings" panose="05000000000000000000" pitchFamily="2" charset="2"/>
            <a:buNone/>
          </a:pPr>
          <a:r>
            <a:rPr lang="en-US" sz="1100" u="sng" baseline="0">
              <a:solidFill>
                <a:schemeClr val="dk1"/>
              </a:solidFill>
              <a:effectLst/>
              <a:latin typeface="+mn-lt"/>
              <a:ea typeface="+mn-ea"/>
              <a:cs typeface="+mn-cs"/>
            </a:rPr>
            <a:t>Part IV - Annual Summary of Economic Benefits</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For each year, populate the respective columns with the total economic benefits of each type in Category 1 and Category 2. Economic benefits should be entered only in the year in which they are expected to accrue. The totals in Row 49 sum the economic benefits for all years and must match the totals in Row 65 of Part V-1 and Row 106 of Part V-2.</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Total annual economic benefits across both Categories and the cumulative totals are shown in Rows 51:86.</a:t>
          </a:r>
        </a:p>
      </xdr:txBody>
    </xdr:sp>
    <xdr:clientData/>
  </xdr:twoCellAnchor>
  <xdr:twoCellAnchor>
    <xdr:from>
      <xdr:col>3</xdr:col>
      <xdr:colOff>0</xdr:colOff>
      <xdr:row>86</xdr:row>
      <xdr:rowOff>114300</xdr:rowOff>
    </xdr:from>
    <xdr:to>
      <xdr:col>3</xdr:col>
      <xdr:colOff>0</xdr:colOff>
      <xdr:row>123</xdr:row>
      <xdr:rowOff>0</xdr:rowOff>
    </xdr:to>
    <xdr:sp macro="" textlink="">
      <xdr:nvSpPr>
        <xdr:cNvPr id="4" name="TextBox 3">
          <a:extLst>
            <a:ext uri="{FF2B5EF4-FFF2-40B4-BE49-F238E27FC236}">
              <a16:creationId xmlns:a16="http://schemas.microsoft.com/office/drawing/2014/main" id="{4DECCF46-D4A5-2C4A-92BF-702F4039F21B}"/>
            </a:ext>
          </a:extLst>
        </xdr:cNvPr>
        <xdr:cNvSpPr txBox="1"/>
      </xdr:nvSpPr>
      <xdr:spPr>
        <a:xfrm>
          <a:off x="1181100" y="965200"/>
          <a:ext cx="0" cy="7404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User Guide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Either the Master Offers Form, the Offer Data Form (ODF), or the Port Infrastructure</a:t>
          </a:r>
          <a:r>
            <a:rPr lang="en-US" sz="1100" baseline="0">
              <a:solidFill>
                <a:schemeClr val="dk1"/>
              </a:solidFill>
              <a:effectLst/>
              <a:latin typeface="+mn-lt"/>
              <a:ea typeface="+mn-ea"/>
              <a:cs typeface="+mn-cs"/>
            </a:rPr>
            <a:t> Investment Plan Data Form (PIIPDF) </a:t>
          </a:r>
          <a:r>
            <a:rPr lang="en-US" sz="1100">
              <a:solidFill>
                <a:schemeClr val="dk1"/>
              </a:solidFill>
              <a:effectLst/>
              <a:latin typeface="+mn-lt"/>
              <a:ea typeface="+mn-ea"/>
              <a:cs typeface="+mn-cs"/>
            </a:rPr>
            <a:t>files may be prepared first. Information from the</a:t>
          </a:r>
          <a:r>
            <a:rPr lang="en-US" sz="1100" baseline="0">
              <a:solidFill>
                <a:schemeClr val="dk1"/>
              </a:solidFill>
              <a:effectLst/>
              <a:latin typeface="+mn-lt"/>
              <a:ea typeface="+mn-ea"/>
              <a:cs typeface="+mn-cs"/>
            </a:rPr>
            <a:t> ODFs and PIIPDF(s) is referenced within the Master Offers Form, and information from the Master Offers Form is referenced within the ODFs and PIIPDF(s). All fields are required to be populated before submission</a:t>
          </a:r>
          <a:r>
            <a:rPr lang="en-US" sz="1100">
              <a:solidFill>
                <a:schemeClr val="dk1"/>
              </a:solidFill>
              <a:effectLst/>
              <a:latin typeface="+mn-lt"/>
              <a:ea typeface="+mn-ea"/>
              <a:cs typeface="+mn-cs"/>
            </a:rPr>
            <a:t>. There is no electronic checking of high-level data that appears on the Master Offers Form against the same data fields that are in its referenced Offer Data Form and Port Infrastructure Investment Plan Data Form files. The Proposer is responsible for ensuring that those data fields match.</a:t>
          </a:r>
          <a:endParaRPr lang="en-US">
            <a:effectLst/>
          </a:endParaRP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Excel template is protected except for the data entry cells, which are shaded in green.  Hints appear in popup boxes when the cursor is on certain data entry cells.  Cells that do not need to be populated are shaded</a:t>
          </a:r>
          <a:r>
            <a:rPr lang="en-US" sz="1100" baseline="0">
              <a:solidFill>
                <a:schemeClr val="dk1"/>
              </a:solidFill>
              <a:effectLst/>
              <a:latin typeface="+mn-lt"/>
              <a:ea typeface="+mn-ea"/>
              <a:cs typeface="+mn-cs"/>
            </a:rPr>
            <a:t> in grey.</a:t>
          </a:r>
          <a:r>
            <a:rPr lang="en-US" sz="1100">
              <a:solidFill>
                <a:schemeClr val="dk1"/>
              </a:solidFill>
              <a:effectLst/>
              <a:latin typeface="+mn-lt"/>
              <a:ea typeface="+mn-ea"/>
              <a:cs typeface="+mn-cs"/>
            </a:rPr>
            <a:t>  The template performs some data validation checks and displays messages in red font in a column to the right of the data entry forms.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Each ODF file represents a mutually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exclusive</a:t>
          </a:r>
          <a:r>
            <a:rPr lang="en-US" sz="1100" baseline="0">
              <a:solidFill>
                <a:schemeClr val="dk1"/>
              </a:solidFill>
              <a:effectLst/>
              <a:latin typeface="+mn-lt"/>
              <a:ea typeface="+mn-ea"/>
              <a:cs typeface="+mn-cs"/>
            </a:rPr>
            <a:t> Proposal, and </a:t>
          </a:r>
          <a:r>
            <a:rPr lang="en-US" sz="1100">
              <a:solidFill>
                <a:schemeClr val="dk1"/>
              </a:solidFill>
              <a:effectLst/>
              <a:latin typeface="+mn-lt"/>
              <a:ea typeface="+mn-ea"/>
              <a:cs typeface="+mn-cs"/>
            </a:rPr>
            <a:t>is for a single combination of Offer Capacity, Commercial Operation Date(s), Injection Point, Delivery Point, </a:t>
          </a:r>
          <a:r>
            <a:rPr lang="en-US" sz="1100" b="0">
              <a:solidFill>
                <a:schemeClr val="dk1"/>
              </a:solidFill>
              <a:effectLst/>
              <a:latin typeface="+mn-lt"/>
              <a:ea typeface="+mn-ea"/>
              <a:cs typeface="+mn-cs"/>
            </a:rPr>
            <a:t>associated Port Infrastructure</a:t>
          </a:r>
          <a:r>
            <a:rPr lang="en-US" sz="1100" b="0" baseline="0">
              <a:solidFill>
                <a:schemeClr val="dk1"/>
              </a:solidFill>
              <a:effectLst/>
              <a:latin typeface="+mn-lt"/>
              <a:ea typeface="+mn-ea"/>
              <a:cs typeface="+mn-cs"/>
            </a:rPr>
            <a:t> Investment Plan(s), </a:t>
          </a:r>
          <a:r>
            <a:rPr lang="en-US" sz="1100">
              <a:solidFill>
                <a:schemeClr val="dk1"/>
              </a:solidFill>
              <a:effectLst/>
              <a:latin typeface="+mn-lt"/>
              <a:ea typeface="+mn-ea"/>
              <a:cs typeface="+mn-cs"/>
            </a:rPr>
            <a:t>and other physical configuration aspects.  Distinct offers within each ODF are differentiated only by pricing and Contract Tenor.  </a:t>
          </a:r>
          <a:r>
            <a:rPr lang="en-US" sz="1100" b="0">
              <a:solidFill>
                <a:schemeClr val="dk1"/>
              </a:solidFill>
              <a:effectLst/>
              <a:latin typeface="+mn-lt"/>
              <a:ea typeface="+mn-ea"/>
              <a:cs typeface="+mn-cs"/>
            </a:rPr>
            <a:t>One or two </a:t>
          </a:r>
          <a:r>
            <a:rPr lang="en-US" sz="1100" baseline="0">
              <a:solidFill>
                <a:schemeClr val="dk1"/>
              </a:solidFill>
              <a:effectLst/>
              <a:latin typeface="+mn-lt"/>
              <a:ea typeface="+mn-ea"/>
              <a:cs typeface="+mn-cs"/>
            </a:rPr>
            <a:t>s</a:t>
          </a:r>
          <a:r>
            <a:rPr lang="en-US" sz="1100">
              <a:solidFill>
                <a:schemeClr val="dk1"/>
              </a:solidFill>
              <a:effectLst/>
              <a:latin typeface="+mn-lt"/>
              <a:ea typeface="+mn-ea"/>
              <a:cs typeface="+mn-cs"/>
            </a:rPr>
            <a:t>eparate pricing-Tenor offers may be entered on a single ODF file.  </a:t>
          </a:r>
          <a:endParaRPr lang="en-US">
            <a:effectLst/>
          </a:endParaRPr>
        </a:p>
        <a:p>
          <a:r>
            <a:rPr lang="en-US" sz="1100">
              <a:solidFill>
                <a:schemeClr val="dk1"/>
              </a:solidFill>
              <a:effectLst/>
              <a:latin typeface="+mn-lt"/>
              <a:ea typeface="+mn-ea"/>
              <a:cs typeface="+mn-cs"/>
            </a:rPr>
            <a:t> </a:t>
          </a:r>
        </a:p>
        <a:p>
          <a:r>
            <a:rPr lang="en-US" sz="1100" i="0" u="sng"/>
            <a:t>Part I - Identification Worksheet</a:t>
          </a:r>
        </a:p>
        <a:p>
          <a:pPr marL="171450" indent="-171450">
            <a:buFont typeface="Wingdings" panose="05000000000000000000" pitchFamily="2" charset="2"/>
            <a:buChar char="§"/>
          </a:pPr>
          <a:r>
            <a:rPr lang="en-US" sz="1100"/>
            <a:t>Enter the Proposer</a:t>
          </a:r>
          <a:r>
            <a:rPr lang="en-US" sz="1100" baseline="0"/>
            <a:t> Name in Cell F9. This should be the full legal name of the entity that will sign the Offshore Wind Agreement if the Proposal is selected for an award.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Offshore Wind Generation Facility Name(s) in Cell F11. If two Offshore Wind Generation Facilities are included in array the submitted Proposals, list them both in this field.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Indicate whether the Proposal includes multiple BOEM Renewable Energy Lease Areas in Cell H12</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BOEM Renewable Energy Lease Area(s) in Cell F13 and, if applicable, Cell H13.</a:t>
          </a:r>
          <a:endParaRPr lang="en-US">
            <a:effectLst/>
          </a:endParaRPr>
        </a:p>
        <a:p>
          <a:pPr marL="171450" indent="-171450">
            <a:buFont typeface="Wingdings" panose="05000000000000000000" pitchFamily="2" charset="2"/>
            <a:buChar char="§"/>
          </a:pPr>
          <a:r>
            <a:rPr lang="en-US" sz="1100" baseline="0"/>
            <a:t>Indicate whether the ODF is for the Required Base Proposal, the Required Standalone Proposal, or an Alternate Proposal in Cell G15.</a:t>
          </a:r>
        </a:p>
        <a:p>
          <a:pPr marL="171450" indent="-171450">
            <a:buFont typeface="Wingdings" panose="05000000000000000000" pitchFamily="2" charset="2"/>
            <a:buChar char="§"/>
          </a:pPr>
          <a:r>
            <a:rPr lang="en-US" sz="1100" baseline="0"/>
            <a:t>If the ODF is for an Alternate Proposal, enter whether the Proposal is Standalone in Cell G16.</a:t>
          </a:r>
        </a:p>
        <a:p>
          <a:pPr marL="171450" indent="-171450">
            <a:buFont typeface="Wingdings" panose="05000000000000000000" pitchFamily="2" charset="2"/>
            <a:buChar char="§"/>
          </a:pPr>
          <a:r>
            <a:rPr lang="en-US" sz="1100" baseline="0"/>
            <a:t>If the ODF is for an Alternate Proposal, enter the Proposal Name in Cell F18.</a:t>
          </a:r>
        </a:p>
        <a:p>
          <a:pPr marL="171450" indent="-171450">
            <a:buFont typeface="Wingdings" panose="05000000000000000000" pitchFamily="2" charset="2"/>
            <a:buChar char="§"/>
          </a:pPr>
          <a:r>
            <a:rPr lang="en-US" sz="1100" baseline="0"/>
            <a:t>Enter the Proposal Code from Part I of the Master Offers Form (Cells Q32:Q41) in Cell F19.</a:t>
          </a:r>
        </a:p>
        <a:p>
          <a:pPr marL="171450" indent="-171450">
            <a:buFont typeface="Wingdings" panose="05000000000000000000" pitchFamily="2" charset="2"/>
            <a:buChar char="§"/>
          </a:pPr>
          <a:r>
            <a:rPr lang="en-US" sz="1100" baseline="0"/>
            <a:t>Enter the pricing structure in Cell G21.</a:t>
          </a:r>
        </a:p>
        <a:p>
          <a:pPr marL="171450" indent="-171450">
            <a:buFont typeface="Wingdings" panose="05000000000000000000" pitchFamily="2" charset="2"/>
            <a:buChar char="§"/>
          </a:pPr>
          <a:r>
            <a:rPr lang="en-US" sz="1100" baseline="0"/>
            <a:t>Enter the Offer Capacity in Cell G23.</a:t>
          </a:r>
        </a:p>
        <a:p>
          <a:pPr marL="171450" indent="-171450">
            <a:buFont typeface="Wingdings" panose="05000000000000000000" pitchFamily="2" charset="2"/>
            <a:buChar char="§"/>
          </a:pPr>
          <a:r>
            <a:rPr lang="en-US" sz="1100" baseline="0"/>
            <a:t>Enter the number of Capacity Phases in Cell G24.</a:t>
          </a:r>
        </a:p>
        <a:p>
          <a:pPr marL="171450" indent="-171450">
            <a:buFont typeface="Wingdings" panose="05000000000000000000" pitchFamily="2" charset="2"/>
            <a:buChar char="§"/>
          </a:pPr>
          <a:r>
            <a:rPr lang="en-US" sz="1100" baseline="0"/>
            <a:t>Enter the number of applicable Port Infrastructure Investment Plans in Cell G26.</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t>Enter the PIIP ID (from Part I of the Master Offer Form) in Cells D28:D33, the Port Infrastructure Investment Plan name (from Part I of the PIIPDF, also entered in Part I of the Master Offers Form) in Cells E28:E33, and Total New York State Funding (from Part I of the PIIPDF, Cell D25) in Cells I28:I33 for each applicable Port Infrastructure Investment Plan.</a:t>
          </a:r>
          <a:br>
            <a:rPr lang="en-US" sz="1100" baseline="0"/>
          </a:br>
          <a:r>
            <a:rPr lang="en-US" sz="1100" b="0" i="1" baseline="0">
              <a:solidFill>
                <a:schemeClr val="dk1"/>
              </a:solidFill>
              <a:effectLst/>
              <a:latin typeface="+mn-lt"/>
              <a:ea typeface="+mn-ea"/>
              <a:cs typeface="+mn-cs"/>
            </a:rPr>
            <a:t>Port Infrastructure Investment Plan naming convention: An Eligible Port can have more than one Port Infrastructure Investment Plan associated with it, and a Submission can include more than one Port Infrastructure Investment Plan with the same Port Use. The Port Infrastructure Investment Plan name must include both the Eligible Port name and the Port Use.</a:t>
          </a:r>
          <a:endParaRPr lang="en-US" sz="1100" b="0" baseline="0"/>
        </a:p>
        <a:p>
          <a:endParaRPr lang="en-US" sz="1100" baseline="0"/>
        </a:p>
        <a:p>
          <a:r>
            <a:rPr lang="en-US" sz="1100" u="sng" baseline="0"/>
            <a:t>Part II - Project Definition Worksheet</a:t>
          </a:r>
        </a:p>
        <a:p>
          <a:pPr marL="171450" indent="-171450">
            <a:buFont typeface="Wingdings" panose="05000000000000000000" pitchFamily="2" charset="2"/>
            <a:buChar char="§"/>
          </a:pPr>
          <a:r>
            <a:rPr lang="en-US" sz="1100" baseline="0"/>
            <a:t>Enter Commercial Operation Date and Capacity for each phase in Cells E17:H18. If two lease areas are included, enter Capacity for each lease separate separately in Cells E18:H19.</a:t>
          </a:r>
        </a:p>
        <a:p>
          <a:pPr marL="171450" indent="-171450">
            <a:buFont typeface="Wingdings" panose="05000000000000000000" pitchFamily="2" charset="2"/>
            <a:buChar char="§"/>
          </a:pPr>
          <a:r>
            <a:rPr lang="en-US" sz="1100" baseline="0"/>
            <a:t>Enter the P10 Annual OREC Exceedance in Cell H25. If two lease areas are included, enter separate values for each lease area in Cells H25:I25.</a:t>
          </a:r>
        </a:p>
        <a:p>
          <a:pPr marL="171450" indent="-171450">
            <a:buFont typeface="Wingdings" panose="05000000000000000000" pitchFamily="2" charset="2"/>
            <a:buChar char="§"/>
          </a:pPr>
          <a:r>
            <a:rPr lang="en-US" sz="1100" baseline="0"/>
            <a:t>Indicate whether custom UCAP Production Factor values are proposed in Cell I27. </a:t>
          </a:r>
          <a:r>
            <a:rPr lang="en-US" sz="1100" baseline="0">
              <a:solidFill>
                <a:schemeClr val="dk1"/>
              </a:solidFill>
              <a:effectLst/>
              <a:latin typeface="+mn-lt"/>
              <a:ea typeface="+mn-ea"/>
              <a:cs typeface="+mn-cs"/>
            </a:rPr>
            <a:t>If two lease areas are included, enter separate values for each lease area in Cells H29:I29. </a:t>
          </a:r>
          <a:r>
            <a:rPr lang="en-US" sz="1100" baseline="0"/>
            <a:t>If custom values are proposed, enter the values in Cells H30:H31. If two lease areas are included, enter separate values in Cells H30:I31, even if the values are the same for both lease areas.</a:t>
          </a:r>
        </a:p>
        <a:p>
          <a:pPr marL="171450" indent="-171450">
            <a:buFont typeface="Wingdings" panose="05000000000000000000" pitchFamily="2" charset="2"/>
            <a:buChar char="§"/>
          </a:pPr>
          <a:r>
            <a:rPr lang="en-US" sz="1100" baseline="0"/>
            <a:t>Enter the Injection Point Control Area in Cell G34, Substation Name in Cell G35 and Location in Cell G36. </a:t>
          </a:r>
          <a:r>
            <a:rPr lang="en-US" sz="1100" baseline="0">
              <a:solidFill>
                <a:schemeClr val="dk1"/>
              </a:solidFill>
              <a:effectLst/>
              <a:latin typeface="+mn-lt"/>
              <a:ea typeface="+mn-ea"/>
              <a:cs typeface="+mn-cs"/>
            </a:rPr>
            <a:t>If two lease areas are included, enter separate values in Cells G34:I36, even if the values are the same for both lease areas.</a:t>
          </a:r>
          <a:endParaRPr lang="en-US" sz="1100" baseline="0"/>
        </a:p>
        <a:p>
          <a:pPr marL="171450" indent="-171450">
            <a:buFont typeface="Wingdings" panose="05000000000000000000" pitchFamily="2" charset="2"/>
            <a:buChar char="§"/>
          </a:pPr>
          <a:r>
            <a:rPr lang="en-US" sz="1100" baseline="0"/>
            <a:t>Enter the Delivery Point NYISO Node Name in Cell G38. </a:t>
          </a:r>
          <a:r>
            <a:rPr lang="en-US" sz="1100" baseline="0">
              <a:solidFill>
                <a:schemeClr val="dk1"/>
              </a:solidFill>
              <a:effectLst/>
              <a:latin typeface="+mn-lt"/>
              <a:ea typeface="+mn-ea"/>
              <a:cs typeface="+mn-cs"/>
            </a:rPr>
            <a:t>If two lease areas are included, enter separate values in Cells G38:H38, even if the values are the same for both lease areas.</a:t>
          </a:r>
          <a:endParaRPr lang="en-US" sz="1100" baseline="0"/>
        </a:p>
        <a:p>
          <a:endParaRPr lang="en-US" sz="1100" baseline="0"/>
        </a:p>
        <a:p>
          <a:r>
            <a:rPr lang="en-US" sz="1100" u="sng" baseline="0">
              <a:solidFill>
                <a:schemeClr val="dk1"/>
              </a:solidFill>
              <a:effectLst/>
              <a:latin typeface="+mn-lt"/>
              <a:ea typeface="+mn-ea"/>
              <a:cs typeface="+mn-cs"/>
            </a:rPr>
            <a:t>Part III-1 and Part III-2 - Expected Performance Worksheet</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P50 Generation values in Cells D15:O38.</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Operable NYCA Delivery Capacity as a fraction of Installed Capacity in Cells D57:O87.  This data will additionally be used to support NYSERDA research into transmission and curtailment.</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only one lease area is included, do not enter any values into Part III-2.</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two lease areas are included, enter separate values on Part III-1 and Part III-2, even if the values are the same for both lease areas.</a:t>
          </a:r>
        </a:p>
        <a:p>
          <a:endParaRPr lang="en-US" sz="1100" baseline="0">
            <a:solidFill>
              <a:schemeClr val="dk1"/>
            </a:solidFill>
            <a:effectLst/>
            <a:latin typeface="+mn-lt"/>
            <a:ea typeface="+mn-ea"/>
            <a:cs typeface="+mn-cs"/>
          </a:endParaRPr>
        </a:p>
        <a:p>
          <a:r>
            <a:rPr lang="en-US" sz="1100" u="sng" baseline="0">
              <a:solidFill>
                <a:schemeClr val="dk1"/>
              </a:solidFill>
              <a:effectLst/>
              <a:latin typeface="+mn-lt"/>
              <a:ea typeface="+mn-ea"/>
              <a:cs typeface="+mn-cs"/>
            </a:rPr>
            <a:t>Part IV - Pricing Worksheet</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Indicate whether the 25-Year and 20-Year Contract Tenors are offered as part of the Proposal in Cells H17:I17.</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Enter the offer price for each selected Contract Tenor in Cells H19:I19.</a:t>
          </a:r>
        </a:p>
        <a:p>
          <a:endParaRPr lang="en-US" sz="1100"/>
        </a:p>
        <a:p>
          <a:r>
            <a:rPr lang="en-US" sz="1100" u="sng"/>
            <a:t>Part V-1 - Incremental Economic Benefits Category 1</a:t>
          </a:r>
        </a:p>
        <a:p>
          <a:pPr marL="171450" indent="-171450">
            <a:buFont typeface="Wingdings" panose="05000000000000000000" pitchFamily="2" charset="2"/>
            <a:buChar char="§"/>
          </a:pPr>
          <a:r>
            <a:rPr lang="en-US" sz="1100" u="none"/>
            <a:t>For each Economic Benefits line item</a:t>
          </a:r>
          <a:r>
            <a:rPr lang="en-US" sz="1100" u="none" baseline="0"/>
            <a:t> that is not associated with New York State Funding of one or more Port Infrastructure Investment Plans, select the Project Phase from the drop-down menu in Column D and the Time Period from the drop-down menu in Column E, enter the First Year and the Last Year in which the economic benefit is expected to accrue in Columns F and G, and enter a Description in Column H. Each of these entries is required for each line item.</a:t>
          </a:r>
        </a:p>
        <a:p>
          <a:pPr marL="171450" indent="-171450">
            <a:buFont typeface="Wingdings" panose="05000000000000000000" pitchFamily="2" charset="2"/>
            <a:buChar char="§"/>
          </a:pPr>
          <a:r>
            <a:rPr lang="en-US" sz="1100" u="none" baseline="0"/>
            <a:t>Enter Net Expenditures in NYS in Column I (thousands of nominal dollars), if applicable.</a:t>
          </a:r>
        </a:p>
        <a:p>
          <a:pPr marL="171450" indent="-171450">
            <a:buFont typeface="Wingdings" panose="05000000000000000000" pitchFamily="2" charset="2"/>
            <a:buChar char="§"/>
          </a:pPr>
          <a:r>
            <a:rPr lang="en-US" sz="1100" u="none" baseline="0"/>
            <a:t>Enter Short-term Direct Job Creation in NYS in Column J (unique jobs) and Column K (FTE-years), if applicable. If Short-term Direct Job Creation is entered for the line item, both columns must have values.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Long-term Direct Job Creation in NYS in Column L (unique jobs) and Column M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V-2 - Incremental Economic Benefits Category</a:t>
          </a:r>
          <a:r>
            <a:rPr lang="en-US" sz="1100" u="sng" baseline="0">
              <a:solidFill>
                <a:schemeClr val="dk1"/>
              </a:solidFill>
              <a:effectLst/>
              <a:latin typeface="+mn-lt"/>
              <a:ea typeface="+mn-ea"/>
              <a:cs typeface="+mn-cs"/>
            </a:rPr>
            <a:t> 2</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that is associated with New York State Funding of one or more Port Infrastructure Investment Plans, select the PIIP ID from the drop-down menu in Column D (only Plans that are entered on Part I will be listed), enter the EB1P ID from Column C on Part II-1P of the corresponding PIIPDF in Column E, select the Project Phase from the drop-down menu in Column F and the Time Period from the drop-down menu in Column G, enter the First Year and the Last Year in which the economic benefit is expected to accrue in Columns H and I, and enter a Description in Column J. Each of these entries is required for each line item.</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Net Expenditures in NYS in Column K (thousands of nominal dollars), if applicable.</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Short-term Direct Job Creation in NYS in Column L (unique jobs) and Column M (FTE-years), if applicable. If Short-term Direct Job Creation is entered for the line item, both columns must have values.</a:t>
          </a:r>
          <a:endParaRPr lang="en-US">
            <a:effectLst/>
          </a:endParaRPr>
        </a:p>
        <a:p>
          <a:pPr marL="171450" indent="-171450" eaLnBrk="1" fontAlgn="auto" latinLnBrk="0" hangingPunct="1">
            <a:buFont typeface="Wingdings" panose="05000000000000000000" pitchFamily="2" charset="2"/>
            <a:buChar char="§"/>
          </a:pPr>
          <a:r>
            <a:rPr lang="en-US" sz="1100" baseline="0">
              <a:solidFill>
                <a:schemeClr val="dk1"/>
              </a:solidFill>
              <a:effectLst/>
              <a:latin typeface="+mn-lt"/>
              <a:ea typeface="+mn-ea"/>
              <a:cs typeface="+mn-cs"/>
            </a:rPr>
            <a:t>Enter Long-term Direct Job Creation in NYS in Column N (unique jobs) and Column O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V-3 - Incremental Economic Benefits Category 3</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select the Time Period from the drop-down menu in Column D, enter the First Year and the Last Year in which the economic benefit is expected to accrue in Columns E and F, enter a Description in Column G, enter a Metric in Column H, and enter the Quantity of Activity in Column I. Each of these entries is required for each line item that is used.</a:t>
          </a:r>
        </a:p>
        <a:p>
          <a:pPr marL="171450" indent="-171450">
            <a:buFont typeface="Wingdings" panose="05000000000000000000" pitchFamily="2" charset="2"/>
            <a:buChar char="§"/>
          </a:pPr>
          <a:endParaRPr lang="en-US" sz="1100" baseline="0">
            <a:solidFill>
              <a:schemeClr val="dk1"/>
            </a:solidFill>
            <a:effectLst/>
            <a:latin typeface="+mn-lt"/>
            <a:ea typeface="+mn-ea"/>
            <a:cs typeface="+mn-cs"/>
          </a:endParaRPr>
        </a:p>
        <a:p>
          <a:pPr marL="0" indent="0">
            <a:buFont typeface="Wingdings" panose="05000000000000000000" pitchFamily="2" charset="2"/>
            <a:buNone/>
          </a:pPr>
          <a:r>
            <a:rPr lang="en-US" sz="1100" u="sng" baseline="0">
              <a:solidFill>
                <a:schemeClr val="dk1"/>
              </a:solidFill>
              <a:effectLst/>
              <a:latin typeface="+mn-lt"/>
              <a:ea typeface="+mn-ea"/>
              <a:cs typeface="+mn-cs"/>
            </a:rPr>
            <a:t>Part IV - Annual Summary of Economic Benefits</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For each year, populate the respective columns with the total economic benefits of each type in Category 1 and Category 2. Economic benefits should be entered only in the year in which they are expected to accrue. The totals in Row 49 sum the economic benefits for all years and must match the totals in Row 65 of Part V-1 and Row 106 of Part V-2.</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Total annual economic benefits across both Categories and the cumulative totals are shown in Rows 51:86.</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144021</xdr:colOff>
      <xdr:row>6</xdr:row>
      <xdr:rowOff>454713</xdr:rowOff>
    </xdr:from>
    <xdr:to>
      <xdr:col>7</xdr:col>
      <xdr:colOff>144021</xdr:colOff>
      <xdr:row>99</xdr:row>
      <xdr:rowOff>0</xdr:rowOff>
    </xdr:to>
    <xdr:sp macro="" textlink="">
      <xdr:nvSpPr>
        <xdr:cNvPr id="2" name="TextBox 1">
          <a:extLst>
            <a:ext uri="{FF2B5EF4-FFF2-40B4-BE49-F238E27FC236}">
              <a16:creationId xmlns:a16="http://schemas.microsoft.com/office/drawing/2014/main" id="{B63FB63A-1EBF-AC45-8DFD-3D9CCB22B35E}"/>
            </a:ext>
          </a:extLst>
        </xdr:cNvPr>
        <xdr:cNvSpPr txBox="1"/>
      </xdr:nvSpPr>
      <xdr:spPr>
        <a:xfrm>
          <a:off x="5773918" y="1711620"/>
          <a:ext cx="0" cy="10899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User Guide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Either the Master Offers Form, the Offer Data Form (ODF), or the Port Infrastructure</a:t>
          </a:r>
          <a:r>
            <a:rPr lang="en-US" sz="1100" baseline="0">
              <a:solidFill>
                <a:schemeClr val="dk1"/>
              </a:solidFill>
              <a:effectLst/>
              <a:latin typeface="+mn-lt"/>
              <a:ea typeface="+mn-ea"/>
              <a:cs typeface="+mn-cs"/>
            </a:rPr>
            <a:t> Investment Plan Data Form (PIIPDF) </a:t>
          </a:r>
          <a:r>
            <a:rPr lang="en-US" sz="1100">
              <a:solidFill>
                <a:schemeClr val="dk1"/>
              </a:solidFill>
              <a:effectLst/>
              <a:latin typeface="+mn-lt"/>
              <a:ea typeface="+mn-ea"/>
              <a:cs typeface="+mn-cs"/>
            </a:rPr>
            <a:t>files may be prepared first. Information from the</a:t>
          </a:r>
          <a:r>
            <a:rPr lang="en-US" sz="1100" baseline="0">
              <a:solidFill>
                <a:schemeClr val="dk1"/>
              </a:solidFill>
              <a:effectLst/>
              <a:latin typeface="+mn-lt"/>
              <a:ea typeface="+mn-ea"/>
              <a:cs typeface="+mn-cs"/>
            </a:rPr>
            <a:t> ODFs and PIIPDF(s) is referenced within the Master Offers Form, and information from the Master Offers Form is referenced within the ODFs and PIIPDF(s). All fields are required to be populated before submission</a:t>
          </a:r>
          <a:r>
            <a:rPr lang="en-US" sz="1100">
              <a:solidFill>
                <a:schemeClr val="dk1"/>
              </a:solidFill>
              <a:effectLst/>
              <a:latin typeface="+mn-lt"/>
              <a:ea typeface="+mn-ea"/>
              <a:cs typeface="+mn-cs"/>
            </a:rPr>
            <a:t>. There is no electronic checking of high-level data that appears on the Master Offers Form against the same data fields that are in its referenced Offer Data Form and Port Infrastructure Investment Plan Data Form files. The Proposer is responsible for ensuring that those data fields match.</a:t>
          </a:r>
          <a:endParaRPr lang="en-US">
            <a:effectLst/>
          </a:endParaRP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Excel template is protected except for the data entry cells, which are shaded in green.  Hints appear in popup boxes when the cursor is on certain data entry cells.  Cells that do not need to be populated are shaded</a:t>
          </a:r>
          <a:r>
            <a:rPr lang="en-US" sz="1100" baseline="0">
              <a:solidFill>
                <a:schemeClr val="dk1"/>
              </a:solidFill>
              <a:effectLst/>
              <a:latin typeface="+mn-lt"/>
              <a:ea typeface="+mn-ea"/>
              <a:cs typeface="+mn-cs"/>
            </a:rPr>
            <a:t> in grey.</a:t>
          </a:r>
          <a:r>
            <a:rPr lang="en-US" sz="1100">
              <a:solidFill>
                <a:schemeClr val="dk1"/>
              </a:solidFill>
              <a:effectLst/>
              <a:latin typeface="+mn-lt"/>
              <a:ea typeface="+mn-ea"/>
              <a:cs typeface="+mn-cs"/>
            </a:rPr>
            <a:t>  The template performs some data validation checks and displays messages in red font in a column to the right of the data entry forms.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Each ODF file represents a mutually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exclusive</a:t>
          </a:r>
          <a:r>
            <a:rPr lang="en-US" sz="1100" baseline="0">
              <a:solidFill>
                <a:schemeClr val="dk1"/>
              </a:solidFill>
              <a:effectLst/>
              <a:latin typeface="+mn-lt"/>
              <a:ea typeface="+mn-ea"/>
              <a:cs typeface="+mn-cs"/>
            </a:rPr>
            <a:t> Proposal, and </a:t>
          </a:r>
          <a:r>
            <a:rPr lang="en-US" sz="1100">
              <a:solidFill>
                <a:schemeClr val="dk1"/>
              </a:solidFill>
              <a:effectLst/>
              <a:latin typeface="+mn-lt"/>
              <a:ea typeface="+mn-ea"/>
              <a:cs typeface="+mn-cs"/>
            </a:rPr>
            <a:t>is for a single combination of Offer Capacity, Commercial Operation Date(s), Injection Point, Delivery Point, </a:t>
          </a:r>
          <a:r>
            <a:rPr lang="en-US" sz="1100" b="0">
              <a:solidFill>
                <a:schemeClr val="dk1"/>
              </a:solidFill>
              <a:effectLst/>
              <a:latin typeface="+mn-lt"/>
              <a:ea typeface="+mn-ea"/>
              <a:cs typeface="+mn-cs"/>
            </a:rPr>
            <a:t>associated Port Infrastructure</a:t>
          </a:r>
          <a:r>
            <a:rPr lang="en-US" sz="1100" b="0" baseline="0">
              <a:solidFill>
                <a:schemeClr val="dk1"/>
              </a:solidFill>
              <a:effectLst/>
              <a:latin typeface="+mn-lt"/>
              <a:ea typeface="+mn-ea"/>
              <a:cs typeface="+mn-cs"/>
            </a:rPr>
            <a:t> Investment Plan(s), </a:t>
          </a:r>
          <a:r>
            <a:rPr lang="en-US" sz="1100">
              <a:solidFill>
                <a:schemeClr val="dk1"/>
              </a:solidFill>
              <a:effectLst/>
              <a:latin typeface="+mn-lt"/>
              <a:ea typeface="+mn-ea"/>
              <a:cs typeface="+mn-cs"/>
            </a:rPr>
            <a:t>and other physical configuration aspects.  Distinct offers within each ODF are differentiated only by pricing and Contract Tenor.  </a:t>
          </a:r>
          <a:r>
            <a:rPr lang="en-US" sz="1100" b="0">
              <a:solidFill>
                <a:schemeClr val="dk1"/>
              </a:solidFill>
              <a:effectLst/>
              <a:latin typeface="+mn-lt"/>
              <a:ea typeface="+mn-ea"/>
              <a:cs typeface="+mn-cs"/>
            </a:rPr>
            <a:t>One or two </a:t>
          </a:r>
          <a:r>
            <a:rPr lang="en-US" sz="1100" baseline="0">
              <a:solidFill>
                <a:schemeClr val="dk1"/>
              </a:solidFill>
              <a:effectLst/>
              <a:latin typeface="+mn-lt"/>
              <a:ea typeface="+mn-ea"/>
              <a:cs typeface="+mn-cs"/>
            </a:rPr>
            <a:t>s</a:t>
          </a:r>
          <a:r>
            <a:rPr lang="en-US" sz="1100">
              <a:solidFill>
                <a:schemeClr val="dk1"/>
              </a:solidFill>
              <a:effectLst/>
              <a:latin typeface="+mn-lt"/>
              <a:ea typeface="+mn-ea"/>
              <a:cs typeface="+mn-cs"/>
            </a:rPr>
            <a:t>eparate pricing-Tenor offers may be entered on a single ODF file.  </a:t>
          </a:r>
          <a:endParaRPr lang="en-US">
            <a:effectLst/>
          </a:endParaRPr>
        </a:p>
        <a:p>
          <a:r>
            <a:rPr lang="en-US" sz="1100">
              <a:solidFill>
                <a:schemeClr val="dk1"/>
              </a:solidFill>
              <a:effectLst/>
              <a:latin typeface="+mn-lt"/>
              <a:ea typeface="+mn-ea"/>
              <a:cs typeface="+mn-cs"/>
            </a:rPr>
            <a:t> </a:t>
          </a:r>
        </a:p>
        <a:p>
          <a:r>
            <a:rPr lang="en-US" sz="1100" i="0" u="sng"/>
            <a:t>Part I - Identification Worksheet</a:t>
          </a:r>
        </a:p>
        <a:p>
          <a:pPr marL="171450" indent="-171450">
            <a:buFont typeface="Wingdings" panose="05000000000000000000" pitchFamily="2" charset="2"/>
            <a:buChar char="§"/>
          </a:pPr>
          <a:r>
            <a:rPr lang="en-US" sz="1100"/>
            <a:t>Enter the Proposer</a:t>
          </a:r>
          <a:r>
            <a:rPr lang="en-US" sz="1100" baseline="0"/>
            <a:t> Name in Cell F9. This should be the full legal name of the entity that will sign the Offshore Wind Agreement if the Proposal is selected for an award.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Offshore Wind Generation Facility Name(s) in Cell F11. If two Offshore Wind Generation Facilities are included in array the submitted Proposals, list them both in this field.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Indicate whether the Proposal includes multiple BOEM Renewable Energy Lease Areas in Cell H12</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BOEM Renewable Energy Lease Area(s) in Cell F13 and, if applicable, Cell H13.</a:t>
          </a:r>
          <a:endParaRPr lang="en-US">
            <a:effectLst/>
          </a:endParaRPr>
        </a:p>
        <a:p>
          <a:pPr marL="171450" indent="-171450">
            <a:buFont typeface="Wingdings" panose="05000000000000000000" pitchFamily="2" charset="2"/>
            <a:buChar char="§"/>
          </a:pPr>
          <a:r>
            <a:rPr lang="en-US" sz="1100" baseline="0"/>
            <a:t>Indicate whether the ODF is for the Required Base Proposal, the Required Standalone Proposal, or an Alternate Proposal in Cell G15.</a:t>
          </a:r>
        </a:p>
        <a:p>
          <a:pPr marL="171450" indent="-171450">
            <a:buFont typeface="Wingdings" panose="05000000000000000000" pitchFamily="2" charset="2"/>
            <a:buChar char="§"/>
          </a:pPr>
          <a:r>
            <a:rPr lang="en-US" sz="1100" baseline="0"/>
            <a:t>If the ODF is for an Alternate Proposal, enter whether the Proposal is Standalone in Cell G16.</a:t>
          </a:r>
        </a:p>
        <a:p>
          <a:pPr marL="171450" indent="-171450">
            <a:buFont typeface="Wingdings" panose="05000000000000000000" pitchFamily="2" charset="2"/>
            <a:buChar char="§"/>
          </a:pPr>
          <a:r>
            <a:rPr lang="en-US" sz="1100" baseline="0"/>
            <a:t>If the ODF is for an Alternate Proposal, enter the Proposal Name in Cell F18.</a:t>
          </a:r>
        </a:p>
        <a:p>
          <a:pPr marL="171450" indent="-171450">
            <a:buFont typeface="Wingdings" panose="05000000000000000000" pitchFamily="2" charset="2"/>
            <a:buChar char="§"/>
          </a:pPr>
          <a:r>
            <a:rPr lang="en-US" sz="1100" baseline="0"/>
            <a:t>Enter the Proposal Code from Part I of the Master Offers Form (Cells Q32:Q41) in Cell F19.</a:t>
          </a:r>
        </a:p>
        <a:p>
          <a:pPr marL="171450" indent="-171450">
            <a:buFont typeface="Wingdings" panose="05000000000000000000" pitchFamily="2" charset="2"/>
            <a:buChar char="§"/>
          </a:pPr>
          <a:r>
            <a:rPr lang="en-US" sz="1100" baseline="0"/>
            <a:t>Enter the pricing structure in Cell G21.</a:t>
          </a:r>
        </a:p>
        <a:p>
          <a:pPr marL="171450" indent="-171450">
            <a:buFont typeface="Wingdings" panose="05000000000000000000" pitchFamily="2" charset="2"/>
            <a:buChar char="§"/>
          </a:pPr>
          <a:r>
            <a:rPr lang="en-US" sz="1100" baseline="0"/>
            <a:t>Enter the Offer Capacity in Cell G23.</a:t>
          </a:r>
        </a:p>
        <a:p>
          <a:pPr marL="171450" indent="-171450">
            <a:buFont typeface="Wingdings" panose="05000000000000000000" pitchFamily="2" charset="2"/>
            <a:buChar char="§"/>
          </a:pPr>
          <a:r>
            <a:rPr lang="en-US" sz="1100" baseline="0"/>
            <a:t>Enter the number of Capacity Phases in Cell G24.</a:t>
          </a:r>
        </a:p>
        <a:p>
          <a:pPr marL="171450" indent="-171450">
            <a:buFont typeface="Wingdings" panose="05000000000000000000" pitchFamily="2" charset="2"/>
            <a:buChar char="§"/>
          </a:pPr>
          <a:r>
            <a:rPr lang="en-US" sz="1100" baseline="0"/>
            <a:t>Enter the number of applicable Port Infrastructure Investment Plans in Cell G26.</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t>Enter the PIIP ID (from Part I of the Master Offer Form) in Cells D28:D33, the Port Infrastructure Investment Plan name (from Part I of the PIIPDF, also entered in Part I of the Master Offers Form) in Cells E28:E33, and Total New York State Funding (from Part I of the PIIPDF, Cell D25) in Cells I28:I33 for each applicable Port Infrastructure Investment Plan.</a:t>
          </a:r>
          <a:br>
            <a:rPr lang="en-US" sz="1100" baseline="0"/>
          </a:br>
          <a:r>
            <a:rPr lang="en-US" sz="1100" b="0" i="1" baseline="0">
              <a:solidFill>
                <a:schemeClr val="dk1"/>
              </a:solidFill>
              <a:effectLst/>
              <a:latin typeface="+mn-lt"/>
              <a:ea typeface="+mn-ea"/>
              <a:cs typeface="+mn-cs"/>
            </a:rPr>
            <a:t>Port Infrastructure Investment Plan naming convention: An Eligible Port can have more than one Port Infrastructure Investment Plan associated with it, and a Submission can include more than one Port Infrastructure Investment Plan with the same Port Use. The Port Infrastructure Investment Plan name must include both the Eligible Port name and the Port Use.</a:t>
          </a:r>
          <a:endParaRPr lang="en-US" sz="1100" b="0" baseline="0"/>
        </a:p>
        <a:p>
          <a:endParaRPr lang="en-US" sz="1100" baseline="0"/>
        </a:p>
        <a:p>
          <a:r>
            <a:rPr lang="en-US" sz="1100" u="sng" baseline="0"/>
            <a:t>Part II - Project Definition Worksheet</a:t>
          </a:r>
        </a:p>
        <a:p>
          <a:pPr marL="171450" indent="-171450">
            <a:buFont typeface="Wingdings" panose="05000000000000000000" pitchFamily="2" charset="2"/>
            <a:buChar char="§"/>
          </a:pPr>
          <a:r>
            <a:rPr lang="en-US" sz="1100" baseline="0"/>
            <a:t>Enter Commercial Operation Date and Capacity for each phase in Cells E17:H18. If two lease areas are included, enter Capacity for each lease separate separately in Cells E18:H19.</a:t>
          </a:r>
        </a:p>
        <a:p>
          <a:pPr marL="171450" indent="-171450">
            <a:buFont typeface="Wingdings" panose="05000000000000000000" pitchFamily="2" charset="2"/>
            <a:buChar char="§"/>
          </a:pPr>
          <a:r>
            <a:rPr lang="en-US" sz="1100" baseline="0"/>
            <a:t>Enter the P10 Annual OREC Exceedance in Cell H25. If two lease areas are included, enter separate values for each lease area in Cells H25:I25.</a:t>
          </a:r>
        </a:p>
        <a:p>
          <a:pPr marL="171450" indent="-171450">
            <a:buFont typeface="Wingdings" panose="05000000000000000000" pitchFamily="2" charset="2"/>
            <a:buChar char="§"/>
          </a:pPr>
          <a:r>
            <a:rPr lang="en-US" sz="1100" baseline="0"/>
            <a:t>Indicate whether custom UCAP Production Factor values are proposed in Cell I27. </a:t>
          </a:r>
          <a:r>
            <a:rPr lang="en-US" sz="1100" baseline="0">
              <a:solidFill>
                <a:schemeClr val="dk1"/>
              </a:solidFill>
              <a:effectLst/>
              <a:latin typeface="+mn-lt"/>
              <a:ea typeface="+mn-ea"/>
              <a:cs typeface="+mn-cs"/>
            </a:rPr>
            <a:t>If two lease areas are included, enter separate values for each lease area in Cells H29:I29. </a:t>
          </a:r>
          <a:r>
            <a:rPr lang="en-US" sz="1100" baseline="0"/>
            <a:t>If custom values are proposed, enter the values in Cells H30:H31. If two lease areas are included, enter separate values in Cells H30:I31, even if the values are the same for both lease areas.</a:t>
          </a:r>
        </a:p>
        <a:p>
          <a:pPr marL="171450" indent="-171450">
            <a:buFont typeface="Wingdings" panose="05000000000000000000" pitchFamily="2" charset="2"/>
            <a:buChar char="§"/>
          </a:pPr>
          <a:r>
            <a:rPr lang="en-US" sz="1100" baseline="0"/>
            <a:t>Enter the Injection Point Control Area in Cell G34, Substation Name in Cell G35 and Location in Cell G36. </a:t>
          </a:r>
          <a:r>
            <a:rPr lang="en-US" sz="1100" baseline="0">
              <a:solidFill>
                <a:schemeClr val="dk1"/>
              </a:solidFill>
              <a:effectLst/>
              <a:latin typeface="+mn-lt"/>
              <a:ea typeface="+mn-ea"/>
              <a:cs typeface="+mn-cs"/>
            </a:rPr>
            <a:t>If two lease areas are included, enter separate values in Cells G34:I36, even if the values are the same for both lease areas.</a:t>
          </a:r>
          <a:endParaRPr lang="en-US" sz="1100" baseline="0"/>
        </a:p>
        <a:p>
          <a:pPr marL="171450" indent="-171450">
            <a:buFont typeface="Wingdings" panose="05000000000000000000" pitchFamily="2" charset="2"/>
            <a:buChar char="§"/>
          </a:pPr>
          <a:r>
            <a:rPr lang="en-US" sz="1100" baseline="0"/>
            <a:t>Enter the Delivery Point NYISO Node Name in Cell G38. </a:t>
          </a:r>
          <a:r>
            <a:rPr lang="en-US" sz="1100" baseline="0">
              <a:solidFill>
                <a:schemeClr val="dk1"/>
              </a:solidFill>
              <a:effectLst/>
              <a:latin typeface="+mn-lt"/>
              <a:ea typeface="+mn-ea"/>
              <a:cs typeface="+mn-cs"/>
            </a:rPr>
            <a:t>If two lease areas are included, enter separate values in Cells G38:H38, even if the values are the same for both lease areas.</a:t>
          </a:r>
          <a:endParaRPr lang="en-US" sz="1100" baseline="0"/>
        </a:p>
        <a:p>
          <a:endParaRPr lang="en-US" sz="1100" baseline="0"/>
        </a:p>
        <a:p>
          <a:r>
            <a:rPr lang="en-US" sz="1100" u="sng" baseline="0">
              <a:solidFill>
                <a:schemeClr val="dk1"/>
              </a:solidFill>
              <a:effectLst/>
              <a:latin typeface="+mn-lt"/>
              <a:ea typeface="+mn-ea"/>
              <a:cs typeface="+mn-cs"/>
            </a:rPr>
            <a:t>Part III-1 and Part III-2 - Expected Performance Worksheet</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P50 Generation values in Cells D15:O38.</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Operable NYCA Delivery Capacity as a fraction of Installed Capacity in Cells D57:O87.  This data will additionally be used to support NYSERDA research into transmission and curtailment.</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only one lease area is included, do not enter any values into Part III-2.</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two lease areas are included, enter separate values on Part III-1 and Part III-2, even if the values are the same for both lease areas.</a:t>
          </a:r>
        </a:p>
        <a:p>
          <a:endParaRPr lang="en-US" sz="1100" baseline="0">
            <a:solidFill>
              <a:schemeClr val="dk1"/>
            </a:solidFill>
            <a:effectLst/>
            <a:latin typeface="+mn-lt"/>
            <a:ea typeface="+mn-ea"/>
            <a:cs typeface="+mn-cs"/>
          </a:endParaRPr>
        </a:p>
        <a:p>
          <a:r>
            <a:rPr lang="en-US" sz="1100" u="sng" baseline="0">
              <a:solidFill>
                <a:schemeClr val="dk1"/>
              </a:solidFill>
              <a:effectLst/>
              <a:latin typeface="+mn-lt"/>
              <a:ea typeface="+mn-ea"/>
              <a:cs typeface="+mn-cs"/>
            </a:rPr>
            <a:t>Part IV - Pricing Worksheet</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Indicate whether the 25-Year and 20-Year Contract Tenors are offered as part of the Proposal in Cells H17:I17.</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Enter the offer price for each selected Contract Tenor in Cells H19:I19.</a:t>
          </a:r>
        </a:p>
        <a:p>
          <a:endParaRPr lang="en-US" sz="1100"/>
        </a:p>
        <a:p>
          <a:r>
            <a:rPr lang="en-US" sz="1100" u="sng"/>
            <a:t>Part V-1 - Incremental Economic Benefits Category 1</a:t>
          </a:r>
        </a:p>
        <a:p>
          <a:pPr marL="171450" indent="-171450">
            <a:buFont typeface="Wingdings" panose="05000000000000000000" pitchFamily="2" charset="2"/>
            <a:buChar char="§"/>
          </a:pPr>
          <a:r>
            <a:rPr lang="en-US" sz="1100" u="none"/>
            <a:t>For each Economic Benefits line item</a:t>
          </a:r>
          <a:r>
            <a:rPr lang="en-US" sz="1100" u="none" baseline="0"/>
            <a:t> that is not associated with New York State Funding of one or more Port Infrastructure Investment Plans, select the Project Phase from the drop-down menu in Column D and the Time Period from the drop-down menu in Column E, enter the First Year and the Last Year in which the economic benefit is expected to accrue in Columns F and G, and enter a Description in Column H. Each of these entries is required for each line item.</a:t>
          </a:r>
        </a:p>
        <a:p>
          <a:pPr marL="171450" indent="-171450">
            <a:buFont typeface="Wingdings" panose="05000000000000000000" pitchFamily="2" charset="2"/>
            <a:buChar char="§"/>
          </a:pPr>
          <a:r>
            <a:rPr lang="en-US" sz="1100" u="none" baseline="0"/>
            <a:t>Enter Net Expenditures in NYS in Column I (thousands of nominal dollars), if applicable.</a:t>
          </a:r>
        </a:p>
        <a:p>
          <a:pPr marL="171450" indent="-171450">
            <a:buFont typeface="Wingdings" panose="05000000000000000000" pitchFamily="2" charset="2"/>
            <a:buChar char="§"/>
          </a:pPr>
          <a:r>
            <a:rPr lang="en-US" sz="1100" u="none" baseline="0"/>
            <a:t>Enter Short-term Direct Job Creation in NYS in Column J (unique jobs) and Column K (FTE-years), if applicable. If Short-term Direct Job Creation is entered for the line item, both columns must have values.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Long-term Direct Job Creation in NYS in Column L (unique jobs) and Column M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V-2 - Incremental Economic Benefits Category</a:t>
          </a:r>
          <a:r>
            <a:rPr lang="en-US" sz="1100" u="sng" baseline="0">
              <a:solidFill>
                <a:schemeClr val="dk1"/>
              </a:solidFill>
              <a:effectLst/>
              <a:latin typeface="+mn-lt"/>
              <a:ea typeface="+mn-ea"/>
              <a:cs typeface="+mn-cs"/>
            </a:rPr>
            <a:t> 2</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that is associated with New York State Funding of one or more Port Infrastructure Investment Plans, select the PIIP ID from the drop-down menu in Column D (only Plans that are entered on Part I will be listed), enter the EB1P ID from Column C on Part II-1P of the corresponding PIIPDF in Column E, select the Project Phase from the drop-down menu in Column F and the Time Period from the drop-down menu in Column G, enter the First Year and the Last Year in which the economic benefit is expected to accrue in Columns H and I, and enter a Description in Column J. Each of these entries is required for each line item.</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Net Expenditures in NYS in Column K (thousands of nominal dollars), if applicable.</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Short-term Direct Job Creation in NYS in Column L (unique jobs) and Column M (FTE-years), if applicable. If Short-term Direct Job Creation is entered for the line item, both columns must have values.</a:t>
          </a:r>
          <a:endParaRPr lang="en-US">
            <a:effectLst/>
          </a:endParaRPr>
        </a:p>
        <a:p>
          <a:pPr marL="171450" indent="-171450" eaLnBrk="1" fontAlgn="auto" latinLnBrk="0" hangingPunct="1">
            <a:buFont typeface="Wingdings" panose="05000000000000000000" pitchFamily="2" charset="2"/>
            <a:buChar char="§"/>
          </a:pPr>
          <a:r>
            <a:rPr lang="en-US" sz="1100" baseline="0">
              <a:solidFill>
                <a:schemeClr val="dk1"/>
              </a:solidFill>
              <a:effectLst/>
              <a:latin typeface="+mn-lt"/>
              <a:ea typeface="+mn-ea"/>
              <a:cs typeface="+mn-cs"/>
            </a:rPr>
            <a:t>Enter Long-term Direct Job Creation in NYS in Column N (unique jobs) and Column O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V-3 - Incremental Economic Benefits Category 3</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select the Time Period from the drop-down menu in Column D, enter the First Year and the Last Year in which the economic benefit is expected to accrue in Columns E and F, enter a Description in Column G, enter a Metric in Column H, and enter the Quantity of Activity in Column I. Each of these entries is required for each line item that is used.</a:t>
          </a:r>
        </a:p>
        <a:p>
          <a:pPr marL="171450" indent="-171450">
            <a:buFont typeface="Wingdings" panose="05000000000000000000" pitchFamily="2" charset="2"/>
            <a:buChar char="§"/>
          </a:pPr>
          <a:endParaRPr lang="en-US" sz="1100" baseline="0">
            <a:solidFill>
              <a:schemeClr val="dk1"/>
            </a:solidFill>
            <a:effectLst/>
            <a:latin typeface="+mn-lt"/>
            <a:ea typeface="+mn-ea"/>
            <a:cs typeface="+mn-cs"/>
          </a:endParaRPr>
        </a:p>
        <a:p>
          <a:pPr marL="0" indent="0">
            <a:buFont typeface="Wingdings" panose="05000000000000000000" pitchFamily="2" charset="2"/>
            <a:buNone/>
          </a:pPr>
          <a:r>
            <a:rPr lang="en-US" sz="1100" u="sng" baseline="0">
              <a:solidFill>
                <a:schemeClr val="dk1"/>
              </a:solidFill>
              <a:effectLst/>
              <a:latin typeface="+mn-lt"/>
              <a:ea typeface="+mn-ea"/>
              <a:cs typeface="+mn-cs"/>
            </a:rPr>
            <a:t>Part IV - Annual Summary of Economic Benefits</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For each year, populate the respective columns with the total economic benefits of each type in Category 1 and Category 2. Economic benefits should be entered only in the year in which they are expected to accrue. The totals in Row 49 sum the economic benefits for all years and must match the totals in Row 65 of Part V-1 and Row 106 of Part V-2.</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Total annual economic benefits across both Categories and the cumulative totals are shown in Rows 51:86.</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144021</xdr:colOff>
      <xdr:row>6</xdr:row>
      <xdr:rowOff>454713</xdr:rowOff>
    </xdr:from>
    <xdr:to>
      <xdr:col>7</xdr:col>
      <xdr:colOff>144021</xdr:colOff>
      <xdr:row>99</xdr:row>
      <xdr:rowOff>0</xdr:rowOff>
    </xdr:to>
    <xdr:sp macro="" textlink="">
      <xdr:nvSpPr>
        <xdr:cNvPr id="2" name="TextBox 1">
          <a:extLst>
            <a:ext uri="{FF2B5EF4-FFF2-40B4-BE49-F238E27FC236}">
              <a16:creationId xmlns:a16="http://schemas.microsoft.com/office/drawing/2014/main" id="{5D49AAAC-19D8-8D40-90D2-25E2039F4E3B}"/>
            </a:ext>
          </a:extLst>
        </xdr:cNvPr>
        <xdr:cNvSpPr txBox="1"/>
      </xdr:nvSpPr>
      <xdr:spPr>
        <a:xfrm>
          <a:off x="6659121" y="1673913"/>
          <a:ext cx="0" cy="19522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User Guide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Either the Master Offers Form, the Offer Data Form (ODF), or the Port Infrastructure</a:t>
          </a:r>
          <a:r>
            <a:rPr lang="en-US" sz="1100" baseline="0">
              <a:solidFill>
                <a:schemeClr val="dk1"/>
              </a:solidFill>
              <a:effectLst/>
              <a:latin typeface="+mn-lt"/>
              <a:ea typeface="+mn-ea"/>
              <a:cs typeface="+mn-cs"/>
            </a:rPr>
            <a:t> Investment Plan Data Form (PIIPDF) </a:t>
          </a:r>
          <a:r>
            <a:rPr lang="en-US" sz="1100">
              <a:solidFill>
                <a:schemeClr val="dk1"/>
              </a:solidFill>
              <a:effectLst/>
              <a:latin typeface="+mn-lt"/>
              <a:ea typeface="+mn-ea"/>
              <a:cs typeface="+mn-cs"/>
            </a:rPr>
            <a:t>files may be prepared first. Information from the</a:t>
          </a:r>
          <a:r>
            <a:rPr lang="en-US" sz="1100" baseline="0">
              <a:solidFill>
                <a:schemeClr val="dk1"/>
              </a:solidFill>
              <a:effectLst/>
              <a:latin typeface="+mn-lt"/>
              <a:ea typeface="+mn-ea"/>
              <a:cs typeface="+mn-cs"/>
            </a:rPr>
            <a:t> ODFs and PIIPDF(s) is referenced within the Master Offers Form, and information from the Master Offers Form is referenced within the ODFs and PIIPDF(s). All fields are required to be populated before submission</a:t>
          </a:r>
          <a:r>
            <a:rPr lang="en-US" sz="1100">
              <a:solidFill>
                <a:schemeClr val="dk1"/>
              </a:solidFill>
              <a:effectLst/>
              <a:latin typeface="+mn-lt"/>
              <a:ea typeface="+mn-ea"/>
              <a:cs typeface="+mn-cs"/>
            </a:rPr>
            <a:t>. There is no electronic checking of high-level data that appears on the Master Offers Form against the same data fields that are in its referenced Offer Data Form and Port Infrastructure Investment Plan Data Form files. The Proposer is responsible for ensuring that those data fields match.</a:t>
          </a:r>
          <a:endParaRPr lang="en-US">
            <a:effectLst/>
          </a:endParaRP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Excel template is protected except for the data entry cells, which are shaded in green.  Hints appear in popup boxes when the cursor is on certain data entry cells.  Cells that do not need to be populated are shaded</a:t>
          </a:r>
          <a:r>
            <a:rPr lang="en-US" sz="1100" baseline="0">
              <a:solidFill>
                <a:schemeClr val="dk1"/>
              </a:solidFill>
              <a:effectLst/>
              <a:latin typeface="+mn-lt"/>
              <a:ea typeface="+mn-ea"/>
              <a:cs typeface="+mn-cs"/>
            </a:rPr>
            <a:t> in grey.</a:t>
          </a:r>
          <a:r>
            <a:rPr lang="en-US" sz="1100">
              <a:solidFill>
                <a:schemeClr val="dk1"/>
              </a:solidFill>
              <a:effectLst/>
              <a:latin typeface="+mn-lt"/>
              <a:ea typeface="+mn-ea"/>
              <a:cs typeface="+mn-cs"/>
            </a:rPr>
            <a:t>  The template performs some data validation checks and displays messages in red font in a column to the right of the data entry forms.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Each ODF file represents a mutually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exclusive</a:t>
          </a:r>
          <a:r>
            <a:rPr lang="en-US" sz="1100" baseline="0">
              <a:solidFill>
                <a:schemeClr val="dk1"/>
              </a:solidFill>
              <a:effectLst/>
              <a:latin typeface="+mn-lt"/>
              <a:ea typeface="+mn-ea"/>
              <a:cs typeface="+mn-cs"/>
            </a:rPr>
            <a:t> Proposal, and </a:t>
          </a:r>
          <a:r>
            <a:rPr lang="en-US" sz="1100">
              <a:solidFill>
                <a:schemeClr val="dk1"/>
              </a:solidFill>
              <a:effectLst/>
              <a:latin typeface="+mn-lt"/>
              <a:ea typeface="+mn-ea"/>
              <a:cs typeface="+mn-cs"/>
            </a:rPr>
            <a:t>is for a single combination of Offer Capacity, Commercial Operation Date(s), Injection Point, Delivery Point, </a:t>
          </a:r>
          <a:r>
            <a:rPr lang="en-US" sz="1100" b="0">
              <a:solidFill>
                <a:schemeClr val="dk1"/>
              </a:solidFill>
              <a:effectLst/>
              <a:latin typeface="+mn-lt"/>
              <a:ea typeface="+mn-ea"/>
              <a:cs typeface="+mn-cs"/>
            </a:rPr>
            <a:t>associated Port Infrastructure</a:t>
          </a:r>
          <a:r>
            <a:rPr lang="en-US" sz="1100" b="0" baseline="0">
              <a:solidFill>
                <a:schemeClr val="dk1"/>
              </a:solidFill>
              <a:effectLst/>
              <a:latin typeface="+mn-lt"/>
              <a:ea typeface="+mn-ea"/>
              <a:cs typeface="+mn-cs"/>
            </a:rPr>
            <a:t> Investment Plan(s), </a:t>
          </a:r>
          <a:r>
            <a:rPr lang="en-US" sz="1100">
              <a:solidFill>
                <a:schemeClr val="dk1"/>
              </a:solidFill>
              <a:effectLst/>
              <a:latin typeface="+mn-lt"/>
              <a:ea typeface="+mn-ea"/>
              <a:cs typeface="+mn-cs"/>
            </a:rPr>
            <a:t>and other physical configuration aspects.  Distinct offers within each ODF are differentiated only by pricing and Contract Tenor.  </a:t>
          </a:r>
          <a:r>
            <a:rPr lang="en-US" sz="1100" b="0">
              <a:solidFill>
                <a:schemeClr val="dk1"/>
              </a:solidFill>
              <a:effectLst/>
              <a:latin typeface="+mn-lt"/>
              <a:ea typeface="+mn-ea"/>
              <a:cs typeface="+mn-cs"/>
            </a:rPr>
            <a:t>One or two </a:t>
          </a:r>
          <a:r>
            <a:rPr lang="en-US" sz="1100" baseline="0">
              <a:solidFill>
                <a:schemeClr val="dk1"/>
              </a:solidFill>
              <a:effectLst/>
              <a:latin typeface="+mn-lt"/>
              <a:ea typeface="+mn-ea"/>
              <a:cs typeface="+mn-cs"/>
            </a:rPr>
            <a:t>s</a:t>
          </a:r>
          <a:r>
            <a:rPr lang="en-US" sz="1100">
              <a:solidFill>
                <a:schemeClr val="dk1"/>
              </a:solidFill>
              <a:effectLst/>
              <a:latin typeface="+mn-lt"/>
              <a:ea typeface="+mn-ea"/>
              <a:cs typeface="+mn-cs"/>
            </a:rPr>
            <a:t>eparate pricing-Tenor offers may be entered on a single ODF file.  </a:t>
          </a:r>
          <a:endParaRPr lang="en-US">
            <a:effectLst/>
          </a:endParaRPr>
        </a:p>
        <a:p>
          <a:r>
            <a:rPr lang="en-US" sz="1100">
              <a:solidFill>
                <a:schemeClr val="dk1"/>
              </a:solidFill>
              <a:effectLst/>
              <a:latin typeface="+mn-lt"/>
              <a:ea typeface="+mn-ea"/>
              <a:cs typeface="+mn-cs"/>
            </a:rPr>
            <a:t> </a:t>
          </a:r>
        </a:p>
        <a:p>
          <a:r>
            <a:rPr lang="en-US" sz="1100" i="0" u="sng"/>
            <a:t>Part I - Identification Worksheet</a:t>
          </a:r>
        </a:p>
        <a:p>
          <a:pPr marL="171450" indent="-171450">
            <a:buFont typeface="Wingdings" panose="05000000000000000000" pitchFamily="2" charset="2"/>
            <a:buChar char="§"/>
          </a:pPr>
          <a:r>
            <a:rPr lang="en-US" sz="1100"/>
            <a:t>Enter the Proposer</a:t>
          </a:r>
          <a:r>
            <a:rPr lang="en-US" sz="1100" baseline="0"/>
            <a:t> Name in Cell F9. This should be the full legal name of the entity that will sign the Offshore Wind Agreement if the Proposal is selected for an award.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Offshore Wind Generation Facility Name(s) in Cell F11. If two Offshore Wind Generation Facilities are included in array the submitted Proposals, list them both in this field.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Indicate whether the Proposal includes multiple BOEM Renewable Energy Lease Areas in Cell H12</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BOEM Renewable Energy Lease Area(s) in Cell F13 and, if applicable, Cell H13.</a:t>
          </a:r>
          <a:endParaRPr lang="en-US">
            <a:effectLst/>
          </a:endParaRPr>
        </a:p>
        <a:p>
          <a:pPr marL="171450" indent="-171450">
            <a:buFont typeface="Wingdings" panose="05000000000000000000" pitchFamily="2" charset="2"/>
            <a:buChar char="§"/>
          </a:pPr>
          <a:r>
            <a:rPr lang="en-US" sz="1100" baseline="0"/>
            <a:t>Indicate whether the ODF is for the Required Base Proposal, the Required Standalone Proposal, or an Alternate Proposal in Cell G15.</a:t>
          </a:r>
        </a:p>
        <a:p>
          <a:pPr marL="171450" indent="-171450">
            <a:buFont typeface="Wingdings" panose="05000000000000000000" pitchFamily="2" charset="2"/>
            <a:buChar char="§"/>
          </a:pPr>
          <a:r>
            <a:rPr lang="en-US" sz="1100" baseline="0"/>
            <a:t>If the ODF is for an Alternate Proposal, enter whether the Proposal is Standalone in Cell G16.</a:t>
          </a:r>
        </a:p>
        <a:p>
          <a:pPr marL="171450" indent="-171450">
            <a:buFont typeface="Wingdings" panose="05000000000000000000" pitchFamily="2" charset="2"/>
            <a:buChar char="§"/>
          </a:pPr>
          <a:r>
            <a:rPr lang="en-US" sz="1100" baseline="0"/>
            <a:t>If the ODF is for an Alternate Proposal, enter the Proposal Name in Cell F18.</a:t>
          </a:r>
        </a:p>
        <a:p>
          <a:pPr marL="171450" indent="-171450">
            <a:buFont typeface="Wingdings" panose="05000000000000000000" pitchFamily="2" charset="2"/>
            <a:buChar char="§"/>
          </a:pPr>
          <a:r>
            <a:rPr lang="en-US" sz="1100" baseline="0"/>
            <a:t>Enter the Proposal Code from Part I of the Master Offers Form (Cells Q32:Q41) in Cell F19.</a:t>
          </a:r>
        </a:p>
        <a:p>
          <a:pPr marL="171450" indent="-171450">
            <a:buFont typeface="Wingdings" panose="05000000000000000000" pitchFamily="2" charset="2"/>
            <a:buChar char="§"/>
          </a:pPr>
          <a:r>
            <a:rPr lang="en-US" sz="1100" baseline="0"/>
            <a:t>Enter the pricing structure in Cell G21.</a:t>
          </a:r>
        </a:p>
        <a:p>
          <a:pPr marL="171450" indent="-171450">
            <a:buFont typeface="Wingdings" panose="05000000000000000000" pitchFamily="2" charset="2"/>
            <a:buChar char="§"/>
          </a:pPr>
          <a:r>
            <a:rPr lang="en-US" sz="1100" baseline="0"/>
            <a:t>Enter the Offer Capacity in Cell G23.</a:t>
          </a:r>
        </a:p>
        <a:p>
          <a:pPr marL="171450" indent="-171450">
            <a:buFont typeface="Wingdings" panose="05000000000000000000" pitchFamily="2" charset="2"/>
            <a:buChar char="§"/>
          </a:pPr>
          <a:r>
            <a:rPr lang="en-US" sz="1100" baseline="0"/>
            <a:t>Enter the number of Capacity Phases in Cell G24.</a:t>
          </a:r>
        </a:p>
        <a:p>
          <a:pPr marL="171450" indent="-171450">
            <a:buFont typeface="Wingdings" panose="05000000000000000000" pitchFamily="2" charset="2"/>
            <a:buChar char="§"/>
          </a:pPr>
          <a:r>
            <a:rPr lang="en-US" sz="1100" baseline="0"/>
            <a:t>Enter the number of applicable Port Infrastructure Investment Plans in Cell G26.</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t>Enter the PIIP ID (from Part I of the Master Offer Form) in Cells D28:D33, the Port Infrastructure Investment Plan name (from Part I of the PIIPDF, also entered in Part I of the Master Offers Form) in Cells E28:E33, and Total New York State Funding (from Part I of the PIIPDF, Cell D25) in Cells I28:I33 for each applicable Port Infrastructure Investment Plan.</a:t>
          </a:r>
          <a:br>
            <a:rPr lang="en-US" sz="1100" baseline="0"/>
          </a:br>
          <a:r>
            <a:rPr lang="en-US" sz="1100" b="0" i="1" baseline="0">
              <a:solidFill>
                <a:schemeClr val="dk1"/>
              </a:solidFill>
              <a:effectLst/>
              <a:latin typeface="+mn-lt"/>
              <a:ea typeface="+mn-ea"/>
              <a:cs typeface="+mn-cs"/>
            </a:rPr>
            <a:t>Port Infrastructure Investment Plan naming convention: An Eligible Port can have more than one Port Infrastructure Investment Plan associated with it, and a Submission can include more than one Port Infrastructure Investment Plan with the same Port Use. The Port Infrastructure Investment Plan name must include both the Eligible Port name and the Port Use.</a:t>
          </a:r>
          <a:endParaRPr lang="en-US" sz="1100" b="0" baseline="0"/>
        </a:p>
        <a:p>
          <a:endParaRPr lang="en-US" sz="1100" baseline="0"/>
        </a:p>
        <a:p>
          <a:r>
            <a:rPr lang="en-US" sz="1100" u="sng" baseline="0"/>
            <a:t>Part II - Project Definition Worksheet</a:t>
          </a:r>
        </a:p>
        <a:p>
          <a:pPr marL="171450" indent="-171450">
            <a:buFont typeface="Wingdings" panose="05000000000000000000" pitchFamily="2" charset="2"/>
            <a:buChar char="§"/>
          </a:pPr>
          <a:r>
            <a:rPr lang="en-US" sz="1100" baseline="0"/>
            <a:t>Enter Commercial Operation Date and Capacity for each phase in Cells E17:H18. If two lease areas are included, enter Capacity for each lease separate separately in Cells E18:H19.</a:t>
          </a:r>
        </a:p>
        <a:p>
          <a:pPr marL="171450" indent="-171450">
            <a:buFont typeface="Wingdings" panose="05000000000000000000" pitchFamily="2" charset="2"/>
            <a:buChar char="§"/>
          </a:pPr>
          <a:r>
            <a:rPr lang="en-US" sz="1100" baseline="0"/>
            <a:t>Enter the P10 Annual OREC Exceedance in Cell H25. If two lease areas are included, enter separate values for each lease area in Cells H25:I25.</a:t>
          </a:r>
        </a:p>
        <a:p>
          <a:pPr marL="171450" indent="-171450">
            <a:buFont typeface="Wingdings" panose="05000000000000000000" pitchFamily="2" charset="2"/>
            <a:buChar char="§"/>
          </a:pPr>
          <a:r>
            <a:rPr lang="en-US" sz="1100" baseline="0"/>
            <a:t>Indicate whether custom UCAP Production Factor values are proposed in Cell I27. </a:t>
          </a:r>
          <a:r>
            <a:rPr lang="en-US" sz="1100" baseline="0">
              <a:solidFill>
                <a:schemeClr val="dk1"/>
              </a:solidFill>
              <a:effectLst/>
              <a:latin typeface="+mn-lt"/>
              <a:ea typeface="+mn-ea"/>
              <a:cs typeface="+mn-cs"/>
            </a:rPr>
            <a:t>If two lease areas are included, enter separate values for each lease area in Cells H29:I29. </a:t>
          </a:r>
          <a:r>
            <a:rPr lang="en-US" sz="1100" baseline="0"/>
            <a:t>If custom values are proposed, enter the values in Cells H30:H31. If two lease areas are included, enter separate values in Cells H30:I31, even if the values are the same for both lease areas.</a:t>
          </a:r>
        </a:p>
        <a:p>
          <a:pPr marL="171450" indent="-171450">
            <a:buFont typeface="Wingdings" panose="05000000000000000000" pitchFamily="2" charset="2"/>
            <a:buChar char="§"/>
          </a:pPr>
          <a:r>
            <a:rPr lang="en-US" sz="1100" baseline="0"/>
            <a:t>Enter the Injection Point Control Area in Cell G34, Substation Name in Cell G35 and Location in Cell G36. </a:t>
          </a:r>
          <a:r>
            <a:rPr lang="en-US" sz="1100" baseline="0">
              <a:solidFill>
                <a:schemeClr val="dk1"/>
              </a:solidFill>
              <a:effectLst/>
              <a:latin typeface="+mn-lt"/>
              <a:ea typeface="+mn-ea"/>
              <a:cs typeface="+mn-cs"/>
            </a:rPr>
            <a:t>If two lease areas are included, enter separate values in Cells G34:I36, even if the values are the same for both lease areas.</a:t>
          </a:r>
          <a:endParaRPr lang="en-US" sz="1100" baseline="0"/>
        </a:p>
        <a:p>
          <a:pPr marL="171450" indent="-171450">
            <a:buFont typeface="Wingdings" panose="05000000000000000000" pitchFamily="2" charset="2"/>
            <a:buChar char="§"/>
          </a:pPr>
          <a:r>
            <a:rPr lang="en-US" sz="1100" baseline="0"/>
            <a:t>Enter the Delivery Point NYISO Node Name in Cell G38. </a:t>
          </a:r>
          <a:r>
            <a:rPr lang="en-US" sz="1100" baseline="0">
              <a:solidFill>
                <a:schemeClr val="dk1"/>
              </a:solidFill>
              <a:effectLst/>
              <a:latin typeface="+mn-lt"/>
              <a:ea typeface="+mn-ea"/>
              <a:cs typeface="+mn-cs"/>
            </a:rPr>
            <a:t>If two lease areas are included, enter separate values in Cells G38:H38, even if the values are the same for both lease areas.</a:t>
          </a:r>
          <a:endParaRPr lang="en-US" sz="1100" baseline="0"/>
        </a:p>
        <a:p>
          <a:endParaRPr lang="en-US" sz="1100" baseline="0"/>
        </a:p>
        <a:p>
          <a:r>
            <a:rPr lang="en-US" sz="1100" u="sng" baseline="0">
              <a:solidFill>
                <a:schemeClr val="dk1"/>
              </a:solidFill>
              <a:effectLst/>
              <a:latin typeface="+mn-lt"/>
              <a:ea typeface="+mn-ea"/>
              <a:cs typeface="+mn-cs"/>
            </a:rPr>
            <a:t>Part III-1 and Part III-2 - Expected Performance Worksheet</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P50 Generation values in Cells D15:O38.</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Operable NYCA Delivery Capacity as a fraction of Installed Capacity in Cells D57:O87.  This data will additionally be used to support NYSERDA research into transmission and curtailment.</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only one lease area is included, do not enter any values into Part III-2.</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two lease areas are included, enter separate values on Part III-1 and Part III-2, even if the values are the same for both lease areas.</a:t>
          </a:r>
        </a:p>
        <a:p>
          <a:endParaRPr lang="en-US" sz="1100" baseline="0">
            <a:solidFill>
              <a:schemeClr val="dk1"/>
            </a:solidFill>
            <a:effectLst/>
            <a:latin typeface="+mn-lt"/>
            <a:ea typeface="+mn-ea"/>
            <a:cs typeface="+mn-cs"/>
          </a:endParaRPr>
        </a:p>
        <a:p>
          <a:r>
            <a:rPr lang="en-US" sz="1100" u="sng" baseline="0">
              <a:solidFill>
                <a:schemeClr val="dk1"/>
              </a:solidFill>
              <a:effectLst/>
              <a:latin typeface="+mn-lt"/>
              <a:ea typeface="+mn-ea"/>
              <a:cs typeface="+mn-cs"/>
            </a:rPr>
            <a:t>Part IV - Pricing Worksheet</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Indicate whether the 25-Year and 20-Year Contract Tenors are offered as part of the Proposal in Cells H17:I17.</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Enter the offer price for each selected Contract Tenor in Cells H19:I19.</a:t>
          </a:r>
        </a:p>
        <a:p>
          <a:endParaRPr lang="en-US" sz="1100"/>
        </a:p>
        <a:p>
          <a:r>
            <a:rPr lang="en-US" sz="1100" u="sng"/>
            <a:t>Part V-1 - Incremental Economic Benefits Category 1</a:t>
          </a:r>
        </a:p>
        <a:p>
          <a:pPr marL="171450" indent="-171450">
            <a:buFont typeface="Wingdings" panose="05000000000000000000" pitchFamily="2" charset="2"/>
            <a:buChar char="§"/>
          </a:pPr>
          <a:r>
            <a:rPr lang="en-US" sz="1100" u="none"/>
            <a:t>For each Economic Benefits line item</a:t>
          </a:r>
          <a:r>
            <a:rPr lang="en-US" sz="1100" u="none" baseline="0"/>
            <a:t> that is not associated with New York State Funding of one or more Port Infrastructure Investment Plans, select the Project Phase from the drop-down menu in Column D and the Time Period from the drop-down menu in Column E, enter the First Year and the Last Year in which the economic benefit is expected to accrue in Columns F and G, and enter a Description in Column H. Each of these entries is required for each line item.</a:t>
          </a:r>
        </a:p>
        <a:p>
          <a:pPr marL="171450" indent="-171450">
            <a:buFont typeface="Wingdings" panose="05000000000000000000" pitchFamily="2" charset="2"/>
            <a:buChar char="§"/>
          </a:pPr>
          <a:r>
            <a:rPr lang="en-US" sz="1100" u="none" baseline="0"/>
            <a:t>Enter Net Expenditures in NYS in Column I (thousands of nominal dollars), if applicable.</a:t>
          </a:r>
        </a:p>
        <a:p>
          <a:pPr marL="171450" indent="-171450">
            <a:buFont typeface="Wingdings" panose="05000000000000000000" pitchFamily="2" charset="2"/>
            <a:buChar char="§"/>
          </a:pPr>
          <a:r>
            <a:rPr lang="en-US" sz="1100" u="none" baseline="0"/>
            <a:t>Enter Short-term Direct Job Creation in NYS in Column J (unique jobs) and Column K (FTE-years), if applicable. If Short-term Direct Job Creation is entered for the line item, both columns must have values.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Long-term Direct Job Creation in NYS in Column L (unique jobs) and Column M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V-2 - Incremental Economic Benefits Category</a:t>
          </a:r>
          <a:r>
            <a:rPr lang="en-US" sz="1100" u="sng" baseline="0">
              <a:solidFill>
                <a:schemeClr val="dk1"/>
              </a:solidFill>
              <a:effectLst/>
              <a:latin typeface="+mn-lt"/>
              <a:ea typeface="+mn-ea"/>
              <a:cs typeface="+mn-cs"/>
            </a:rPr>
            <a:t> 2</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that is associated with New York State Funding of one or more Port Infrastructure Investment Plans, select the PIIP ID from the drop-down menu in Column D (only Plans that are entered on Part I will be listed), enter the EB1P ID from Column C on Part II-1P of the corresponding PIIPDF in Column E, select the Project Phase from the drop-down menu in Column F and the Time Period from the drop-down menu in Column G, enter the First Year and the Last Year in which the economic benefit is expected to accrue in Columns H and I, and enter a Description in Column J. Each of these entries is required for each line item.</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Net Expenditures in NYS in Column K (thousands of nominal dollars), if applicable.</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Short-term Direct Job Creation in NYS in Column L (unique jobs) and Column M (FTE-years), if applicable. If Short-term Direct Job Creation is entered for the line item, both columns must have values.</a:t>
          </a:r>
          <a:endParaRPr lang="en-US">
            <a:effectLst/>
          </a:endParaRPr>
        </a:p>
        <a:p>
          <a:pPr marL="171450" indent="-171450" eaLnBrk="1" fontAlgn="auto" latinLnBrk="0" hangingPunct="1">
            <a:buFont typeface="Wingdings" panose="05000000000000000000" pitchFamily="2" charset="2"/>
            <a:buChar char="§"/>
          </a:pPr>
          <a:r>
            <a:rPr lang="en-US" sz="1100" baseline="0">
              <a:solidFill>
                <a:schemeClr val="dk1"/>
              </a:solidFill>
              <a:effectLst/>
              <a:latin typeface="+mn-lt"/>
              <a:ea typeface="+mn-ea"/>
              <a:cs typeface="+mn-cs"/>
            </a:rPr>
            <a:t>Enter Long-term Direct Job Creation in NYS in Column N (unique jobs) and Column O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V-3 - Incremental Economic Benefits Category 3</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select the Time Period from the drop-down menu in Column D, enter the First Year and the Last Year in which the economic benefit is expected to accrue in Columns E and F, enter a Description in Column G, enter a Metric in Column H, and enter the Quantity of Activity in Column I. Each of these entries is required for each line item that is used.</a:t>
          </a:r>
        </a:p>
        <a:p>
          <a:pPr marL="171450" indent="-171450">
            <a:buFont typeface="Wingdings" panose="05000000000000000000" pitchFamily="2" charset="2"/>
            <a:buChar char="§"/>
          </a:pPr>
          <a:endParaRPr lang="en-US" sz="1100" baseline="0">
            <a:solidFill>
              <a:schemeClr val="dk1"/>
            </a:solidFill>
            <a:effectLst/>
            <a:latin typeface="+mn-lt"/>
            <a:ea typeface="+mn-ea"/>
            <a:cs typeface="+mn-cs"/>
          </a:endParaRPr>
        </a:p>
        <a:p>
          <a:pPr marL="0" indent="0">
            <a:buFont typeface="Wingdings" panose="05000000000000000000" pitchFamily="2" charset="2"/>
            <a:buNone/>
          </a:pPr>
          <a:r>
            <a:rPr lang="en-US" sz="1100" u="sng" baseline="0">
              <a:solidFill>
                <a:schemeClr val="dk1"/>
              </a:solidFill>
              <a:effectLst/>
              <a:latin typeface="+mn-lt"/>
              <a:ea typeface="+mn-ea"/>
              <a:cs typeface="+mn-cs"/>
            </a:rPr>
            <a:t>Part IV - Annual Summary of Economic Benefits</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For each year, populate the respective columns with the total economic benefits of each type in Category 1 and Category 2. Economic benefits should be entered only in the year in which they are expected to accrue. The totals in Row 49 sum the economic benefits for all years and must match the totals in Row 65 of Part V-1 and Row 106 of Part V-2.</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Total annual economic benefits across both Categories and the cumulative totals are shown in Rows 51:86.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A8F8A-EDF6-1248-8E86-F74DEAEDA653}">
  <dimension ref="A1:O183"/>
  <sheetViews>
    <sheetView tabSelected="1" zoomScaleNormal="100" workbookViewId="0">
      <selection activeCell="A9" sqref="A9"/>
    </sheetView>
  </sheetViews>
  <sheetFormatPr defaultColWidth="11" defaultRowHeight="15.75"/>
  <cols>
    <col min="3" max="3" width="68.625" customWidth="1"/>
    <col min="15" max="15" width="9.125" customWidth="1"/>
  </cols>
  <sheetData>
    <row r="1" spans="1:15">
      <c r="A1" s="1"/>
      <c r="B1" s="1"/>
      <c r="C1" s="1"/>
      <c r="D1" s="1"/>
      <c r="E1" s="1"/>
      <c r="F1" s="1"/>
      <c r="G1" s="1"/>
      <c r="H1" s="1"/>
      <c r="I1" s="1"/>
      <c r="J1" s="1"/>
      <c r="K1" s="1"/>
      <c r="L1" s="1"/>
      <c r="M1" s="1"/>
      <c r="N1" s="1"/>
      <c r="O1" s="2"/>
    </row>
    <row r="2" spans="1:15">
      <c r="A2" s="2"/>
      <c r="B2" s="3"/>
      <c r="C2" s="10"/>
      <c r="D2" s="4"/>
      <c r="E2" s="2"/>
      <c r="F2" s="2"/>
      <c r="G2" s="2"/>
      <c r="H2" s="2"/>
      <c r="I2" s="2"/>
      <c r="J2" s="2"/>
      <c r="K2" s="2"/>
      <c r="L2" s="2"/>
      <c r="M2" s="2"/>
      <c r="N2" s="2"/>
      <c r="O2" s="2"/>
    </row>
    <row r="3" spans="1:15">
      <c r="A3" s="2"/>
      <c r="B3" s="5"/>
      <c r="C3" s="131" t="s">
        <v>0</v>
      </c>
      <c r="D3" s="6"/>
      <c r="E3" s="2"/>
      <c r="F3" s="2"/>
      <c r="G3" s="2"/>
      <c r="H3" s="2"/>
      <c r="I3" s="2"/>
      <c r="J3" s="2"/>
      <c r="K3" s="2"/>
      <c r="L3" s="2"/>
      <c r="M3" s="2"/>
      <c r="N3" s="2"/>
      <c r="O3" s="2"/>
    </row>
    <row r="4" spans="1:15">
      <c r="A4" s="2"/>
      <c r="B4" s="5"/>
      <c r="C4" s="131" t="s">
        <v>1</v>
      </c>
      <c r="D4" s="6"/>
      <c r="E4" s="2"/>
      <c r="F4" s="2"/>
      <c r="G4" s="2"/>
      <c r="H4" s="2"/>
      <c r="I4" s="2"/>
      <c r="J4" s="2"/>
      <c r="K4" s="2"/>
      <c r="L4" s="2"/>
      <c r="M4" s="2"/>
      <c r="N4" s="2"/>
      <c r="O4" s="2"/>
    </row>
    <row r="5" spans="1:15">
      <c r="A5" s="2"/>
      <c r="B5" s="5"/>
      <c r="C5" s="131" t="s">
        <v>2</v>
      </c>
      <c r="D5" s="6"/>
      <c r="E5" s="2"/>
      <c r="F5" s="2"/>
      <c r="G5" s="2"/>
      <c r="H5" s="2"/>
      <c r="I5" s="2"/>
      <c r="J5" s="2"/>
      <c r="K5" s="2"/>
      <c r="L5" s="2"/>
      <c r="M5" s="2"/>
      <c r="N5" s="2"/>
      <c r="O5" s="2"/>
    </row>
    <row r="6" spans="1:15">
      <c r="A6" s="2"/>
      <c r="B6" s="5"/>
      <c r="C6" s="11"/>
      <c r="D6" s="6"/>
      <c r="E6" s="2"/>
      <c r="F6" s="2"/>
      <c r="G6" s="2"/>
      <c r="H6" s="2"/>
      <c r="I6" s="2"/>
      <c r="J6" s="2"/>
      <c r="K6" s="2"/>
      <c r="L6" s="2"/>
      <c r="M6" s="2"/>
      <c r="N6" s="2"/>
      <c r="O6" s="2"/>
    </row>
    <row r="7" spans="1:15">
      <c r="A7" s="2"/>
      <c r="B7" s="5"/>
      <c r="C7" s="11"/>
      <c r="D7" s="6"/>
      <c r="E7" s="2"/>
      <c r="F7" s="2"/>
      <c r="G7" s="2"/>
      <c r="H7" s="2"/>
      <c r="I7" s="2"/>
      <c r="J7" s="2"/>
      <c r="K7" s="2"/>
      <c r="L7" s="2"/>
      <c r="M7" s="2"/>
      <c r="N7" s="2"/>
      <c r="O7" s="2"/>
    </row>
    <row r="8" spans="1:15">
      <c r="A8" s="2"/>
      <c r="B8" s="5"/>
      <c r="C8" s="11"/>
      <c r="D8" s="6"/>
      <c r="E8" s="2"/>
      <c r="F8" s="2"/>
      <c r="G8" s="2"/>
      <c r="H8" s="2"/>
      <c r="I8" s="2"/>
      <c r="J8" s="2"/>
      <c r="K8" s="2"/>
      <c r="L8" s="2"/>
      <c r="M8" s="2"/>
      <c r="N8" s="2"/>
      <c r="O8" s="2"/>
    </row>
    <row r="9" spans="1:15">
      <c r="A9" s="2"/>
      <c r="B9" s="5"/>
      <c r="C9" s="11"/>
      <c r="D9" s="6"/>
      <c r="E9" s="2"/>
      <c r="F9" s="2"/>
      <c r="G9" s="2"/>
      <c r="H9" s="2"/>
      <c r="I9" s="2"/>
      <c r="J9" s="2"/>
      <c r="K9" s="2"/>
      <c r="L9" s="2"/>
      <c r="M9" s="2"/>
      <c r="N9" s="2"/>
      <c r="O9" s="2"/>
    </row>
    <row r="10" spans="1:15">
      <c r="A10" s="2"/>
      <c r="B10" s="5"/>
      <c r="C10" s="11"/>
      <c r="D10" s="6"/>
      <c r="E10" s="2"/>
      <c r="F10" s="2"/>
      <c r="G10" s="2"/>
      <c r="H10" s="2"/>
      <c r="I10" s="2"/>
      <c r="J10" s="2"/>
      <c r="K10" s="2"/>
      <c r="L10" s="2"/>
      <c r="M10" s="2"/>
      <c r="N10" s="2"/>
      <c r="O10" s="2"/>
    </row>
    <row r="11" spans="1:15">
      <c r="A11" s="2"/>
      <c r="B11" s="5"/>
      <c r="C11" s="11"/>
      <c r="D11" s="6"/>
      <c r="E11" s="2"/>
      <c r="F11" s="2"/>
      <c r="G11" s="2"/>
      <c r="H11" s="2"/>
      <c r="I11" s="2"/>
      <c r="J11" s="2"/>
      <c r="K11" s="2"/>
      <c r="L11" s="2"/>
      <c r="M11" s="2"/>
      <c r="N11" s="2"/>
      <c r="O11" s="2"/>
    </row>
    <row r="12" spans="1:15">
      <c r="A12" s="2"/>
      <c r="B12" s="5"/>
      <c r="C12" s="11"/>
      <c r="D12" s="6"/>
      <c r="E12" s="2"/>
      <c r="F12" s="2"/>
      <c r="G12" s="2"/>
      <c r="H12" s="2"/>
      <c r="I12" s="2"/>
      <c r="J12" s="2"/>
      <c r="K12" s="2"/>
      <c r="L12" s="2"/>
      <c r="M12" s="2"/>
      <c r="N12" s="2"/>
      <c r="O12" s="2"/>
    </row>
    <row r="13" spans="1:15">
      <c r="A13" s="2"/>
      <c r="B13" s="5"/>
      <c r="C13" s="11"/>
      <c r="D13" s="6"/>
      <c r="E13" s="2"/>
      <c r="F13" s="2"/>
      <c r="G13" s="2"/>
      <c r="H13" s="2"/>
      <c r="I13" s="2"/>
      <c r="J13" s="2"/>
      <c r="K13" s="2"/>
      <c r="L13" s="2"/>
      <c r="M13" s="2"/>
      <c r="N13" s="2"/>
      <c r="O13" s="2"/>
    </row>
    <row r="14" spans="1:15">
      <c r="A14" s="2"/>
      <c r="B14" s="5"/>
      <c r="C14" s="11"/>
      <c r="D14" s="6"/>
      <c r="E14" s="2"/>
      <c r="F14" s="2"/>
      <c r="G14" s="2"/>
      <c r="H14" s="2"/>
      <c r="I14" s="2"/>
      <c r="J14" s="2"/>
      <c r="K14" s="2"/>
      <c r="L14" s="2"/>
      <c r="M14" s="2"/>
      <c r="N14" s="2"/>
      <c r="O14" s="2"/>
    </row>
    <row r="15" spans="1:15">
      <c r="A15" s="2"/>
      <c r="B15" s="5"/>
      <c r="C15" s="11"/>
      <c r="D15" s="6"/>
      <c r="E15" s="2"/>
      <c r="F15" s="2"/>
      <c r="G15" s="2"/>
      <c r="H15" s="2"/>
      <c r="I15" s="2"/>
      <c r="J15" s="2"/>
      <c r="K15" s="2"/>
      <c r="L15" s="2"/>
      <c r="M15" s="2"/>
      <c r="N15" s="2"/>
      <c r="O15" s="2"/>
    </row>
    <row r="16" spans="1:15">
      <c r="A16" s="2"/>
      <c r="B16" s="5"/>
      <c r="C16" s="11"/>
      <c r="D16" s="6"/>
      <c r="E16" s="2"/>
      <c r="F16" s="2"/>
      <c r="G16" s="2"/>
      <c r="H16" s="2"/>
      <c r="I16" s="2"/>
      <c r="J16" s="2"/>
      <c r="K16" s="2"/>
      <c r="L16" s="2"/>
      <c r="M16" s="2"/>
      <c r="N16" s="2"/>
      <c r="O16" s="2"/>
    </row>
    <row r="17" spans="1:15">
      <c r="A17" s="2"/>
      <c r="B17" s="5"/>
      <c r="C17" s="11"/>
      <c r="D17" s="6"/>
      <c r="E17" s="2"/>
      <c r="F17" s="2"/>
      <c r="G17" s="2"/>
      <c r="H17" s="2"/>
      <c r="I17" s="2"/>
      <c r="J17" s="2"/>
      <c r="K17" s="2"/>
      <c r="L17" s="2"/>
      <c r="M17" s="2"/>
      <c r="N17" s="2"/>
      <c r="O17" s="2"/>
    </row>
    <row r="18" spans="1:15">
      <c r="A18" s="2"/>
      <c r="B18" s="5"/>
      <c r="C18" s="11"/>
      <c r="D18" s="6"/>
      <c r="E18" s="2"/>
      <c r="F18" s="2"/>
      <c r="G18" s="2"/>
      <c r="H18" s="2"/>
      <c r="I18" s="2"/>
      <c r="J18" s="2"/>
      <c r="K18" s="2"/>
      <c r="L18" s="2"/>
      <c r="M18" s="2"/>
      <c r="N18" s="2"/>
      <c r="O18" s="2"/>
    </row>
    <row r="19" spans="1:15">
      <c r="A19" s="2"/>
      <c r="B19" s="5"/>
      <c r="C19" s="11"/>
      <c r="D19" s="6"/>
      <c r="E19" s="2"/>
      <c r="F19" s="2"/>
      <c r="G19" s="2"/>
      <c r="H19" s="2"/>
      <c r="I19" s="2"/>
      <c r="J19" s="2"/>
      <c r="K19" s="2"/>
      <c r="L19" s="2"/>
      <c r="M19" s="2"/>
      <c r="N19" s="2"/>
      <c r="O19" s="2"/>
    </row>
    <row r="20" spans="1:15">
      <c r="A20" s="2"/>
      <c r="B20" s="5"/>
      <c r="C20" s="11"/>
      <c r="D20" s="6"/>
      <c r="E20" s="2"/>
      <c r="F20" s="2"/>
      <c r="G20" s="2"/>
      <c r="H20" s="2"/>
      <c r="I20" s="2"/>
      <c r="J20" s="2"/>
      <c r="K20" s="2"/>
      <c r="L20" s="2"/>
      <c r="M20" s="2"/>
      <c r="N20" s="2"/>
      <c r="O20" s="2"/>
    </row>
    <row r="21" spans="1:15">
      <c r="A21" s="2"/>
      <c r="B21" s="5"/>
      <c r="C21" s="11"/>
      <c r="D21" s="6"/>
      <c r="E21" s="2"/>
      <c r="F21" s="2"/>
      <c r="G21" s="2"/>
      <c r="H21" s="2"/>
      <c r="I21" s="2"/>
      <c r="J21" s="2"/>
      <c r="K21" s="2"/>
      <c r="L21" s="2"/>
      <c r="M21" s="2"/>
      <c r="N21" s="2"/>
      <c r="O21" s="2"/>
    </row>
    <row r="22" spans="1:15">
      <c r="A22" s="2"/>
      <c r="B22" s="5"/>
      <c r="C22" s="11"/>
      <c r="D22" s="6"/>
      <c r="E22" s="2"/>
      <c r="F22" s="2"/>
      <c r="G22" s="2"/>
      <c r="H22" s="2"/>
      <c r="I22" s="2"/>
      <c r="J22" s="2"/>
      <c r="K22" s="2"/>
      <c r="L22" s="2"/>
      <c r="M22" s="2"/>
      <c r="N22" s="2"/>
      <c r="O22" s="2"/>
    </row>
    <row r="23" spans="1:15">
      <c r="A23" s="2"/>
      <c r="B23" s="5"/>
      <c r="C23" s="11"/>
      <c r="D23" s="6"/>
      <c r="E23" s="2"/>
      <c r="F23" s="2"/>
      <c r="G23" s="2"/>
      <c r="H23" s="2"/>
      <c r="I23" s="2"/>
      <c r="J23" s="2"/>
      <c r="K23" s="2"/>
      <c r="L23" s="2"/>
      <c r="M23" s="2"/>
      <c r="N23" s="2"/>
      <c r="O23" s="2"/>
    </row>
    <row r="24" spans="1:15">
      <c r="A24" s="2"/>
      <c r="B24" s="5"/>
      <c r="C24" s="11"/>
      <c r="D24" s="6"/>
      <c r="E24" s="2"/>
      <c r="F24" s="2"/>
      <c r="G24" s="2"/>
      <c r="H24" s="2"/>
      <c r="I24" s="2"/>
      <c r="J24" s="2"/>
      <c r="K24" s="2"/>
      <c r="L24" s="2"/>
      <c r="M24" s="2"/>
      <c r="N24" s="2"/>
      <c r="O24" s="2"/>
    </row>
    <row r="25" spans="1:15">
      <c r="A25" s="2"/>
      <c r="B25" s="5"/>
      <c r="C25" s="11"/>
      <c r="D25" s="6"/>
      <c r="E25" s="2"/>
      <c r="F25" s="2"/>
      <c r="G25" s="2"/>
      <c r="H25" s="2"/>
      <c r="I25" s="2"/>
      <c r="J25" s="2"/>
      <c r="K25" s="2"/>
      <c r="L25" s="2"/>
      <c r="M25" s="2"/>
      <c r="N25" s="2"/>
      <c r="O25" s="2"/>
    </row>
    <row r="26" spans="1:15">
      <c r="A26" s="2"/>
      <c r="B26" s="5"/>
      <c r="C26" s="11"/>
      <c r="D26" s="6"/>
      <c r="E26" s="2"/>
      <c r="F26" s="2"/>
      <c r="G26" s="2"/>
      <c r="H26" s="2"/>
      <c r="I26" s="2"/>
      <c r="J26" s="2"/>
      <c r="K26" s="2"/>
      <c r="L26" s="2"/>
      <c r="M26" s="2"/>
      <c r="N26" s="2"/>
      <c r="O26" s="2"/>
    </row>
    <row r="27" spans="1:15">
      <c r="A27" s="2"/>
      <c r="B27" s="5"/>
      <c r="C27" s="11"/>
      <c r="D27" s="6"/>
      <c r="E27" s="2"/>
      <c r="F27" s="2"/>
      <c r="G27" s="2"/>
      <c r="H27" s="2"/>
      <c r="I27" s="2"/>
      <c r="J27" s="2"/>
      <c r="K27" s="2"/>
      <c r="L27" s="2"/>
      <c r="M27" s="2"/>
      <c r="N27" s="2"/>
      <c r="O27" s="2"/>
    </row>
    <row r="28" spans="1:15">
      <c r="A28" s="2"/>
      <c r="B28" s="5"/>
      <c r="C28" s="11"/>
      <c r="D28" s="6"/>
      <c r="E28" s="2"/>
      <c r="F28" s="2"/>
      <c r="G28" s="2"/>
      <c r="H28" s="2"/>
      <c r="I28" s="2"/>
      <c r="J28" s="2"/>
      <c r="K28" s="2"/>
      <c r="L28" s="2"/>
      <c r="M28" s="2"/>
      <c r="N28" s="2"/>
      <c r="O28" s="2"/>
    </row>
    <row r="29" spans="1:15">
      <c r="A29" s="2"/>
      <c r="B29" s="5"/>
      <c r="C29" s="11"/>
      <c r="D29" s="6"/>
      <c r="E29" s="2"/>
      <c r="F29" s="2"/>
      <c r="G29" s="2"/>
      <c r="H29" s="2"/>
      <c r="I29" s="2"/>
      <c r="J29" s="2"/>
      <c r="K29" s="2"/>
      <c r="L29" s="2"/>
      <c r="M29" s="2"/>
      <c r="N29" s="2"/>
      <c r="O29" s="2"/>
    </row>
    <row r="30" spans="1:15">
      <c r="A30" s="2"/>
      <c r="B30" s="5"/>
      <c r="C30" s="11"/>
      <c r="D30" s="6"/>
      <c r="E30" s="2"/>
      <c r="F30" s="2"/>
      <c r="G30" s="2"/>
      <c r="H30" s="2"/>
      <c r="I30" s="2"/>
      <c r="J30" s="2"/>
      <c r="K30" s="2"/>
      <c r="L30" s="2"/>
      <c r="M30" s="2"/>
      <c r="N30" s="2"/>
      <c r="O30" s="2"/>
    </row>
    <row r="31" spans="1:15">
      <c r="A31" s="2"/>
      <c r="B31" s="5"/>
      <c r="C31" s="11"/>
      <c r="D31" s="6"/>
      <c r="E31" s="2"/>
      <c r="F31" s="2"/>
      <c r="G31" s="2"/>
      <c r="H31" s="2"/>
      <c r="I31" s="2"/>
      <c r="J31" s="2"/>
      <c r="K31" s="2"/>
      <c r="L31" s="2"/>
      <c r="M31" s="2"/>
      <c r="N31" s="2"/>
      <c r="O31" s="2"/>
    </row>
    <row r="32" spans="1:15">
      <c r="A32" s="2"/>
      <c r="B32" s="5"/>
      <c r="C32" s="11"/>
      <c r="D32" s="6"/>
      <c r="E32" s="2"/>
      <c r="F32" s="2"/>
      <c r="G32" s="2"/>
      <c r="H32" s="2"/>
      <c r="I32" s="2"/>
      <c r="J32" s="2"/>
      <c r="K32" s="2"/>
      <c r="L32" s="2"/>
      <c r="M32" s="2"/>
      <c r="N32" s="2"/>
      <c r="O32" s="2"/>
    </row>
    <row r="33" spans="1:15">
      <c r="A33" s="2"/>
      <c r="B33" s="5"/>
      <c r="C33" s="11"/>
      <c r="D33" s="6"/>
      <c r="E33" s="2"/>
      <c r="F33" s="2"/>
      <c r="G33" s="2"/>
      <c r="H33" s="2"/>
      <c r="I33" s="2"/>
      <c r="J33" s="2"/>
      <c r="K33" s="2"/>
      <c r="L33" s="2"/>
      <c r="M33" s="2"/>
      <c r="N33" s="2"/>
      <c r="O33" s="2"/>
    </row>
    <row r="34" spans="1:15">
      <c r="A34" s="2"/>
      <c r="B34" s="5"/>
      <c r="C34" s="11"/>
      <c r="D34" s="6"/>
      <c r="E34" s="2"/>
      <c r="F34" s="2"/>
      <c r="G34" s="2"/>
      <c r="H34" s="2"/>
      <c r="I34" s="2"/>
      <c r="J34" s="2"/>
      <c r="K34" s="2"/>
      <c r="L34" s="2"/>
      <c r="M34" s="2"/>
      <c r="N34" s="2"/>
      <c r="O34" s="2"/>
    </row>
    <row r="35" spans="1:15">
      <c r="A35" s="2"/>
      <c r="B35" s="5"/>
      <c r="C35" s="11"/>
      <c r="D35" s="6"/>
      <c r="E35" s="2"/>
      <c r="F35" s="2"/>
      <c r="G35" s="2"/>
      <c r="H35" s="2"/>
      <c r="I35" s="2"/>
      <c r="J35" s="2"/>
      <c r="K35" s="2"/>
      <c r="L35" s="2"/>
      <c r="M35" s="2"/>
      <c r="N35" s="2"/>
      <c r="O35" s="2"/>
    </row>
    <row r="36" spans="1:15">
      <c r="A36" s="2"/>
      <c r="B36" s="5"/>
      <c r="C36" s="11"/>
      <c r="D36" s="6"/>
      <c r="E36" s="2"/>
      <c r="F36" s="2"/>
      <c r="G36" s="2"/>
      <c r="H36" s="2"/>
      <c r="I36" s="2"/>
      <c r="J36" s="2"/>
      <c r="K36" s="2"/>
      <c r="L36" s="2"/>
      <c r="M36" s="2"/>
      <c r="N36" s="2"/>
      <c r="O36" s="2"/>
    </row>
    <row r="37" spans="1:15">
      <c r="A37" s="2"/>
      <c r="B37" s="5"/>
      <c r="C37" s="11"/>
      <c r="D37" s="6"/>
      <c r="E37" s="2"/>
      <c r="F37" s="2"/>
      <c r="G37" s="2"/>
      <c r="H37" s="2"/>
      <c r="I37" s="2"/>
      <c r="J37" s="2"/>
      <c r="K37" s="2"/>
      <c r="L37" s="2"/>
      <c r="M37" s="2"/>
      <c r="N37" s="2"/>
      <c r="O37" s="2"/>
    </row>
    <row r="38" spans="1:15">
      <c r="A38" s="2"/>
      <c r="B38" s="5"/>
      <c r="C38" s="11"/>
      <c r="D38" s="6"/>
      <c r="E38" s="2"/>
      <c r="F38" s="2"/>
      <c r="G38" s="2"/>
      <c r="H38" s="2"/>
      <c r="I38" s="2"/>
      <c r="J38" s="2"/>
      <c r="K38" s="2"/>
      <c r="L38" s="2"/>
      <c r="M38" s="2"/>
      <c r="N38" s="2"/>
      <c r="O38" s="2"/>
    </row>
    <row r="39" spans="1:15">
      <c r="A39" s="2"/>
      <c r="B39" s="5"/>
      <c r="C39" s="11"/>
      <c r="D39" s="6"/>
      <c r="E39" s="2"/>
      <c r="F39" s="2"/>
      <c r="G39" s="2"/>
      <c r="H39" s="2"/>
      <c r="I39" s="2"/>
      <c r="J39" s="2"/>
      <c r="K39" s="2"/>
      <c r="L39" s="2"/>
      <c r="M39" s="2"/>
      <c r="N39" s="2"/>
      <c r="O39" s="2"/>
    </row>
    <row r="40" spans="1:15">
      <c r="A40" s="2"/>
      <c r="B40" s="5"/>
      <c r="C40" s="11"/>
      <c r="D40" s="6"/>
      <c r="E40" s="2"/>
      <c r="F40" s="2"/>
      <c r="G40" s="2"/>
      <c r="H40" s="2"/>
      <c r="I40" s="2"/>
      <c r="J40" s="2"/>
      <c r="K40" s="2"/>
      <c r="L40" s="2"/>
      <c r="M40" s="2"/>
      <c r="N40" s="2"/>
      <c r="O40" s="2"/>
    </row>
    <row r="41" spans="1:15">
      <c r="A41" s="2"/>
      <c r="B41" s="5"/>
      <c r="C41" s="11"/>
      <c r="D41" s="6"/>
      <c r="E41" s="2"/>
      <c r="F41" s="2"/>
      <c r="G41" s="2"/>
      <c r="H41" s="2"/>
      <c r="I41" s="2"/>
      <c r="J41" s="2"/>
      <c r="K41" s="2"/>
      <c r="L41" s="2"/>
      <c r="M41" s="2"/>
      <c r="N41" s="2"/>
      <c r="O41" s="2"/>
    </row>
    <row r="42" spans="1:15">
      <c r="A42" s="2"/>
      <c r="B42" s="5"/>
      <c r="C42" s="11"/>
      <c r="D42" s="6"/>
      <c r="E42" s="2"/>
      <c r="F42" s="2"/>
      <c r="G42" s="2"/>
      <c r="H42" s="2"/>
      <c r="I42" s="2"/>
      <c r="J42" s="2"/>
      <c r="K42" s="2"/>
      <c r="L42" s="2"/>
      <c r="M42" s="2"/>
      <c r="N42" s="2"/>
      <c r="O42" s="2"/>
    </row>
    <row r="43" spans="1:15">
      <c r="A43" s="2"/>
      <c r="B43" s="5"/>
      <c r="C43" s="11"/>
      <c r="D43" s="6"/>
      <c r="E43" s="2"/>
      <c r="F43" s="2"/>
      <c r="G43" s="2"/>
      <c r="H43" s="2"/>
      <c r="I43" s="2"/>
      <c r="J43" s="2"/>
      <c r="K43" s="2"/>
      <c r="L43" s="2"/>
      <c r="M43" s="2"/>
      <c r="N43" s="2"/>
      <c r="O43" s="2"/>
    </row>
    <row r="44" spans="1:15">
      <c r="A44" s="2"/>
      <c r="B44" s="5"/>
      <c r="C44" s="11"/>
      <c r="D44" s="6"/>
      <c r="E44" s="2"/>
      <c r="F44" s="2"/>
      <c r="G44" s="2"/>
      <c r="H44" s="2"/>
      <c r="I44" s="2"/>
      <c r="J44" s="2"/>
      <c r="K44" s="2"/>
      <c r="L44" s="2"/>
      <c r="M44" s="2"/>
      <c r="N44" s="2"/>
      <c r="O44" s="2"/>
    </row>
    <row r="45" spans="1:15">
      <c r="A45" s="2"/>
      <c r="B45" s="5"/>
      <c r="C45" s="11"/>
      <c r="D45" s="6"/>
      <c r="E45" s="2"/>
      <c r="F45" s="2"/>
      <c r="G45" s="2"/>
      <c r="H45" s="2"/>
      <c r="I45" s="2"/>
      <c r="J45" s="2"/>
      <c r="K45" s="2"/>
      <c r="L45" s="2"/>
      <c r="M45" s="2"/>
      <c r="N45" s="2"/>
      <c r="O45" s="2"/>
    </row>
    <row r="46" spans="1:15">
      <c r="A46" s="2"/>
      <c r="B46" s="5"/>
      <c r="C46" s="11"/>
      <c r="D46" s="6"/>
      <c r="E46" s="2"/>
      <c r="F46" s="2"/>
      <c r="G46" s="2"/>
      <c r="H46" s="2"/>
      <c r="I46" s="2"/>
      <c r="J46" s="2"/>
      <c r="K46" s="2"/>
      <c r="L46" s="2"/>
      <c r="M46" s="2"/>
      <c r="N46" s="2"/>
      <c r="O46" s="2"/>
    </row>
    <row r="47" spans="1:15">
      <c r="A47" s="2"/>
      <c r="B47" s="5"/>
      <c r="C47" s="11"/>
      <c r="D47" s="6"/>
      <c r="E47" s="2"/>
      <c r="F47" s="2"/>
      <c r="G47" s="2"/>
      <c r="H47" s="2"/>
      <c r="I47" s="2"/>
      <c r="J47" s="2"/>
      <c r="K47" s="2"/>
      <c r="L47" s="2"/>
      <c r="M47" s="2"/>
      <c r="N47" s="2"/>
      <c r="O47" s="2"/>
    </row>
    <row r="48" spans="1:15">
      <c r="A48" s="2"/>
      <c r="B48" s="5"/>
      <c r="C48" s="11"/>
      <c r="D48" s="6"/>
      <c r="E48" s="2"/>
      <c r="F48" s="2"/>
      <c r="G48" s="2"/>
      <c r="H48" s="2"/>
      <c r="I48" s="2"/>
      <c r="J48" s="2"/>
      <c r="K48" s="2"/>
      <c r="L48" s="2"/>
      <c r="M48" s="2"/>
      <c r="N48" s="2"/>
      <c r="O48" s="2"/>
    </row>
    <row r="49" spans="1:15">
      <c r="A49" s="2"/>
      <c r="B49" s="5"/>
      <c r="C49" s="11"/>
      <c r="D49" s="6"/>
      <c r="E49" s="2"/>
      <c r="F49" s="2"/>
      <c r="G49" s="2"/>
      <c r="H49" s="2"/>
      <c r="I49" s="2"/>
      <c r="J49" s="2"/>
      <c r="K49" s="2"/>
      <c r="L49" s="2"/>
      <c r="M49" s="2"/>
      <c r="N49" s="2"/>
      <c r="O49" s="2"/>
    </row>
    <row r="50" spans="1:15">
      <c r="A50" s="2"/>
      <c r="B50" s="5"/>
      <c r="C50" s="11"/>
      <c r="D50" s="6"/>
      <c r="E50" s="2"/>
      <c r="F50" s="2"/>
      <c r="G50" s="2"/>
      <c r="H50" s="2"/>
      <c r="I50" s="2"/>
      <c r="J50" s="2"/>
      <c r="K50" s="2"/>
      <c r="L50" s="2"/>
      <c r="M50" s="2"/>
      <c r="N50" s="2"/>
      <c r="O50" s="2"/>
    </row>
    <row r="51" spans="1:15">
      <c r="A51" s="2"/>
      <c r="B51" s="5"/>
      <c r="C51" s="11"/>
      <c r="D51" s="6"/>
      <c r="E51" s="2"/>
      <c r="F51" s="2"/>
      <c r="G51" s="2"/>
      <c r="H51" s="2"/>
      <c r="I51" s="2"/>
      <c r="J51" s="2"/>
      <c r="K51" s="2"/>
      <c r="L51" s="2"/>
      <c r="M51" s="2"/>
      <c r="N51" s="2"/>
      <c r="O51" s="2"/>
    </row>
    <row r="52" spans="1:15">
      <c r="A52" s="2"/>
      <c r="B52" s="5"/>
      <c r="C52" s="11"/>
      <c r="D52" s="6"/>
      <c r="E52" s="2"/>
      <c r="F52" s="2"/>
      <c r="G52" s="2"/>
      <c r="H52" s="2"/>
      <c r="I52" s="2"/>
      <c r="J52" s="2"/>
      <c r="K52" s="2"/>
      <c r="L52" s="2"/>
      <c r="M52" s="2"/>
      <c r="N52" s="2"/>
      <c r="O52" s="2"/>
    </row>
    <row r="53" spans="1:15">
      <c r="A53" s="2"/>
      <c r="B53" s="5"/>
      <c r="C53" s="11"/>
      <c r="D53" s="6"/>
      <c r="E53" s="2"/>
      <c r="F53" s="2"/>
      <c r="G53" s="2"/>
      <c r="H53" s="2"/>
      <c r="I53" s="2"/>
      <c r="J53" s="2"/>
      <c r="K53" s="2"/>
      <c r="L53" s="2"/>
      <c r="M53" s="2"/>
      <c r="N53" s="2"/>
      <c r="O53" s="2"/>
    </row>
    <row r="54" spans="1:15">
      <c r="A54" s="2"/>
      <c r="B54" s="5"/>
      <c r="C54" s="11"/>
      <c r="D54" s="6"/>
      <c r="E54" s="2"/>
      <c r="F54" s="2"/>
      <c r="G54" s="2"/>
      <c r="H54" s="2"/>
      <c r="I54" s="2"/>
      <c r="J54" s="2"/>
      <c r="K54" s="2"/>
      <c r="L54" s="2"/>
      <c r="M54" s="2"/>
      <c r="N54" s="2"/>
      <c r="O54" s="2"/>
    </row>
    <row r="55" spans="1:15">
      <c r="A55" s="2"/>
      <c r="B55" s="5"/>
      <c r="C55" s="11"/>
      <c r="D55" s="6"/>
      <c r="E55" s="2"/>
      <c r="F55" s="2"/>
      <c r="G55" s="2"/>
      <c r="H55" s="2"/>
      <c r="I55" s="2"/>
      <c r="J55" s="2"/>
      <c r="K55" s="2"/>
      <c r="L55" s="2"/>
      <c r="M55" s="2"/>
      <c r="N55" s="2"/>
      <c r="O55" s="2"/>
    </row>
    <row r="56" spans="1:15">
      <c r="A56" s="2"/>
      <c r="B56" s="5"/>
      <c r="C56" s="11"/>
      <c r="D56" s="6"/>
      <c r="E56" s="2"/>
      <c r="F56" s="2"/>
      <c r="G56" s="2"/>
      <c r="H56" s="2"/>
      <c r="I56" s="2"/>
      <c r="J56" s="2"/>
      <c r="K56" s="2"/>
      <c r="L56" s="2"/>
      <c r="M56" s="2"/>
      <c r="N56" s="2"/>
      <c r="O56" s="2"/>
    </row>
    <row r="57" spans="1:15">
      <c r="A57" s="2"/>
      <c r="B57" s="5"/>
      <c r="C57" s="11"/>
      <c r="D57" s="6"/>
      <c r="E57" s="2"/>
      <c r="F57" s="2"/>
      <c r="G57" s="2"/>
      <c r="H57" s="2"/>
      <c r="I57" s="2"/>
      <c r="J57" s="2"/>
      <c r="K57" s="2"/>
      <c r="L57" s="2"/>
      <c r="M57" s="2"/>
      <c r="N57" s="2"/>
      <c r="O57" s="2"/>
    </row>
    <row r="58" spans="1:15">
      <c r="A58" s="2"/>
      <c r="B58" s="5"/>
      <c r="C58" s="11"/>
      <c r="D58" s="6"/>
      <c r="E58" s="2"/>
      <c r="F58" s="2"/>
      <c r="G58" s="2"/>
      <c r="H58" s="2"/>
      <c r="I58" s="2"/>
      <c r="J58" s="2"/>
      <c r="K58" s="2"/>
      <c r="L58" s="2"/>
      <c r="M58" s="2"/>
      <c r="N58" s="2"/>
      <c r="O58" s="2"/>
    </row>
    <row r="59" spans="1:15">
      <c r="A59" s="2"/>
      <c r="B59" s="5"/>
      <c r="C59" s="11"/>
      <c r="D59" s="6"/>
      <c r="E59" s="2"/>
      <c r="F59" s="2"/>
      <c r="G59" s="2"/>
      <c r="H59" s="2"/>
      <c r="I59" s="2"/>
      <c r="J59" s="2"/>
      <c r="K59" s="2"/>
      <c r="L59" s="2"/>
      <c r="M59" s="2"/>
      <c r="N59" s="2"/>
      <c r="O59" s="2"/>
    </row>
    <row r="60" spans="1:15">
      <c r="A60" s="2"/>
      <c r="B60" s="5"/>
      <c r="C60" s="11"/>
      <c r="D60" s="6"/>
      <c r="E60" s="2"/>
      <c r="F60" s="2"/>
      <c r="G60" s="2"/>
      <c r="H60" s="2"/>
      <c r="I60" s="2"/>
      <c r="J60" s="2"/>
      <c r="K60" s="2"/>
      <c r="L60" s="2"/>
      <c r="M60" s="2"/>
      <c r="N60" s="2"/>
      <c r="O60" s="2"/>
    </row>
    <row r="61" spans="1:15">
      <c r="A61" s="2"/>
      <c r="B61" s="5"/>
      <c r="C61" s="11"/>
      <c r="D61" s="6"/>
      <c r="E61" s="2"/>
      <c r="F61" s="2"/>
      <c r="G61" s="2"/>
      <c r="H61" s="2"/>
      <c r="I61" s="2"/>
      <c r="J61" s="2"/>
      <c r="K61" s="2"/>
      <c r="L61" s="2"/>
      <c r="M61" s="2"/>
      <c r="N61" s="2"/>
      <c r="O61" s="2"/>
    </row>
    <row r="62" spans="1:15">
      <c r="A62" s="2"/>
      <c r="B62" s="5"/>
      <c r="C62" s="11"/>
      <c r="D62" s="6"/>
      <c r="E62" s="2"/>
      <c r="F62" s="2"/>
      <c r="G62" s="2"/>
      <c r="H62" s="2"/>
      <c r="I62" s="2"/>
      <c r="J62" s="2"/>
      <c r="K62" s="2"/>
      <c r="L62" s="2"/>
      <c r="M62" s="2"/>
      <c r="N62" s="2"/>
      <c r="O62" s="2"/>
    </row>
    <row r="63" spans="1:15">
      <c r="A63" s="2"/>
      <c r="B63" s="5"/>
      <c r="C63" s="11"/>
      <c r="D63" s="6"/>
      <c r="E63" s="2"/>
      <c r="F63" s="2"/>
      <c r="G63" s="2"/>
      <c r="H63" s="2"/>
      <c r="I63" s="2"/>
      <c r="J63" s="2"/>
      <c r="K63" s="2"/>
      <c r="L63" s="2"/>
      <c r="M63" s="2"/>
      <c r="N63" s="2"/>
      <c r="O63" s="2"/>
    </row>
    <row r="64" spans="1:15">
      <c r="A64" s="2"/>
      <c r="B64" s="5"/>
      <c r="C64" s="11"/>
      <c r="D64" s="6"/>
      <c r="E64" s="2"/>
      <c r="F64" s="2"/>
      <c r="G64" s="2"/>
      <c r="H64" s="2"/>
      <c r="I64" s="2"/>
      <c r="J64" s="2"/>
      <c r="K64" s="2"/>
      <c r="L64" s="2"/>
      <c r="M64" s="2"/>
      <c r="N64" s="2"/>
      <c r="O64" s="2"/>
    </row>
    <row r="65" spans="1:15">
      <c r="A65" s="2"/>
      <c r="B65" s="5"/>
      <c r="C65" s="11"/>
      <c r="D65" s="6"/>
      <c r="E65" s="2"/>
      <c r="F65" s="2"/>
      <c r="G65" s="2"/>
      <c r="H65" s="2"/>
      <c r="I65" s="2"/>
      <c r="J65" s="2"/>
      <c r="K65" s="2"/>
      <c r="L65" s="2"/>
      <c r="M65" s="2"/>
      <c r="N65" s="2"/>
      <c r="O65" s="2"/>
    </row>
    <row r="66" spans="1:15">
      <c r="A66" s="2"/>
      <c r="B66" s="5"/>
      <c r="C66" s="11"/>
      <c r="D66" s="6"/>
      <c r="E66" s="2"/>
      <c r="F66" s="2"/>
      <c r="G66" s="2"/>
      <c r="H66" s="2"/>
      <c r="I66" s="2"/>
      <c r="J66" s="2"/>
      <c r="K66" s="2"/>
      <c r="L66" s="2"/>
      <c r="M66" s="2"/>
      <c r="N66" s="2"/>
      <c r="O66" s="2"/>
    </row>
    <row r="67" spans="1:15">
      <c r="A67" s="2"/>
      <c r="B67" s="5"/>
      <c r="C67" s="11"/>
      <c r="D67" s="6"/>
      <c r="E67" s="2"/>
      <c r="F67" s="2"/>
      <c r="G67" s="2"/>
      <c r="H67" s="2"/>
      <c r="I67" s="2"/>
      <c r="J67" s="2"/>
      <c r="K67" s="2"/>
      <c r="L67" s="2"/>
      <c r="M67" s="2"/>
      <c r="N67" s="2"/>
      <c r="O67" s="2"/>
    </row>
    <row r="68" spans="1:15">
      <c r="A68" s="2"/>
      <c r="B68" s="5"/>
      <c r="C68" s="11"/>
      <c r="D68" s="6"/>
      <c r="E68" s="2"/>
      <c r="F68" s="2"/>
      <c r="G68" s="2"/>
      <c r="H68" s="2"/>
      <c r="I68" s="2"/>
      <c r="J68" s="2"/>
      <c r="K68" s="2"/>
      <c r="L68" s="2"/>
      <c r="M68" s="2"/>
      <c r="N68" s="2"/>
      <c r="O68" s="2"/>
    </row>
    <row r="69" spans="1:15">
      <c r="A69" s="2"/>
      <c r="B69" s="5"/>
      <c r="C69" s="11"/>
      <c r="D69" s="6"/>
      <c r="E69" s="2"/>
      <c r="F69" s="2"/>
      <c r="G69" s="2"/>
      <c r="H69" s="2"/>
      <c r="I69" s="2"/>
      <c r="J69" s="2"/>
      <c r="K69" s="2"/>
      <c r="L69" s="2"/>
      <c r="M69" s="2"/>
      <c r="N69" s="2"/>
      <c r="O69" s="2"/>
    </row>
    <row r="70" spans="1:15">
      <c r="A70" s="2"/>
      <c r="B70" s="5"/>
      <c r="C70" s="11"/>
      <c r="D70" s="6"/>
      <c r="E70" s="2"/>
      <c r="F70" s="2"/>
      <c r="G70" s="2"/>
      <c r="H70" s="2"/>
      <c r="I70" s="2"/>
      <c r="J70" s="2"/>
      <c r="K70" s="2"/>
      <c r="L70" s="2"/>
      <c r="M70" s="2"/>
      <c r="N70" s="2"/>
      <c r="O70" s="2"/>
    </row>
    <row r="71" spans="1:15">
      <c r="A71" s="2"/>
      <c r="B71" s="5"/>
      <c r="C71" s="11"/>
      <c r="D71" s="6"/>
      <c r="E71" s="2"/>
      <c r="F71" s="2"/>
      <c r="G71" s="2"/>
      <c r="H71" s="2"/>
      <c r="I71" s="2"/>
      <c r="J71" s="2"/>
      <c r="K71" s="2"/>
      <c r="L71" s="2"/>
      <c r="M71" s="2"/>
      <c r="N71" s="2"/>
      <c r="O71" s="2"/>
    </row>
    <row r="72" spans="1:15">
      <c r="A72" s="2"/>
      <c r="B72" s="5"/>
      <c r="C72" s="11"/>
      <c r="D72" s="6"/>
      <c r="E72" s="2"/>
      <c r="F72" s="2"/>
      <c r="G72" s="2"/>
      <c r="H72" s="2"/>
      <c r="I72" s="2"/>
      <c r="J72" s="2"/>
      <c r="K72" s="2"/>
      <c r="L72" s="2"/>
      <c r="M72" s="2"/>
      <c r="N72" s="2"/>
      <c r="O72" s="2"/>
    </row>
    <row r="73" spans="1:15">
      <c r="A73" s="2"/>
      <c r="B73" s="5"/>
      <c r="C73" s="11"/>
      <c r="D73" s="6"/>
      <c r="E73" s="2"/>
      <c r="F73" s="2"/>
      <c r="G73" s="2"/>
      <c r="H73" s="2"/>
      <c r="I73" s="2"/>
      <c r="J73" s="2"/>
      <c r="K73" s="2"/>
      <c r="L73" s="2"/>
      <c r="M73" s="2"/>
      <c r="N73" s="2"/>
      <c r="O73" s="2"/>
    </row>
    <row r="74" spans="1:15">
      <c r="A74" s="2"/>
      <c r="B74" s="5"/>
      <c r="C74" s="11"/>
      <c r="D74" s="6"/>
      <c r="E74" s="2"/>
      <c r="F74" s="2"/>
      <c r="G74" s="2"/>
      <c r="H74" s="2"/>
      <c r="I74" s="2"/>
      <c r="J74" s="2"/>
      <c r="K74" s="2"/>
      <c r="L74" s="2"/>
      <c r="M74" s="2"/>
      <c r="N74" s="2"/>
      <c r="O74" s="2"/>
    </row>
    <row r="75" spans="1:15">
      <c r="A75" s="2"/>
      <c r="B75" s="5"/>
      <c r="C75" s="11"/>
      <c r="D75" s="6"/>
      <c r="E75" s="2"/>
      <c r="F75" s="2"/>
      <c r="G75" s="2"/>
      <c r="H75" s="2"/>
      <c r="I75" s="2"/>
      <c r="J75" s="2"/>
      <c r="K75" s="2"/>
      <c r="L75" s="2"/>
      <c r="M75" s="2"/>
      <c r="N75" s="2"/>
      <c r="O75" s="2"/>
    </row>
    <row r="76" spans="1:15">
      <c r="A76" s="2"/>
      <c r="B76" s="5"/>
      <c r="C76" s="11"/>
      <c r="D76" s="6"/>
      <c r="E76" s="2"/>
      <c r="F76" s="2"/>
      <c r="G76" s="2"/>
      <c r="H76" s="2"/>
      <c r="I76" s="2"/>
      <c r="J76" s="2"/>
      <c r="K76" s="2"/>
      <c r="L76" s="2"/>
      <c r="M76" s="2"/>
      <c r="N76" s="2"/>
      <c r="O76" s="2"/>
    </row>
    <row r="77" spans="1:15">
      <c r="A77" s="2"/>
      <c r="B77" s="5"/>
      <c r="C77" s="11"/>
      <c r="D77" s="6"/>
      <c r="E77" s="2"/>
      <c r="F77" s="2"/>
      <c r="G77" s="2"/>
      <c r="H77" s="2"/>
      <c r="I77" s="2"/>
      <c r="J77" s="2"/>
      <c r="K77" s="2"/>
      <c r="L77" s="2"/>
      <c r="M77" s="2"/>
      <c r="N77" s="2"/>
      <c r="O77" s="2"/>
    </row>
    <row r="78" spans="1:15">
      <c r="A78" s="2"/>
      <c r="B78" s="5"/>
      <c r="C78" s="11"/>
      <c r="D78" s="6"/>
      <c r="E78" s="2"/>
      <c r="F78" s="2"/>
      <c r="G78" s="2"/>
      <c r="H78" s="2"/>
      <c r="I78" s="2"/>
      <c r="J78" s="2"/>
      <c r="K78" s="2"/>
      <c r="L78" s="2"/>
      <c r="M78" s="2"/>
      <c r="N78" s="2"/>
      <c r="O78" s="2"/>
    </row>
    <row r="79" spans="1:15">
      <c r="A79" s="2"/>
      <c r="B79" s="5"/>
      <c r="C79" s="11"/>
      <c r="D79" s="6"/>
      <c r="E79" s="2"/>
      <c r="F79" s="2"/>
      <c r="G79" s="2"/>
      <c r="H79" s="2"/>
      <c r="I79" s="2"/>
      <c r="J79" s="2"/>
      <c r="K79" s="2"/>
      <c r="L79" s="2"/>
      <c r="M79" s="2"/>
      <c r="N79" s="2"/>
      <c r="O79" s="2"/>
    </row>
    <row r="80" spans="1:15">
      <c r="A80" s="2"/>
      <c r="B80" s="5"/>
      <c r="C80" s="11"/>
      <c r="D80" s="6"/>
      <c r="E80" s="2"/>
      <c r="F80" s="2"/>
      <c r="G80" s="2"/>
      <c r="H80" s="2"/>
      <c r="I80" s="2"/>
      <c r="J80" s="2"/>
      <c r="K80" s="2"/>
      <c r="L80" s="2"/>
      <c r="M80" s="2"/>
      <c r="N80" s="2"/>
      <c r="O80" s="2"/>
    </row>
    <row r="81" spans="1:15">
      <c r="A81" s="2"/>
      <c r="B81" s="5"/>
      <c r="C81" s="11"/>
      <c r="D81" s="6"/>
      <c r="E81" s="2"/>
      <c r="F81" s="2"/>
      <c r="G81" s="2"/>
      <c r="H81" s="2"/>
      <c r="I81" s="2"/>
      <c r="J81" s="2"/>
      <c r="K81" s="2"/>
      <c r="L81" s="2"/>
      <c r="M81" s="2"/>
      <c r="N81" s="2"/>
      <c r="O81" s="2"/>
    </row>
    <row r="82" spans="1:15">
      <c r="A82" s="2"/>
      <c r="B82" s="5"/>
      <c r="C82" s="11"/>
      <c r="D82" s="6"/>
      <c r="E82" s="2"/>
      <c r="F82" s="2"/>
      <c r="G82" s="2"/>
      <c r="H82" s="2"/>
      <c r="I82" s="2"/>
      <c r="J82" s="2"/>
      <c r="K82" s="2"/>
      <c r="L82" s="2"/>
      <c r="M82" s="2"/>
      <c r="N82" s="2"/>
      <c r="O82" s="2"/>
    </row>
    <row r="83" spans="1:15">
      <c r="A83" s="2"/>
      <c r="B83" s="5"/>
      <c r="C83" s="11"/>
      <c r="D83" s="6"/>
      <c r="E83" s="2"/>
      <c r="F83" s="2"/>
      <c r="G83" s="2"/>
      <c r="H83" s="2"/>
      <c r="I83" s="2"/>
      <c r="J83" s="2"/>
      <c r="K83" s="2"/>
      <c r="L83" s="2"/>
      <c r="M83" s="2"/>
      <c r="N83" s="2"/>
      <c r="O83" s="2"/>
    </row>
    <row r="84" spans="1:15">
      <c r="A84" s="2"/>
      <c r="B84" s="5"/>
      <c r="C84" s="11"/>
      <c r="D84" s="6"/>
      <c r="E84" s="2"/>
      <c r="F84" s="2"/>
      <c r="G84" s="2"/>
      <c r="H84" s="2"/>
      <c r="I84" s="2"/>
      <c r="J84" s="2"/>
      <c r="K84" s="2"/>
      <c r="L84" s="2"/>
      <c r="M84" s="2"/>
      <c r="N84" s="2"/>
      <c r="O84" s="2"/>
    </row>
    <row r="85" spans="1:15">
      <c r="A85" s="2"/>
      <c r="B85" s="5"/>
      <c r="C85" s="11"/>
      <c r="D85" s="6"/>
      <c r="E85" s="2"/>
      <c r="F85" s="2"/>
      <c r="G85" s="2"/>
      <c r="H85" s="2"/>
      <c r="I85" s="2"/>
      <c r="J85" s="2"/>
      <c r="K85" s="2"/>
      <c r="L85" s="2"/>
      <c r="M85" s="2"/>
      <c r="N85" s="2"/>
      <c r="O85" s="2"/>
    </row>
    <row r="86" spans="1:15">
      <c r="A86" s="2"/>
      <c r="B86" s="5"/>
      <c r="C86" s="11"/>
      <c r="D86" s="6"/>
      <c r="E86" s="2"/>
      <c r="F86" s="2"/>
      <c r="G86" s="2"/>
      <c r="H86" s="2"/>
      <c r="I86" s="2"/>
      <c r="J86" s="2"/>
      <c r="K86" s="2"/>
      <c r="L86" s="2"/>
      <c r="M86" s="2"/>
      <c r="N86" s="2"/>
      <c r="O86" s="2"/>
    </row>
    <row r="87" spans="1:15">
      <c r="A87" s="2"/>
      <c r="B87" s="5"/>
      <c r="C87" s="11"/>
      <c r="D87" s="6"/>
      <c r="E87" s="2"/>
      <c r="F87" s="2"/>
      <c r="G87" s="2"/>
      <c r="H87" s="2"/>
      <c r="I87" s="2"/>
      <c r="J87" s="2"/>
      <c r="K87" s="2"/>
      <c r="L87" s="2"/>
      <c r="M87" s="2"/>
      <c r="N87" s="2"/>
      <c r="O87" s="2"/>
    </row>
    <row r="88" spans="1:15">
      <c r="A88" s="2"/>
      <c r="B88" s="5"/>
      <c r="C88" s="11"/>
      <c r="D88" s="6"/>
      <c r="E88" s="2"/>
      <c r="F88" s="2"/>
      <c r="G88" s="2"/>
      <c r="H88" s="2"/>
      <c r="I88" s="2"/>
      <c r="J88" s="2"/>
      <c r="K88" s="2"/>
      <c r="L88" s="2"/>
      <c r="M88" s="2"/>
      <c r="N88" s="2"/>
      <c r="O88" s="2"/>
    </row>
    <row r="89" spans="1:15">
      <c r="A89" s="2"/>
      <c r="B89" s="5"/>
      <c r="C89" s="11"/>
      <c r="D89" s="6"/>
      <c r="E89" s="2"/>
      <c r="F89" s="2"/>
      <c r="G89" s="2"/>
      <c r="H89" s="2"/>
      <c r="I89" s="2"/>
      <c r="J89" s="2"/>
      <c r="K89" s="2"/>
      <c r="L89" s="2"/>
      <c r="M89" s="2"/>
      <c r="N89" s="2"/>
      <c r="O89" s="2"/>
    </row>
    <row r="90" spans="1:15">
      <c r="A90" s="2"/>
      <c r="B90" s="5"/>
      <c r="C90" s="11"/>
      <c r="D90" s="6"/>
      <c r="E90" s="2"/>
      <c r="F90" s="2"/>
      <c r="G90" s="2"/>
      <c r="H90" s="2"/>
      <c r="I90" s="2"/>
      <c r="J90" s="2"/>
      <c r="K90" s="2"/>
      <c r="L90" s="2"/>
      <c r="M90" s="2"/>
      <c r="N90" s="2"/>
      <c r="O90" s="2"/>
    </row>
    <row r="91" spans="1:15">
      <c r="A91" s="2"/>
      <c r="B91" s="5"/>
      <c r="C91" s="11"/>
      <c r="D91" s="6"/>
      <c r="E91" s="2"/>
      <c r="F91" s="2"/>
      <c r="G91" s="2"/>
      <c r="H91" s="2"/>
      <c r="I91" s="2"/>
      <c r="J91" s="2"/>
      <c r="K91" s="2"/>
      <c r="L91" s="2"/>
      <c r="M91" s="2"/>
      <c r="N91" s="2"/>
      <c r="O91" s="2"/>
    </row>
    <row r="92" spans="1:15">
      <c r="A92" s="2"/>
      <c r="B92" s="5"/>
      <c r="C92" s="11"/>
      <c r="D92" s="6"/>
      <c r="E92" s="2"/>
      <c r="F92" s="2"/>
      <c r="G92" s="2"/>
      <c r="H92" s="2"/>
      <c r="I92" s="2"/>
      <c r="J92" s="2"/>
      <c r="K92" s="2"/>
      <c r="L92" s="2"/>
      <c r="M92" s="2"/>
      <c r="N92" s="2"/>
      <c r="O92" s="2"/>
    </row>
    <row r="93" spans="1:15">
      <c r="A93" s="2"/>
      <c r="B93" s="5"/>
      <c r="C93" s="11"/>
      <c r="D93" s="6"/>
      <c r="E93" s="2"/>
      <c r="F93" s="2"/>
      <c r="G93" s="2"/>
      <c r="H93" s="2"/>
      <c r="I93" s="2"/>
      <c r="J93" s="2"/>
      <c r="K93" s="2"/>
      <c r="L93" s="2"/>
      <c r="M93" s="2"/>
      <c r="N93" s="2"/>
      <c r="O93" s="2"/>
    </row>
    <row r="94" spans="1:15">
      <c r="A94" s="2"/>
      <c r="B94" s="5"/>
      <c r="C94" s="11"/>
      <c r="D94" s="6"/>
      <c r="E94" s="2"/>
      <c r="F94" s="2"/>
      <c r="G94" s="2"/>
      <c r="H94" s="2"/>
      <c r="I94" s="2"/>
      <c r="J94" s="2"/>
      <c r="K94" s="2"/>
      <c r="L94" s="2"/>
      <c r="M94" s="2"/>
      <c r="N94" s="2"/>
      <c r="O94" s="2"/>
    </row>
    <row r="95" spans="1:15">
      <c r="A95" s="2"/>
      <c r="B95" s="5"/>
      <c r="C95" s="11"/>
      <c r="D95" s="6"/>
      <c r="E95" s="2"/>
      <c r="F95" s="2"/>
      <c r="G95" s="2"/>
      <c r="H95" s="2"/>
      <c r="I95" s="2"/>
      <c r="J95" s="2"/>
      <c r="K95" s="2"/>
      <c r="L95" s="2"/>
      <c r="M95" s="2"/>
      <c r="N95" s="2"/>
      <c r="O95" s="2"/>
    </row>
    <row r="96" spans="1:15">
      <c r="A96" s="2"/>
      <c r="B96" s="5"/>
      <c r="C96" s="11"/>
      <c r="D96" s="6"/>
      <c r="E96" s="2"/>
      <c r="F96" s="2"/>
      <c r="G96" s="2"/>
      <c r="H96" s="2"/>
      <c r="I96" s="2"/>
      <c r="J96" s="2"/>
      <c r="K96" s="2"/>
      <c r="L96" s="2"/>
      <c r="M96" s="2"/>
      <c r="N96" s="2"/>
      <c r="O96" s="2"/>
    </row>
    <row r="97" spans="1:15">
      <c r="A97" s="2"/>
      <c r="B97" s="5"/>
      <c r="C97" s="11"/>
      <c r="D97" s="6"/>
      <c r="E97" s="2"/>
      <c r="F97" s="2"/>
      <c r="G97" s="2"/>
      <c r="H97" s="2"/>
      <c r="I97" s="2"/>
      <c r="J97" s="2"/>
      <c r="K97" s="2"/>
      <c r="L97" s="2"/>
      <c r="M97" s="2"/>
      <c r="N97" s="2"/>
      <c r="O97" s="2"/>
    </row>
    <row r="98" spans="1:15">
      <c r="A98" s="2"/>
      <c r="B98" s="5"/>
      <c r="C98" s="11"/>
      <c r="D98" s="6"/>
      <c r="E98" s="2"/>
      <c r="F98" s="2"/>
      <c r="G98" s="2"/>
      <c r="H98" s="2"/>
      <c r="I98" s="2"/>
      <c r="J98" s="2"/>
      <c r="K98" s="2"/>
      <c r="L98" s="2"/>
      <c r="M98" s="2"/>
      <c r="N98" s="2"/>
      <c r="O98" s="2"/>
    </row>
    <row r="99" spans="1:15">
      <c r="A99" s="2"/>
      <c r="B99" s="5"/>
      <c r="C99" s="11"/>
      <c r="D99" s="6"/>
      <c r="E99" s="2"/>
      <c r="F99" s="2"/>
      <c r="G99" s="2"/>
      <c r="H99" s="2"/>
      <c r="I99" s="2"/>
      <c r="J99" s="2"/>
      <c r="K99" s="2"/>
      <c r="L99" s="2"/>
      <c r="M99" s="2"/>
      <c r="N99" s="2"/>
      <c r="O99" s="2"/>
    </row>
    <row r="100" spans="1:15">
      <c r="A100" s="2"/>
      <c r="B100" s="5"/>
      <c r="C100" s="11"/>
      <c r="D100" s="6"/>
      <c r="E100" s="2"/>
      <c r="F100" s="2"/>
      <c r="G100" s="2"/>
      <c r="H100" s="2"/>
      <c r="I100" s="2"/>
      <c r="J100" s="2"/>
      <c r="K100" s="2"/>
      <c r="L100" s="2"/>
      <c r="M100" s="2"/>
      <c r="N100" s="2"/>
      <c r="O100" s="2"/>
    </row>
    <row r="101" spans="1:15">
      <c r="A101" s="2"/>
      <c r="B101" s="5"/>
      <c r="C101" s="11"/>
      <c r="D101" s="6"/>
      <c r="E101" s="2"/>
      <c r="F101" s="2"/>
      <c r="G101" s="2"/>
      <c r="H101" s="2"/>
      <c r="I101" s="2"/>
      <c r="J101" s="2"/>
      <c r="K101" s="2"/>
      <c r="L101" s="2"/>
      <c r="M101" s="2"/>
      <c r="N101" s="2"/>
      <c r="O101" s="2"/>
    </row>
    <row r="102" spans="1:15">
      <c r="A102" s="2"/>
      <c r="B102" s="5"/>
      <c r="C102" s="11"/>
      <c r="D102" s="6"/>
      <c r="E102" s="2"/>
      <c r="F102" s="2"/>
      <c r="G102" s="2"/>
      <c r="H102" s="2"/>
      <c r="I102" s="2"/>
      <c r="J102" s="2"/>
      <c r="K102" s="2"/>
      <c r="L102" s="2"/>
      <c r="M102" s="2"/>
      <c r="N102" s="2"/>
      <c r="O102" s="2"/>
    </row>
    <row r="103" spans="1:15">
      <c r="A103" s="2"/>
      <c r="B103" s="5"/>
      <c r="C103" s="11"/>
      <c r="D103" s="6"/>
      <c r="E103" s="2"/>
      <c r="F103" s="2"/>
      <c r="G103" s="2"/>
      <c r="H103" s="2"/>
      <c r="I103" s="2"/>
      <c r="J103" s="2"/>
      <c r="K103" s="2"/>
      <c r="L103" s="2"/>
      <c r="M103" s="2"/>
      <c r="N103" s="2"/>
      <c r="O103" s="2"/>
    </row>
    <row r="104" spans="1:15">
      <c r="A104" s="2"/>
      <c r="B104" s="5"/>
      <c r="C104" s="11"/>
      <c r="D104" s="6"/>
      <c r="E104" s="2"/>
      <c r="F104" s="2"/>
      <c r="G104" s="2"/>
      <c r="H104" s="2"/>
      <c r="I104" s="2"/>
      <c r="J104" s="2"/>
      <c r="K104" s="2"/>
      <c r="L104" s="2"/>
      <c r="M104" s="2"/>
      <c r="N104" s="2"/>
      <c r="O104" s="2"/>
    </row>
    <row r="105" spans="1:15" ht="20.100000000000001" customHeight="1">
      <c r="A105" s="2"/>
      <c r="B105" s="5"/>
      <c r="C105" s="11"/>
      <c r="D105" s="6"/>
      <c r="E105" s="2"/>
      <c r="F105" s="2"/>
      <c r="G105" s="2"/>
      <c r="H105" s="2"/>
      <c r="I105" s="2"/>
      <c r="J105" s="2"/>
      <c r="K105" s="2"/>
      <c r="L105" s="2"/>
      <c r="M105" s="2"/>
      <c r="N105" s="2"/>
      <c r="O105" s="2"/>
    </row>
    <row r="106" spans="1:15">
      <c r="A106" s="2"/>
      <c r="B106" s="5"/>
      <c r="C106" s="11"/>
      <c r="D106" s="6"/>
      <c r="E106" s="2"/>
      <c r="F106" s="2"/>
      <c r="G106" s="2"/>
      <c r="H106" s="2"/>
      <c r="I106" s="2"/>
      <c r="J106" s="2"/>
      <c r="K106" s="2"/>
      <c r="L106" s="2"/>
      <c r="M106" s="2"/>
      <c r="N106" s="2"/>
      <c r="O106" s="2"/>
    </row>
    <row r="107" spans="1:15">
      <c r="A107" s="2"/>
      <c r="B107" s="5"/>
      <c r="C107" s="11"/>
      <c r="D107" s="6"/>
      <c r="E107" s="2"/>
      <c r="F107" s="2"/>
      <c r="G107" s="2"/>
      <c r="H107" s="2"/>
      <c r="I107" s="2"/>
      <c r="J107" s="2"/>
      <c r="K107" s="2"/>
      <c r="L107" s="2"/>
      <c r="M107" s="2"/>
      <c r="N107" s="2"/>
      <c r="O107" s="2"/>
    </row>
    <row r="108" spans="1:15">
      <c r="A108" s="2"/>
      <c r="B108" s="5"/>
      <c r="C108" s="11"/>
      <c r="D108" s="6"/>
      <c r="E108" s="2"/>
      <c r="F108" s="2"/>
      <c r="G108" s="2"/>
      <c r="H108" s="2"/>
      <c r="I108" s="2"/>
      <c r="J108" s="2"/>
      <c r="K108" s="2"/>
      <c r="L108" s="2"/>
      <c r="M108" s="2"/>
      <c r="N108" s="2"/>
      <c r="O108" s="2"/>
    </row>
    <row r="109" spans="1:15">
      <c r="A109" s="2"/>
      <c r="B109" s="5"/>
      <c r="C109" s="11"/>
      <c r="D109" s="6"/>
      <c r="E109" s="2"/>
      <c r="F109" s="2"/>
      <c r="G109" s="2"/>
      <c r="H109" s="2"/>
      <c r="I109" s="2"/>
      <c r="J109" s="2"/>
      <c r="K109" s="2"/>
      <c r="L109" s="2"/>
      <c r="M109" s="2"/>
      <c r="N109" s="2"/>
      <c r="O109" s="2"/>
    </row>
    <row r="110" spans="1:15">
      <c r="A110" s="2"/>
      <c r="B110" s="5"/>
      <c r="C110" s="11"/>
      <c r="D110" s="6"/>
      <c r="E110" s="2"/>
      <c r="F110" s="2"/>
      <c r="G110" s="2"/>
      <c r="H110" s="2"/>
      <c r="I110" s="2"/>
      <c r="J110" s="2"/>
      <c r="K110" s="2"/>
      <c r="L110" s="2"/>
      <c r="M110" s="2"/>
      <c r="N110" s="2"/>
      <c r="O110" s="2"/>
    </row>
    <row r="111" spans="1:15">
      <c r="A111" s="2"/>
      <c r="B111" s="5"/>
      <c r="C111" s="11"/>
      <c r="D111" s="6"/>
      <c r="E111" s="2"/>
      <c r="F111" s="2"/>
      <c r="G111" s="2"/>
      <c r="H111" s="2"/>
      <c r="I111" s="2"/>
      <c r="J111" s="2"/>
      <c r="K111" s="2"/>
      <c r="L111" s="2"/>
      <c r="M111" s="2"/>
      <c r="N111" s="2"/>
      <c r="O111" s="2"/>
    </row>
    <row r="112" spans="1:15">
      <c r="A112" s="2"/>
      <c r="B112" s="5"/>
      <c r="C112" s="11"/>
      <c r="D112" s="6"/>
      <c r="E112" s="2"/>
      <c r="F112" s="2"/>
      <c r="G112" s="2"/>
      <c r="H112" s="2"/>
      <c r="I112" s="2"/>
      <c r="J112" s="2"/>
      <c r="K112" s="2"/>
      <c r="L112" s="2"/>
      <c r="M112" s="2"/>
      <c r="N112" s="2"/>
      <c r="O112" s="2"/>
    </row>
    <row r="113" spans="1:15">
      <c r="A113" s="2"/>
      <c r="B113" s="5"/>
      <c r="C113" s="11"/>
      <c r="D113" s="6"/>
      <c r="E113" s="2"/>
      <c r="F113" s="2"/>
      <c r="G113" s="2"/>
      <c r="H113" s="2"/>
      <c r="I113" s="2"/>
      <c r="J113" s="2"/>
      <c r="K113" s="2"/>
      <c r="L113" s="2"/>
      <c r="M113" s="2"/>
      <c r="N113" s="2"/>
      <c r="O113" s="2"/>
    </row>
    <row r="114" spans="1:15">
      <c r="A114" s="2"/>
      <c r="B114" s="5"/>
      <c r="C114" s="11"/>
      <c r="D114" s="6"/>
      <c r="E114" s="2"/>
      <c r="F114" s="2"/>
      <c r="G114" s="2"/>
      <c r="H114" s="2"/>
      <c r="I114" s="2"/>
      <c r="J114" s="2"/>
      <c r="K114" s="2"/>
      <c r="L114" s="2"/>
      <c r="M114" s="2"/>
      <c r="N114" s="2"/>
      <c r="O114" s="2"/>
    </row>
    <row r="115" spans="1:15">
      <c r="A115" s="2"/>
      <c r="B115" s="5"/>
      <c r="C115" s="11"/>
      <c r="D115" s="6"/>
      <c r="E115" s="2"/>
      <c r="F115" s="2"/>
      <c r="G115" s="2"/>
      <c r="H115" s="2"/>
      <c r="I115" s="2"/>
      <c r="J115" s="2"/>
      <c r="K115" s="2"/>
      <c r="L115" s="2"/>
      <c r="M115" s="2"/>
      <c r="N115" s="2"/>
      <c r="O115" s="2"/>
    </row>
    <row r="116" spans="1:15">
      <c r="A116" s="2"/>
      <c r="B116" s="5"/>
      <c r="C116" s="11"/>
      <c r="D116" s="6"/>
      <c r="E116" s="2"/>
      <c r="F116" s="2"/>
      <c r="G116" s="2"/>
      <c r="H116" s="2"/>
      <c r="I116" s="2"/>
      <c r="J116" s="2"/>
      <c r="K116" s="2"/>
      <c r="L116" s="2"/>
      <c r="M116" s="2"/>
      <c r="N116" s="2"/>
      <c r="O116" s="2"/>
    </row>
    <row r="117" spans="1:15">
      <c r="A117" s="2"/>
      <c r="B117" s="5"/>
      <c r="C117" s="11"/>
      <c r="D117" s="6"/>
      <c r="E117" s="2"/>
      <c r="F117" s="2"/>
      <c r="G117" s="2"/>
      <c r="H117" s="2"/>
      <c r="I117" s="2"/>
      <c r="J117" s="2"/>
      <c r="K117" s="2"/>
      <c r="L117" s="2"/>
      <c r="M117" s="2"/>
      <c r="N117" s="2"/>
      <c r="O117" s="2"/>
    </row>
    <row r="118" spans="1:15">
      <c r="A118" s="2"/>
      <c r="B118" s="5"/>
      <c r="C118" s="11"/>
      <c r="D118" s="6"/>
      <c r="E118" s="2"/>
      <c r="F118" s="2"/>
      <c r="G118" s="2"/>
      <c r="H118" s="2"/>
      <c r="I118" s="2"/>
      <c r="J118" s="2"/>
      <c r="K118" s="2"/>
      <c r="L118" s="2"/>
      <c r="M118" s="2"/>
      <c r="N118" s="2"/>
      <c r="O118" s="2"/>
    </row>
    <row r="119" spans="1:15">
      <c r="A119" s="2"/>
      <c r="B119" s="5"/>
      <c r="C119" s="11"/>
      <c r="D119" s="6"/>
      <c r="E119" s="2"/>
      <c r="F119" s="2"/>
      <c r="G119" s="2"/>
      <c r="H119" s="2"/>
      <c r="I119" s="2"/>
      <c r="J119" s="2"/>
      <c r="K119" s="2"/>
      <c r="L119" s="2"/>
      <c r="M119" s="2"/>
      <c r="N119" s="2"/>
      <c r="O119" s="2"/>
    </row>
    <row r="120" spans="1:15">
      <c r="A120" s="2"/>
      <c r="B120" s="5"/>
      <c r="C120" s="11"/>
      <c r="D120" s="6"/>
      <c r="E120" s="2"/>
      <c r="F120" s="2"/>
      <c r="G120" s="2"/>
      <c r="H120" s="2"/>
      <c r="I120" s="2"/>
      <c r="J120" s="2"/>
      <c r="K120" s="2"/>
      <c r="L120" s="2"/>
      <c r="M120" s="2"/>
      <c r="N120" s="2"/>
      <c r="O120" s="2"/>
    </row>
    <row r="121" spans="1:15">
      <c r="A121" s="2"/>
      <c r="B121" s="5"/>
      <c r="C121" s="11"/>
      <c r="D121" s="6"/>
      <c r="E121" s="2"/>
      <c r="F121" s="2"/>
      <c r="G121" s="2"/>
      <c r="H121" s="2"/>
      <c r="I121" s="2"/>
      <c r="J121" s="2"/>
      <c r="K121" s="2"/>
      <c r="L121" s="2"/>
      <c r="M121" s="2"/>
      <c r="N121" s="2"/>
      <c r="O121" s="2"/>
    </row>
    <row r="122" spans="1:15">
      <c r="A122" s="2"/>
      <c r="B122" s="5"/>
      <c r="C122" s="11"/>
      <c r="D122" s="6"/>
      <c r="E122" s="2"/>
      <c r="F122" s="2"/>
      <c r="G122" s="2"/>
      <c r="H122" s="2"/>
      <c r="I122" s="2"/>
      <c r="J122" s="2"/>
      <c r="K122" s="2"/>
      <c r="L122" s="2"/>
      <c r="M122" s="2"/>
      <c r="N122" s="2"/>
      <c r="O122" s="2"/>
    </row>
    <row r="123" spans="1:15">
      <c r="A123" s="2"/>
      <c r="B123" s="5"/>
      <c r="C123" s="11"/>
      <c r="D123" s="6"/>
      <c r="E123" s="2"/>
      <c r="F123" s="2"/>
      <c r="G123" s="2"/>
      <c r="H123" s="2"/>
      <c r="I123" s="2"/>
      <c r="J123" s="2"/>
      <c r="K123" s="2"/>
      <c r="L123" s="2"/>
      <c r="M123" s="2"/>
      <c r="N123" s="2"/>
      <c r="O123" s="2"/>
    </row>
    <row r="124" spans="1:15">
      <c r="A124" s="2"/>
      <c r="B124" s="5"/>
      <c r="C124" s="11"/>
      <c r="D124" s="6"/>
      <c r="E124" s="2"/>
      <c r="F124" s="2"/>
      <c r="G124" s="2"/>
      <c r="H124" s="2"/>
      <c r="I124" s="2"/>
      <c r="J124" s="2"/>
      <c r="K124" s="2"/>
      <c r="L124" s="2"/>
      <c r="M124" s="2"/>
      <c r="N124" s="2"/>
      <c r="O124" s="2"/>
    </row>
    <row r="125" spans="1:15">
      <c r="A125" s="2"/>
      <c r="B125" s="5"/>
      <c r="C125" s="11"/>
      <c r="D125" s="6"/>
      <c r="E125" s="2"/>
      <c r="F125" s="2"/>
      <c r="G125" s="2"/>
      <c r="H125" s="2"/>
      <c r="I125" s="2"/>
      <c r="J125" s="2"/>
      <c r="K125" s="2"/>
      <c r="L125" s="2"/>
      <c r="M125" s="2"/>
      <c r="N125" s="2"/>
      <c r="O125" s="2"/>
    </row>
    <row r="126" spans="1:15">
      <c r="A126" s="2"/>
      <c r="B126" s="5"/>
      <c r="C126" s="11"/>
      <c r="D126" s="6"/>
      <c r="E126" s="2"/>
      <c r="F126" s="2"/>
      <c r="G126" s="2"/>
      <c r="H126" s="2"/>
      <c r="I126" s="2"/>
      <c r="J126" s="2"/>
      <c r="K126" s="2"/>
      <c r="L126" s="2"/>
      <c r="M126" s="2"/>
      <c r="N126" s="2"/>
      <c r="O126" s="2"/>
    </row>
    <row r="127" spans="1:15">
      <c r="A127" s="2"/>
      <c r="B127" s="5"/>
      <c r="C127" s="11"/>
      <c r="D127" s="6"/>
      <c r="E127" s="2"/>
      <c r="F127" s="2"/>
      <c r="G127" s="2"/>
      <c r="H127" s="2"/>
      <c r="I127" s="2"/>
      <c r="J127" s="2"/>
      <c r="K127" s="2"/>
      <c r="L127" s="2"/>
      <c r="M127" s="2"/>
      <c r="N127" s="2"/>
      <c r="O127" s="2"/>
    </row>
    <row r="128" spans="1:15">
      <c r="A128" s="2"/>
      <c r="B128" s="5"/>
      <c r="C128" s="11"/>
      <c r="D128" s="6"/>
      <c r="E128" s="2"/>
      <c r="F128" s="2"/>
      <c r="G128" s="2"/>
      <c r="H128" s="2"/>
      <c r="I128" s="2"/>
      <c r="J128" s="2"/>
      <c r="K128" s="2"/>
      <c r="L128" s="2"/>
      <c r="M128" s="2"/>
      <c r="N128" s="2"/>
      <c r="O128" s="2"/>
    </row>
    <row r="129" spans="1:15">
      <c r="A129" s="2"/>
      <c r="B129" s="5"/>
      <c r="C129" s="11"/>
      <c r="D129" s="6"/>
      <c r="E129" s="2"/>
      <c r="F129" s="2"/>
      <c r="G129" s="2"/>
      <c r="H129" s="2"/>
      <c r="I129" s="2"/>
      <c r="J129" s="2"/>
      <c r="K129" s="2"/>
      <c r="L129" s="2"/>
      <c r="M129" s="2"/>
      <c r="N129" s="2"/>
      <c r="O129" s="2"/>
    </row>
    <row r="130" spans="1:15">
      <c r="A130" s="2"/>
      <c r="B130" s="5"/>
      <c r="C130" s="11"/>
      <c r="D130" s="6"/>
      <c r="E130" s="2"/>
      <c r="F130" s="2"/>
      <c r="G130" s="2"/>
      <c r="H130" s="2"/>
      <c r="I130" s="2"/>
      <c r="J130" s="2"/>
      <c r="K130" s="2"/>
      <c r="L130" s="2"/>
      <c r="M130" s="2"/>
      <c r="N130" s="2"/>
      <c r="O130" s="2"/>
    </row>
    <row r="131" spans="1:15">
      <c r="A131" s="2"/>
      <c r="B131" s="5"/>
      <c r="C131" s="11"/>
      <c r="D131" s="6"/>
      <c r="E131" s="2"/>
      <c r="F131" s="2"/>
      <c r="G131" s="2"/>
      <c r="H131" s="2"/>
      <c r="I131" s="2"/>
      <c r="J131" s="2"/>
      <c r="K131" s="2"/>
      <c r="L131" s="2"/>
      <c r="M131" s="2"/>
      <c r="N131" s="2"/>
      <c r="O131" s="2"/>
    </row>
    <row r="132" spans="1:15">
      <c r="A132" s="2"/>
      <c r="B132" s="5"/>
      <c r="C132" s="11"/>
      <c r="D132" s="6"/>
      <c r="E132" s="2"/>
      <c r="F132" s="2"/>
      <c r="G132" s="2"/>
      <c r="H132" s="2"/>
      <c r="I132" s="2"/>
      <c r="J132" s="2"/>
      <c r="K132" s="2"/>
      <c r="L132" s="2"/>
      <c r="M132" s="2"/>
      <c r="N132" s="2"/>
      <c r="O132" s="2"/>
    </row>
    <row r="133" spans="1:15">
      <c r="A133" s="2"/>
      <c r="B133" s="5"/>
      <c r="C133" s="11"/>
      <c r="D133" s="6"/>
      <c r="E133" s="2"/>
      <c r="F133" s="2"/>
      <c r="G133" s="2"/>
      <c r="H133" s="2"/>
      <c r="I133" s="2"/>
      <c r="J133" s="2"/>
      <c r="K133" s="2"/>
      <c r="L133" s="2"/>
      <c r="M133" s="2"/>
      <c r="N133" s="2"/>
      <c r="O133" s="2"/>
    </row>
    <row r="134" spans="1:15">
      <c r="A134" s="2"/>
      <c r="B134" s="5"/>
      <c r="C134" s="11"/>
      <c r="D134" s="6"/>
      <c r="E134" s="2"/>
      <c r="F134" s="2"/>
      <c r="G134" s="2"/>
      <c r="H134" s="2"/>
      <c r="I134" s="2"/>
      <c r="J134" s="2"/>
      <c r="K134" s="2"/>
      <c r="L134" s="2"/>
      <c r="M134" s="2"/>
      <c r="N134" s="2"/>
      <c r="O134" s="2"/>
    </row>
    <row r="135" spans="1:15">
      <c r="A135" s="2"/>
      <c r="B135" s="5"/>
      <c r="C135" s="11"/>
      <c r="D135" s="6"/>
      <c r="E135" s="2"/>
      <c r="F135" s="2"/>
      <c r="G135" s="2"/>
      <c r="H135" s="2"/>
      <c r="I135" s="2"/>
      <c r="J135" s="2"/>
      <c r="K135" s="2"/>
      <c r="L135" s="2"/>
      <c r="M135" s="2"/>
      <c r="N135" s="2"/>
      <c r="O135" s="2"/>
    </row>
    <row r="136" spans="1:15">
      <c r="A136" s="2"/>
      <c r="B136" s="5"/>
      <c r="C136" s="11"/>
      <c r="D136" s="6"/>
      <c r="E136" s="2"/>
      <c r="F136" s="2"/>
      <c r="G136" s="2"/>
      <c r="H136" s="2"/>
      <c r="I136" s="2"/>
      <c r="J136" s="2"/>
      <c r="K136" s="2"/>
      <c r="L136" s="2"/>
      <c r="M136" s="2"/>
      <c r="N136" s="2"/>
      <c r="O136" s="2"/>
    </row>
    <row r="137" spans="1:15">
      <c r="A137" s="2"/>
      <c r="B137" s="5"/>
      <c r="C137" s="11"/>
      <c r="D137" s="6"/>
      <c r="E137" s="2"/>
      <c r="F137" s="2"/>
      <c r="G137" s="2"/>
      <c r="H137" s="2"/>
      <c r="I137" s="2"/>
      <c r="J137" s="2"/>
      <c r="K137" s="2"/>
      <c r="L137" s="2"/>
      <c r="M137" s="2"/>
      <c r="N137" s="2"/>
      <c r="O137" s="2"/>
    </row>
    <row r="138" spans="1:15">
      <c r="A138" s="2"/>
      <c r="B138" s="5"/>
      <c r="C138" s="11"/>
      <c r="D138" s="6"/>
      <c r="E138" s="2"/>
      <c r="F138" s="2"/>
      <c r="G138" s="2"/>
      <c r="H138" s="2"/>
      <c r="I138" s="2"/>
      <c r="J138" s="2"/>
      <c r="K138" s="2"/>
      <c r="L138" s="2"/>
      <c r="M138" s="2"/>
      <c r="N138" s="2"/>
      <c r="O138" s="2"/>
    </row>
    <row r="139" spans="1:15">
      <c r="A139" s="2"/>
      <c r="B139" s="5"/>
      <c r="C139" s="11"/>
      <c r="D139" s="6"/>
      <c r="E139" s="2"/>
      <c r="F139" s="2"/>
      <c r="G139" s="2"/>
      <c r="H139" s="2"/>
      <c r="I139" s="2"/>
      <c r="J139" s="2"/>
      <c r="K139" s="2"/>
      <c r="L139" s="2"/>
      <c r="M139" s="2"/>
      <c r="N139" s="2"/>
      <c r="O139" s="2"/>
    </row>
    <row r="140" spans="1:15">
      <c r="A140" s="2"/>
      <c r="B140" s="5"/>
      <c r="C140" s="11"/>
      <c r="D140" s="6"/>
      <c r="E140" s="2"/>
      <c r="F140" s="2"/>
      <c r="G140" s="2"/>
      <c r="H140" s="2"/>
      <c r="I140" s="2"/>
      <c r="J140" s="2"/>
      <c r="K140" s="2"/>
      <c r="L140" s="2"/>
      <c r="M140" s="2"/>
      <c r="N140" s="2"/>
      <c r="O140" s="2"/>
    </row>
    <row r="141" spans="1:15">
      <c r="A141" s="2"/>
      <c r="B141" s="5"/>
      <c r="C141" s="11"/>
      <c r="D141" s="6"/>
      <c r="E141" s="2"/>
      <c r="F141" s="2"/>
      <c r="G141" s="2"/>
      <c r="H141" s="2"/>
      <c r="I141" s="2"/>
      <c r="J141" s="2"/>
      <c r="K141" s="2"/>
      <c r="L141" s="2"/>
      <c r="M141" s="2"/>
      <c r="N141" s="2"/>
      <c r="O141" s="2"/>
    </row>
    <row r="142" spans="1:15">
      <c r="A142" s="2"/>
      <c r="B142" s="5"/>
      <c r="C142" s="11"/>
      <c r="D142" s="6"/>
      <c r="E142" s="2"/>
      <c r="F142" s="2"/>
      <c r="G142" s="2"/>
      <c r="H142" s="2"/>
      <c r="I142" s="2"/>
      <c r="J142" s="2"/>
      <c r="K142" s="2"/>
      <c r="L142" s="2"/>
      <c r="M142" s="2"/>
      <c r="N142" s="2"/>
      <c r="O142" s="2"/>
    </row>
    <row r="143" spans="1:15">
      <c r="A143" s="2"/>
      <c r="B143" s="5"/>
      <c r="C143" s="11"/>
      <c r="D143" s="6"/>
      <c r="E143" s="2"/>
      <c r="F143" s="2"/>
      <c r="G143" s="2"/>
      <c r="H143" s="2"/>
      <c r="I143" s="2"/>
      <c r="J143" s="2"/>
      <c r="K143" s="2"/>
      <c r="L143" s="2"/>
      <c r="M143" s="2"/>
      <c r="N143" s="2"/>
      <c r="O143" s="2"/>
    </row>
    <row r="144" spans="1:15">
      <c r="A144" s="2"/>
      <c r="B144" s="5"/>
      <c r="C144" s="11"/>
      <c r="D144" s="6"/>
      <c r="E144" s="2"/>
      <c r="F144" s="2"/>
      <c r="G144" s="2"/>
      <c r="H144" s="2"/>
      <c r="I144" s="2"/>
      <c r="J144" s="2"/>
      <c r="K144" s="2"/>
      <c r="L144" s="2"/>
      <c r="M144" s="2"/>
      <c r="N144" s="2"/>
      <c r="O144" s="2"/>
    </row>
    <row r="145" spans="1:15">
      <c r="A145" s="2"/>
      <c r="B145" s="5"/>
      <c r="C145" s="11"/>
      <c r="D145" s="6"/>
      <c r="E145" s="2"/>
      <c r="F145" s="2"/>
      <c r="G145" s="2"/>
      <c r="H145" s="2"/>
      <c r="I145" s="2"/>
      <c r="J145" s="2"/>
      <c r="K145" s="2"/>
      <c r="L145" s="2"/>
      <c r="M145" s="2"/>
      <c r="N145" s="2"/>
      <c r="O145" s="2"/>
    </row>
    <row r="146" spans="1:15">
      <c r="A146" s="2"/>
      <c r="B146" s="5"/>
      <c r="C146" s="11"/>
      <c r="D146" s="6"/>
      <c r="E146" s="2"/>
      <c r="F146" s="2"/>
      <c r="G146" s="2"/>
      <c r="H146" s="2"/>
      <c r="I146" s="2"/>
      <c r="J146" s="2"/>
      <c r="K146" s="2"/>
      <c r="L146" s="2"/>
      <c r="M146" s="2"/>
      <c r="N146" s="2"/>
      <c r="O146" s="2"/>
    </row>
    <row r="147" spans="1:15">
      <c r="A147" s="2"/>
      <c r="B147" s="5"/>
      <c r="C147" s="11"/>
      <c r="D147" s="6"/>
      <c r="E147" s="2"/>
      <c r="F147" s="2"/>
      <c r="G147" s="2"/>
      <c r="H147" s="2"/>
      <c r="I147" s="2"/>
      <c r="J147" s="2"/>
      <c r="K147" s="2"/>
      <c r="L147" s="2"/>
      <c r="M147" s="2"/>
      <c r="N147" s="2"/>
      <c r="O147" s="2"/>
    </row>
    <row r="148" spans="1:15">
      <c r="A148" s="2"/>
      <c r="B148" s="5"/>
      <c r="C148" s="11"/>
      <c r="D148" s="6"/>
      <c r="E148" s="2"/>
      <c r="F148" s="2"/>
      <c r="G148" s="2"/>
      <c r="H148" s="2"/>
      <c r="I148" s="2"/>
      <c r="J148" s="2"/>
      <c r="K148" s="2"/>
      <c r="L148" s="2"/>
      <c r="M148" s="2"/>
      <c r="N148" s="2"/>
      <c r="O148" s="2"/>
    </row>
    <row r="149" spans="1:15">
      <c r="A149" s="2"/>
      <c r="B149" s="5"/>
      <c r="C149" s="11"/>
      <c r="D149" s="6"/>
      <c r="E149" s="2"/>
      <c r="F149" s="2"/>
      <c r="G149" s="2"/>
      <c r="H149" s="2"/>
      <c r="I149" s="2"/>
      <c r="J149" s="2"/>
      <c r="K149" s="2"/>
      <c r="L149" s="2"/>
      <c r="M149" s="2"/>
      <c r="N149" s="2"/>
      <c r="O149" s="2"/>
    </row>
    <row r="150" spans="1:15">
      <c r="A150" s="2"/>
      <c r="B150" s="5"/>
      <c r="C150" s="11"/>
      <c r="D150" s="6"/>
      <c r="E150" s="2"/>
      <c r="F150" s="2"/>
      <c r="G150" s="2"/>
      <c r="H150" s="2"/>
      <c r="I150" s="2"/>
      <c r="J150" s="2"/>
      <c r="K150" s="2"/>
      <c r="L150" s="2"/>
      <c r="M150" s="2"/>
      <c r="N150" s="2"/>
      <c r="O150" s="2"/>
    </row>
    <row r="151" spans="1:15">
      <c r="A151" s="2"/>
      <c r="B151" s="5"/>
      <c r="C151" s="11"/>
      <c r="D151" s="6"/>
      <c r="E151" s="2"/>
      <c r="F151" s="2"/>
      <c r="G151" s="2"/>
      <c r="H151" s="2"/>
      <c r="I151" s="2"/>
      <c r="J151" s="2"/>
      <c r="K151" s="2"/>
      <c r="L151" s="2"/>
      <c r="M151" s="2"/>
      <c r="N151" s="2"/>
      <c r="O151" s="2"/>
    </row>
    <row r="152" spans="1:15">
      <c r="A152" s="2"/>
      <c r="B152" s="5"/>
      <c r="C152" s="11"/>
      <c r="D152" s="6"/>
      <c r="E152" s="2"/>
      <c r="F152" s="2"/>
      <c r="G152" s="2"/>
      <c r="H152" s="2"/>
      <c r="I152" s="2"/>
      <c r="J152" s="2"/>
      <c r="K152" s="2"/>
      <c r="L152" s="2"/>
      <c r="M152" s="2"/>
      <c r="N152" s="2"/>
      <c r="O152" s="2"/>
    </row>
    <row r="153" spans="1:15">
      <c r="A153" s="2"/>
      <c r="B153" s="5"/>
      <c r="C153" s="11"/>
      <c r="D153" s="6"/>
      <c r="E153" s="2"/>
      <c r="F153" s="2"/>
      <c r="G153" s="2"/>
      <c r="H153" s="2"/>
      <c r="I153" s="2"/>
      <c r="J153" s="2"/>
      <c r="K153" s="2"/>
      <c r="L153" s="2"/>
      <c r="M153" s="2"/>
      <c r="N153" s="2"/>
      <c r="O153" s="2"/>
    </row>
    <row r="154" spans="1:15">
      <c r="A154" s="2"/>
      <c r="B154" s="5"/>
      <c r="C154" s="11"/>
      <c r="D154" s="6"/>
      <c r="E154" s="2"/>
      <c r="F154" s="2"/>
      <c r="G154" s="2"/>
      <c r="H154" s="2"/>
      <c r="I154" s="2"/>
      <c r="J154" s="2"/>
      <c r="K154" s="2"/>
      <c r="L154" s="2"/>
      <c r="M154" s="2"/>
      <c r="N154" s="2"/>
      <c r="O154" s="2"/>
    </row>
    <row r="155" spans="1:15">
      <c r="A155" s="2"/>
      <c r="B155" s="5"/>
      <c r="C155" s="11"/>
      <c r="D155" s="6"/>
      <c r="E155" s="2"/>
      <c r="F155" s="2"/>
      <c r="G155" s="2"/>
      <c r="H155" s="2"/>
      <c r="I155" s="2"/>
      <c r="J155" s="2"/>
      <c r="K155" s="2"/>
      <c r="L155" s="2"/>
      <c r="M155" s="2"/>
      <c r="N155" s="2"/>
      <c r="O155" s="2"/>
    </row>
    <row r="156" spans="1:15">
      <c r="A156" s="2"/>
      <c r="B156" s="5"/>
      <c r="C156" s="11"/>
      <c r="D156" s="6"/>
      <c r="E156" s="2"/>
      <c r="F156" s="2"/>
      <c r="G156" s="2"/>
      <c r="H156" s="2"/>
      <c r="I156" s="2"/>
      <c r="J156" s="2"/>
      <c r="K156" s="2"/>
      <c r="L156" s="2"/>
      <c r="M156" s="2"/>
      <c r="N156" s="2"/>
      <c r="O156" s="2"/>
    </row>
    <row r="157" spans="1:15">
      <c r="A157" s="2"/>
      <c r="B157" s="5"/>
      <c r="C157" s="11"/>
      <c r="D157" s="6"/>
      <c r="E157" s="2"/>
      <c r="F157" s="2"/>
      <c r="G157" s="2"/>
      <c r="H157" s="2"/>
      <c r="I157" s="2"/>
      <c r="J157" s="2"/>
      <c r="K157" s="2"/>
      <c r="L157" s="2"/>
      <c r="M157" s="2"/>
      <c r="N157" s="2"/>
      <c r="O157" s="2"/>
    </row>
    <row r="158" spans="1:15">
      <c r="A158" s="2"/>
      <c r="B158" s="5"/>
      <c r="C158" s="11"/>
      <c r="D158" s="6"/>
      <c r="E158" s="2"/>
      <c r="F158" s="2"/>
      <c r="G158" s="2"/>
      <c r="H158" s="2"/>
      <c r="I158" s="2"/>
      <c r="J158" s="2"/>
      <c r="K158" s="2"/>
      <c r="L158" s="2"/>
      <c r="M158" s="2"/>
      <c r="N158" s="2"/>
      <c r="O158" s="2"/>
    </row>
    <row r="159" spans="1:15">
      <c r="A159" s="2"/>
      <c r="B159" s="5"/>
      <c r="C159" s="11"/>
      <c r="D159" s="6"/>
      <c r="E159" s="2"/>
      <c r="F159" s="2"/>
      <c r="G159" s="2"/>
      <c r="H159" s="2"/>
      <c r="I159" s="2"/>
      <c r="J159" s="2"/>
      <c r="K159" s="2"/>
      <c r="L159" s="2"/>
      <c r="M159" s="2"/>
      <c r="N159" s="2"/>
      <c r="O159" s="2"/>
    </row>
    <row r="160" spans="1:15">
      <c r="A160" s="2"/>
      <c r="B160" s="5"/>
      <c r="C160" s="11"/>
      <c r="D160" s="6"/>
      <c r="E160" s="2"/>
      <c r="F160" s="2"/>
      <c r="G160" s="2"/>
      <c r="H160" s="2"/>
      <c r="I160" s="2"/>
      <c r="J160" s="2"/>
      <c r="K160" s="2"/>
      <c r="L160" s="2"/>
      <c r="M160" s="2"/>
      <c r="N160" s="2"/>
      <c r="O160" s="2"/>
    </row>
    <row r="161" spans="1:15">
      <c r="A161" s="2"/>
      <c r="B161" s="5"/>
      <c r="C161" s="11"/>
      <c r="D161" s="6"/>
      <c r="E161" s="2"/>
      <c r="F161" s="2"/>
      <c r="G161" s="2"/>
      <c r="H161" s="2"/>
      <c r="I161" s="2"/>
      <c r="J161" s="2"/>
      <c r="K161" s="2"/>
      <c r="L161" s="2"/>
      <c r="M161" s="2"/>
      <c r="N161" s="2"/>
      <c r="O161" s="2"/>
    </row>
    <row r="162" spans="1:15">
      <c r="A162" s="2"/>
      <c r="B162" s="5"/>
      <c r="C162" s="11"/>
      <c r="D162" s="6"/>
      <c r="E162" s="2"/>
      <c r="F162" s="2"/>
      <c r="G162" s="2"/>
      <c r="H162" s="2"/>
      <c r="I162" s="2"/>
      <c r="J162" s="2"/>
      <c r="K162" s="2"/>
      <c r="L162" s="2"/>
      <c r="M162" s="2"/>
      <c r="N162" s="2"/>
      <c r="O162" s="2"/>
    </row>
    <row r="163" spans="1:15">
      <c r="A163" s="2"/>
      <c r="B163" s="5"/>
      <c r="C163" s="11"/>
      <c r="D163" s="6"/>
      <c r="E163" s="2"/>
      <c r="F163" s="2"/>
      <c r="G163" s="2"/>
      <c r="H163" s="2"/>
      <c r="I163" s="2"/>
      <c r="J163" s="2"/>
      <c r="K163" s="2"/>
      <c r="L163" s="2"/>
      <c r="M163" s="2"/>
      <c r="N163" s="2"/>
      <c r="O163" s="2"/>
    </row>
    <row r="164" spans="1:15">
      <c r="A164" s="2"/>
      <c r="B164" s="5"/>
      <c r="C164" s="11"/>
      <c r="D164" s="6"/>
      <c r="E164" s="2"/>
      <c r="F164" s="2"/>
      <c r="G164" s="2"/>
      <c r="H164" s="2"/>
      <c r="I164" s="2"/>
      <c r="J164" s="2"/>
      <c r="K164" s="2"/>
      <c r="L164" s="2"/>
      <c r="M164" s="2"/>
      <c r="N164" s="2"/>
      <c r="O164" s="2"/>
    </row>
    <row r="165" spans="1:15">
      <c r="A165" s="2"/>
      <c r="B165" s="5"/>
      <c r="C165" s="11"/>
      <c r="D165" s="6"/>
      <c r="E165" s="2"/>
      <c r="F165" s="2"/>
      <c r="G165" s="2"/>
      <c r="H165" s="2"/>
      <c r="I165" s="2"/>
      <c r="J165" s="2"/>
      <c r="K165" s="2"/>
      <c r="L165" s="2"/>
      <c r="M165" s="2"/>
      <c r="N165" s="2"/>
      <c r="O165" s="2"/>
    </row>
    <row r="166" spans="1:15">
      <c r="A166" s="2"/>
      <c r="B166" s="5"/>
      <c r="C166" s="11"/>
      <c r="D166" s="6"/>
      <c r="E166" s="2"/>
      <c r="F166" s="2"/>
      <c r="G166" s="2"/>
      <c r="H166" s="2"/>
      <c r="I166" s="2"/>
      <c r="J166" s="2"/>
      <c r="K166" s="2"/>
      <c r="L166" s="2"/>
      <c r="M166" s="2"/>
      <c r="N166" s="2"/>
      <c r="O166" s="2"/>
    </row>
    <row r="167" spans="1:15">
      <c r="A167" s="2"/>
      <c r="B167" s="5"/>
      <c r="C167" s="11"/>
      <c r="D167" s="6"/>
      <c r="E167" s="2"/>
      <c r="F167" s="2"/>
      <c r="G167" s="2"/>
      <c r="H167" s="2"/>
      <c r="I167" s="2"/>
      <c r="J167" s="2"/>
      <c r="K167" s="2"/>
      <c r="L167" s="2"/>
      <c r="M167" s="2"/>
      <c r="N167" s="2"/>
      <c r="O167" s="2"/>
    </row>
    <row r="168" spans="1:15">
      <c r="A168" s="2"/>
      <c r="B168" s="5"/>
      <c r="C168" s="11"/>
      <c r="D168" s="6"/>
      <c r="E168" s="2"/>
      <c r="F168" s="2"/>
      <c r="G168" s="2"/>
      <c r="H168" s="2"/>
      <c r="I168" s="2"/>
      <c r="J168" s="2"/>
      <c r="K168" s="2"/>
      <c r="L168" s="2"/>
      <c r="M168" s="2"/>
      <c r="N168" s="2"/>
      <c r="O168" s="2"/>
    </row>
    <row r="169" spans="1:15">
      <c r="A169" s="2"/>
      <c r="B169" s="5"/>
      <c r="C169" s="11"/>
      <c r="D169" s="6"/>
      <c r="E169" s="2"/>
      <c r="F169" s="2"/>
      <c r="G169" s="2"/>
      <c r="H169" s="2"/>
      <c r="I169" s="2"/>
      <c r="J169" s="2"/>
      <c r="K169" s="2"/>
      <c r="L169" s="2"/>
      <c r="M169" s="2"/>
      <c r="N169" s="2"/>
      <c r="O169" s="2"/>
    </row>
    <row r="170" spans="1:15">
      <c r="A170" s="2"/>
      <c r="B170" s="5"/>
      <c r="C170" s="11"/>
      <c r="D170" s="6"/>
      <c r="E170" s="2"/>
      <c r="F170" s="2"/>
      <c r="G170" s="2"/>
      <c r="H170" s="2"/>
      <c r="I170" s="2"/>
      <c r="J170" s="2"/>
      <c r="K170" s="2"/>
      <c r="L170" s="2"/>
      <c r="M170" s="2"/>
      <c r="N170" s="2"/>
      <c r="O170" s="2"/>
    </row>
    <row r="171" spans="1:15">
      <c r="A171" s="2"/>
      <c r="B171" s="5"/>
      <c r="C171" s="11"/>
      <c r="D171" s="6"/>
      <c r="E171" s="2"/>
      <c r="F171" s="2"/>
      <c r="G171" s="2"/>
      <c r="H171" s="2"/>
      <c r="I171" s="2"/>
      <c r="J171" s="2"/>
      <c r="K171" s="2"/>
      <c r="L171" s="2"/>
      <c r="M171" s="2"/>
      <c r="N171" s="2"/>
      <c r="O171" s="2"/>
    </row>
    <row r="172" spans="1:15">
      <c r="A172" s="2"/>
      <c r="B172" s="5"/>
      <c r="C172" s="11"/>
      <c r="D172" s="6"/>
      <c r="E172" s="2"/>
      <c r="F172" s="2"/>
      <c r="G172" s="2"/>
      <c r="H172" s="2"/>
      <c r="I172" s="2"/>
      <c r="J172" s="2"/>
      <c r="K172" s="2"/>
      <c r="L172" s="2"/>
      <c r="M172" s="2"/>
      <c r="N172" s="2"/>
      <c r="O172" s="2"/>
    </row>
    <row r="173" spans="1:15">
      <c r="A173" s="2"/>
      <c r="B173" s="5"/>
      <c r="C173" s="11"/>
      <c r="D173" s="6"/>
      <c r="E173" s="2"/>
      <c r="F173" s="2"/>
      <c r="G173" s="2"/>
      <c r="H173" s="2"/>
      <c r="I173" s="2"/>
      <c r="J173" s="2"/>
      <c r="K173" s="2"/>
      <c r="L173" s="2"/>
      <c r="M173" s="2"/>
      <c r="N173" s="2"/>
      <c r="O173" s="2"/>
    </row>
    <row r="174" spans="1:15">
      <c r="A174" s="2"/>
      <c r="B174" s="5"/>
      <c r="C174" s="11"/>
      <c r="D174" s="6"/>
      <c r="E174" s="2"/>
      <c r="F174" s="2"/>
      <c r="G174" s="2"/>
      <c r="H174" s="2"/>
      <c r="I174" s="2"/>
      <c r="J174" s="2"/>
      <c r="K174" s="2"/>
      <c r="L174" s="2"/>
      <c r="M174" s="2"/>
      <c r="N174" s="2"/>
      <c r="O174" s="2"/>
    </row>
    <row r="175" spans="1:15">
      <c r="A175" s="2"/>
      <c r="B175" s="5"/>
      <c r="C175" s="11"/>
      <c r="D175" s="6"/>
      <c r="E175" s="2"/>
      <c r="F175" s="2"/>
      <c r="G175" s="2"/>
      <c r="H175" s="2"/>
      <c r="I175" s="2"/>
      <c r="J175" s="2"/>
      <c r="K175" s="2"/>
      <c r="L175" s="2"/>
      <c r="M175" s="2"/>
      <c r="N175" s="2"/>
      <c r="O175" s="2"/>
    </row>
    <row r="176" spans="1:15">
      <c r="A176" s="2"/>
      <c r="B176" s="5"/>
      <c r="C176" s="11"/>
      <c r="D176" s="6"/>
      <c r="E176" s="2"/>
      <c r="F176" s="2"/>
      <c r="G176" s="2"/>
      <c r="H176" s="2"/>
      <c r="I176" s="2"/>
      <c r="J176" s="2"/>
      <c r="K176" s="2"/>
      <c r="L176" s="2"/>
      <c r="M176" s="2"/>
      <c r="N176" s="2"/>
      <c r="O176" s="2"/>
    </row>
    <row r="177" spans="1:15">
      <c r="A177" s="2"/>
      <c r="B177" s="5"/>
      <c r="C177" s="11"/>
      <c r="D177" s="6"/>
      <c r="E177" s="2"/>
      <c r="F177" s="2"/>
      <c r="G177" s="2"/>
      <c r="H177" s="2"/>
      <c r="I177" s="2"/>
      <c r="J177" s="2"/>
      <c r="K177" s="2"/>
      <c r="L177" s="2"/>
      <c r="M177" s="2"/>
      <c r="N177" s="2"/>
      <c r="O177" s="2"/>
    </row>
    <row r="178" spans="1:15">
      <c r="A178" s="2"/>
      <c r="B178" s="5"/>
      <c r="C178" s="11"/>
      <c r="D178" s="6"/>
      <c r="E178" s="2"/>
      <c r="F178" s="2"/>
      <c r="G178" s="2"/>
      <c r="H178" s="2"/>
      <c r="I178" s="2"/>
      <c r="J178" s="2"/>
      <c r="K178" s="2"/>
      <c r="L178" s="2"/>
      <c r="M178" s="2"/>
      <c r="N178" s="2"/>
      <c r="O178" s="2"/>
    </row>
    <row r="179" spans="1:15">
      <c r="A179" s="2"/>
      <c r="B179" s="5"/>
      <c r="C179" s="11"/>
      <c r="D179" s="6"/>
      <c r="E179" s="2"/>
      <c r="F179" s="2"/>
      <c r="G179" s="2"/>
      <c r="H179" s="2"/>
      <c r="I179" s="2"/>
      <c r="J179" s="2"/>
      <c r="K179" s="2"/>
      <c r="L179" s="2"/>
      <c r="M179" s="2"/>
      <c r="N179" s="2"/>
      <c r="O179" s="2"/>
    </row>
    <row r="180" spans="1:15">
      <c r="A180" s="2"/>
      <c r="B180" s="5"/>
      <c r="C180" s="11"/>
      <c r="D180" s="6"/>
      <c r="E180" s="2"/>
      <c r="F180" s="2"/>
      <c r="G180" s="2"/>
      <c r="H180" s="2"/>
      <c r="I180" s="2"/>
      <c r="J180" s="2"/>
      <c r="K180" s="2"/>
      <c r="L180" s="2"/>
      <c r="M180" s="2"/>
      <c r="N180" s="2"/>
      <c r="O180" s="2"/>
    </row>
    <row r="181" spans="1:15">
      <c r="A181" s="2"/>
      <c r="B181" s="5"/>
      <c r="C181" s="11"/>
      <c r="D181" s="6"/>
      <c r="E181" s="2"/>
      <c r="F181" s="2"/>
      <c r="G181" s="2"/>
      <c r="H181" s="2"/>
      <c r="I181" s="2"/>
      <c r="J181" s="2"/>
      <c r="K181" s="2"/>
      <c r="L181" s="2"/>
      <c r="M181" s="2"/>
      <c r="N181" s="2"/>
      <c r="O181" s="2"/>
    </row>
    <row r="182" spans="1:15">
      <c r="A182" s="2"/>
      <c r="B182" s="7"/>
      <c r="C182" s="8"/>
      <c r="D182" s="9"/>
      <c r="E182" s="2"/>
      <c r="F182" s="2"/>
      <c r="G182" s="2"/>
      <c r="H182" s="2"/>
      <c r="I182" s="2"/>
      <c r="J182" s="2"/>
      <c r="K182" s="2"/>
      <c r="L182" s="2"/>
      <c r="M182" s="2"/>
      <c r="N182" s="2"/>
      <c r="O182" s="2"/>
    </row>
    <row r="183" spans="1:15">
      <c r="A183" s="2"/>
      <c r="B183" s="2"/>
      <c r="C183" s="2"/>
      <c r="D183" s="2"/>
      <c r="E183" s="2"/>
      <c r="F183" s="2"/>
      <c r="G183" s="2"/>
      <c r="H183" s="2"/>
      <c r="I183" s="2"/>
      <c r="J183" s="2"/>
      <c r="K183" s="2"/>
      <c r="L183" s="2"/>
      <c r="M183" s="2"/>
      <c r="N183" s="2"/>
      <c r="O183" s="2"/>
    </row>
  </sheetData>
  <sheetProtection algorithmName="SHA-512" hashValue="0S7qpvx2xf7+SKGtSiynkw1qvXB0fnFYBOpgebQsxf0mot2euei4EinXV7lkzbX5DU2VP8zObm7Ijws6v/F0Dw==" saltValue="c2hZsEWTWSz5XTAupqAISg==" spinCount="100000" sheet="1" object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3209F-91FE-8E46-AE73-B3BC6F82EE58}">
  <sheetPr>
    <pageSetUpPr fitToPage="1"/>
  </sheetPr>
  <dimension ref="A1:U125"/>
  <sheetViews>
    <sheetView zoomScaleNormal="110" workbookViewId="0">
      <selection activeCell="E7" sqref="E7:I7"/>
    </sheetView>
  </sheetViews>
  <sheetFormatPr defaultColWidth="11" defaultRowHeight="15.75"/>
  <cols>
    <col min="2" max="2" width="6" customWidth="1"/>
    <col min="7" max="7" width="12" customWidth="1"/>
    <col min="8" max="8" width="2.125" customWidth="1"/>
    <col min="10" max="10" width="5.875" customWidth="1"/>
    <col min="11" max="11" width="5.625" customWidth="1"/>
    <col min="21" max="21" width="9.125" customWidth="1"/>
  </cols>
  <sheetData>
    <row r="1" spans="1:21">
      <c r="A1" s="1"/>
      <c r="B1" s="1"/>
      <c r="C1" s="1"/>
      <c r="D1" s="1"/>
      <c r="E1" s="1"/>
      <c r="F1" s="1"/>
      <c r="G1" s="1"/>
      <c r="H1" s="1"/>
      <c r="I1" s="1"/>
      <c r="J1" s="1"/>
      <c r="K1" s="1"/>
      <c r="L1" s="1"/>
      <c r="M1" s="1"/>
      <c r="N1" s="1"/>
      <c r="O1" s="1"/>
      <c r="P1" s="1"/>
      <c r="Q1" s="1"/>
      <c r="R1" s="1"/>
      <c r="S1" s="1"/>
      <c r="T1" s="1"/>
      <c r="U1" s="2"/>
    </row>
    <row r="2" spans="1:21">
      <c r="A2" s="2"/>
      <c r="B2" s="3"/>
      <c r="C2" s="10"/>
      <c r="D2" s="10"/>
      <c r="E2" s="10"/>
      <c r="F2" s="10"/>
      <c r="G2" s="10"/>
      <c r="H2" s="10"/>
      <c r="I2" s="10"/>
      <c r="J2" s="4"/>
      <c r="K2" s="2"/>
      <c r="L2" s="2"/>
      <c r="M2" s="2"/>
      <c r="N2" s="2"/>
      <c r="O2" s="2"/>
      <c r="P2" s="2"/>
      <c r="Q2" s="2"/>
      <c r="R2" s="2"/>
      <c r="S2" s="2"/>
      <c r="T2" s="2"/>
      <c r="U2" s="2"/>
    </row>
    <row r="3" spans="1:21">
      <c r="A3" s="2"/>
      <c r="B3" s="5"/>
      <c r="C3" s="146" t="s">
        <v>0</v>
      </c>
      <c r="D3" s="146"/>
      <c r="E3" s="146"/>
      <c r="F3" s="146"/>
      <c r="G3" s="146"/>
      <c r="H3" s="146"/>
      <c r="I3" s="146"/>
      <c r="J3" s="6"/>
      <c r="K3" s="2"/>
      <c r="L3" s="2"/>
      <c r="M3" s="2"/>
      <c r="N3" s="2"/>
      <c r="O3" s="2"/>
      <c r="P3" s="2"/>
      <c r="Q3" s="2"/>
      <c r="R3" s="2"/>
      <c r="S3" s="2"/>
      <c r="T3" s="2"/>
      <c r="U3" s="2"/>
    </row>
    <row r="4" spans="1:21">
      <c r="A4" s="2"/>
      <c r="B4" s="5"/>
      <c r="C4" s="146" t="str">
        <f>'User Guide'!C4</f>
        <v>NYSERDA RFP No. T4RFP21-1</v>
      </c>
      <c r="D4" s="146"/>
      <c r="E4" s="146"/>
      <c r="F4" s="146"/>
      <c r="G4" s="146"/>
      <c r="H4" s="146"/>
      <c r="I4" s="146"/>
      <c r="J4" s="6"/>
      <c r="K4" s="2"/>
      <c r="L4" s="2"/>
      <c r="M4" s="2"/>
      <c r="N4" s="2"/>
      <c r="O4" s="2"/>
      <c r="P4" s="2"/>
      <c r="Q4" s="2"/>
      <c r="R4" s="2"/>
      <c r="S4" s="2"/>
      <c r="T4" s="2"/>
      <c r="U4" s="2"/>
    </row>
    <row r="5" spans="1:21">
      <c r="A5" s="2"/>
      <c r="B5" s="5"/>
      <c r="C5" s="146" t="s">
        <v>3</v>
      </c>
      <c r="D5" s="146"/>
      <c r="E5" s="146"/>
      <c r="F5" s="146"/>
      <c r="G5" s="146"/>
      <c r="H5" s="146"/>
      <c r="I5" s="146"/>
      <c r="J5" s="6"/>
      <c r="K5" s="2"/>
      <c r="L5" s="2"/>
      <c r="M5" s="2"/>
      <c r="N5" s="2"/>
      <c r="O5" s="2"/>
      <c r="P5" s="2"/>
      <c r="Q5" s="2"/>
      <c r="R5" s="2"/>
      <c r="S5" s="2"/>
      <c r="T5" s="2"/>
      <c r="U5" s="2"/>
    </row>
    <row r="6" spans="1:21">
      <c r="A6" s="2"/>
      <c r="B6" s="5"/>
      <c r="C6" s="11"/>
      <c r="D6" s="11"/>
      <c r="E6" s="11"/>
      <c r="F6" s="11"/>
      <c r="G6" s="11"/>
      <c r="H6" s="11"/>
      <c r="I6" s="11"/>
      <c r="J6" s="6"/>
      <c r="K6" s="2"/>
      <c r="L6" s="2"/>
      <c r="M6" s="2"/>
      <c r="N6" s="2"/>
      <c r="O6" s="2"/>
      <c r="P6" s="2"/>
      <c r="Q6" s="2"/>
      <c r="R6" s="2"/>
      <c r="S6" s="2"/>
      <c r="T6" s="2"/>
      <c r="U6" s="2"/>
    </row>
    <row r="7" spans="1:21">
      <c r="A7" s="2"/>
      <c r="B7" s="5"/>
      <c r="C7" s="11" t="s">
        <v>4</v>
      </c>
      <c r="D7" s="11"/>
      <c r="E7" s="147"/>
      <c r="F7" s="148"/>
      <c r="G7" s="148"/>
      <c r="H7" s="148"/>
      <c r="I7" s="149"/>
      <c r="J7" s="6"/>
      <c r="K7" s="2"/>
      <c r="L7" s="40" t="str">
        <f>IF(E7="","Required Information","")</f>
        <v>Required Information</v>
      </c>
      <c r="M7" s="2"/>
      <c r="N7" s="2"/>
      <c r="O7" s="2"/>
      <c r="P7" s="2"/>
      <c r="Q7" s="2"/>
      <c r="R7" s="2"/>
      <c r="S7" s="2"/>
      <c r="T7" s="2"/>
      <c r="U7" s="2"/>
    </row>
    <row r="8" spans="1:21" ht="15" customHeight="1">
      <c r="A8" s="2"/>
      <c r="B8" s="5"/>
      <c r="C8" s="11"/>
      <c r="D8" s="11"/>
      <c r="E8" s="37"/>
      <c r="F8" s="37"/>
      <c r="G8" s="37"/>
      <c r="H8" s="37"/>
      <c r="I8" s="37"/>
      <c r="J8" s="6"/>
      <c r="K8" s="2"/>
      <c r="L8" s="2"/>
      <c r="M8" s="2"/>
      <c r="N8" s="2"/>
      <c r="O8" s="2"/>
      <c r="P8" s="2"/>
      <c r="Q8" s="2"/>
      <c r="R8" s="2"/>
      <c r="S8" s="2"/>
      <c r="T8" s="2"/>
      <c r="U8" s="2"/>
    </row>
    <row r="9" spans="1:21" ht="15" customHeight="1">
      <c r="A9" s="2"/>
      <c r="B9" s="5"/>
      <c r="C9" s="11" t="s">
        <v>5</v>
      </c>
      <c r="D9" s="11"/>
      <c r="E9" s="84"/>
      <c r="F9" s="84"/>
      <c r="G9" s="147"/>
      <c r="H9" s="148"/>
      <c r="I9" s="149"/>
      <c r="J9" s="6"/>
      <c r="K9" s="2"/>
      <c r="L9" s="40" t="str">
        <f>IF(G9="","Required Information","")</f>
        <v>Required Information</v>
      </c>
      <c r="M9" s="2"/>
      <c r="N9" s="2"/>
      <c r="O9" s="2"/>
      <c r="P9" s="2"/>
      <c r="Q9" s="2"/>
      <c r="R9" s="2"/>
      <c r="S9" s="2"/>
      <c r="T9" s="2"/>
      <c r="U9" s="2"/>
    </row>
    <row r="10" spans="1:21">
      <c r="A10" s="2"/>
      <c r="B10" s="5"/>
      <c r="C10" s="132" t="s">
        <v>6</v>
      </c>
      <c r="D10" s="132"/>
      <c r="E10" s="34"/>
      <c r="F10" s="34"/>
      <c r="G10" s="147"/>
      <c r="H10" s="148"/>
      <c r="I10" s="149"/>
      <c r="J10" s="6"/>
      <c r="K10" s="2"/>
      <c r="L10" s="40" t="str">
        <f>IF(G10="","Required Information","")</f>
        <v>Required Information</v>
      </c>
      <c r="M10" s="2"/>
      <c r="N10" s="2"/>
      <c r="O10" s="2"/>
      <c r="P10" s="2"/>
      <c r="Q10" s="2"/>
      <c r="R10" s="2"/>
      <c r="S10" s="2"/>
      <c r="T10" s="2"/>
      <c r="U10" s="2"/>
    </row>
    <row r="11" spans="1:21" ht="15" customHeight="1">
      <c r="A11" s="2"/>
      <c r="B11" s="5"/>
      <c r="C11" s="11"/>
      <c r="D11" s="11"/>
      <c r="E11" s="37"/>
      <c r="F11" s="37"/>
      <c r="G11" s="37"/>
      <c r="H11" s="37"/>
      <c r="I11" s="37"/>
      <c r="J11" s="6"/>
      <c r="K11" s="2"/>
      <c r="L11" s="2"/>
      <c r="M11" s="2"/>
      <c r="N11" s="2"/>
      <c r="O11" s="2"/>
      <c r="P11" s="2"/>
      <c r="Q11" s="2"/>
      <c r="R11" s="2"/>
      <c r="S11" s="2"/>
      <c r="T11" s="2"/>
      <c r="U11" s="2"/>
    </row>
    <row r="12" spans="1:21" ht="15" customHeight="1">
      <c r="A12" s="2"/>
      <c r="B12" s="5"/>
      <c r="C12" s="11" t="s">
        <v>7</v>
      </c>
      <c r="D12" s="11"/>
      <c r="E12" s="147"/>
      <c r="F12" s="148"/>
      <c r="G12" s="148"/>
      <c r="H12" s="148"/>
      <c r="I12" s="149"/>
      <c r="J12" s="6"/>
      <c r="K12" s="2"/>
      <c r="L12" s="40" t="str">
        <f>IF(E12="","Required Information","")</f>
        <v>Required Information</v>
      </c>
      <c r="M12" s="2"/>
      <c r="N12" s="2"/>
      <c r="O12" s="2"/>
      <c r="P12" s="2"/>
      <c r="Q12" s="2"/>
      <c r="R12" s="2"/>
      <c r="S12" s="2"/>
      <c r="T12" s="2"/>
      <c r="U12" s="2"/>
    </row>
    <row r="13" spans="1:21">
      <c r="A13" s="2"/>
      <c r="B13" s="5"/>
      <c r="C13" s="11"/>
      <c r="D13" s="11"/>
      <c r="E13" s="33"/>
      <c r="F13" s="33"/>
      <c r="G13" s="138"/>
      <c r="H13" s="138"/>
      <c r="I13" s="138"/>
      <c r="J13" s="6"/>
      <c r="K13" s="2"/>
      <c r="L13" s="2"/>
      <c r="M13" s="2"/>
      <c r="N13" s="2"/>
      <c r="O13" s="2"/>
      <c r="P13" s="2"/>
      <c r="Q13" s="2"/>
      <c r="R13" s="2"/>
      <c r="S13" s="2"/>
      <c r="T13" s="2"/>
      <c r="U13" s="2"/>
    </row>
    <row r="14" spans="1:21">
      <c r="A14" s="2"/>
      <c r="B14" s="5"/>
      <c r="C14" s="11" t="s">
        <v>8</v>
      </c>
      <c r="D14" s="11"/>
      <c r="E14" s="33"/>
      <c r="F14" s="33"/>
      <c r="G14" s="147"/>
      <c r="H14" s="148"/>
      <c r="I14" s="149"/>
      <c r="J14" s="6"/>
      <c r="K14" s="2"/>
      <c r="L14" s="40" t="str">
        <f>IF(G14="","Required Information","")</f>
        <v>Required Information</v>
      </c>
      <c r="M14" s="2"/>
      <c r="N14" s="2"/>
      <c r="O14" s="2"/>
      <c r="P14" s="2"/>
      <c r="Q14" s="2"/>
      <c r="R14" s="2"/>
      <c r="S14" s="2"/>
      <c r="T14" s="2"/>
      <c r="U14" s="2"/>
    </row>
    <row r="15" spans="1:21">
      <c r="A15" s="2"/>
      <c r="B15" s="5"/>
      <c r="C15" s="13"/>
      <c r="D15" s="13"/>
      <c r="E15" s="13"/>
      <c r="F15" s="13"/>
      <c r="G15" s="35"/>
      <c r="H15" s="35"/>
      <c r="I15" s="35"/>
      <c r="J15" s="6"/>
      <c r="K15" s="2"/>
      <c r="L15" s="2"/>
      <c r="M15" s="2"/>
      <c r="N15" s="2"/>
      <c r="O15" s="2"/>
      <c r="P15" s="2"/>
      <c r="Q15" s="2"/>
      <c r="R15" s="2"/>
      <c r="S15" s="2"/>
      <c r="T15" s="2"/>
      <c r="U15" s="2"/>
    </row>
    <row r="16" spans="1:21">
      <c r="A16" s="2"/>
      <c r="B16" s="5"/>
      <c r="C16" s="13" t="s">
        <v>9</v>
      </c>
      <c r="D16" s="13"/>
      <c r="E16" s="13"/>
      <c r="F16" s="13"/>
      <c r="G16" s="147"/>
      <c r="H16" s="148"/>
      <c r="I16" s="149"/>
      <c r="J16" s="6"/>
      <c r="K16" s="2"/>
      <c r="L16" s="40" t="str">
        <f>IF(G16="","Required Information","")</f>
        <v>Required Information</v>
      </c>
      <c r="M16" s="2"/>
      <c r="N16" s="2"/>
      <c r="O16" s="2"/>
      <c r="P16" s="2"/>
      <c r="Q16" s="2"/>
      <c r="R16" s="2"/>
      <c r="S16" s="2"/>
      <c r="T16" s="2"/>
      <c r="U16" s="2"/>
    </row>
    <row r="17" spans="1:21">
      <c r="A17" s="2"/>
      <c r="B17" s="5"/>
      <c r="C17" s="13" t="str">
        <f>IF(G16="yes","Maximum Rated Transfer Capacity (MW)","")</f>
        <v/>
      </c>
      <c r="D17" s="13"/>
      <c r="E17" s="13"/>
      <c r="F17" s="13"/>
      <c r="G17" s="166"/>
      <c r="H17" s="166"/>
      <c r="I17" s="166"/>
      <c r="J17" s="6"/>
      <c r="K17" s="2"/>
      <c r="L17" s="40" t="str">
        <f>IF(AND(New_Transmission="Yes",G17=""),"Required Information","")</f>
        <v/>
      </c>
      <c r="M17" s="2"/>
      <c r="N17" s="2"/>
      <c r="O17" s="2"/>
      <c r="P17" s="2"/>
      <c r="Q17" s="2"/>
      <c r="R17" s="2"/>
      <c r="S17" s="2"/>
      <c r="T17" s="2"/>
      <c r="U17" s="2"/>
    </row>
    <row r="18" spans="1:21">
      <c r="A18" s="2"/>
      <c r="B18" s="5"/>
      <c r="C18" s="13"/>
      <c r="D18" s="13"/>
      <c r="E18" s="13"/>
      <c r="F18" s="13"/>
      <c r="G18" s="35"/>
      <c r="H18" s="35"/>
      <c r="I18" s="35"/>
      <c r="J18" s="6"/>
      <c r="K18" s="2"/>
      <c r="L18" s="2"/>
      <c r="M18" s="2"/>
      <c r="N18" s="2"/>
      <c r="O18" s="2"/>
      <c r="P18" s="2"/>
      <c r="Q18" s="2"/>
      <c r="R18" s="2"/>
      <c r="S18" s="2"/>
      <c r="T18" s="2"/>
      <c r="U18" s="2"/>
    </row>
    <row r="19" spans="1:21">
      <c r="A19" s="2"/>
      <c r="B19" s="5"/>
      <c r="C19" s="11" t="s">
        <v>10</v>
      </c>
      <c r="D19" s="11"/>
      <c r="E19" s="33"/>
      <c r="F19" s="33"/>
      <c r="G19" s="147"/>
      <c r="H19" s="148"/>
      <c r="I19" s="149"/>
      <c r="J19" s="6"/>
      <c r="K19" s="2"/>
      <c r="L19" s="40" t="str">
        <f>IF(G19="","Required Information","")</f>
        <v>Required Information</v>
      </c>
      <c r="M19" s="2"/>
      <c r="N19" s="2"/>
      <c r="O19" s="2"/>
      <c r="P19" s="2"/>
      <c r="Q19" s="2"/>
      <c r="R19" s="2"/>
      <c r="S19" s="2"/>
      <c r="T19" s="2"/>
      <c r="U19" s="2"/>
    </row>
    <row r="20" spans="1:21" ht="17.100000000000001" customHeight="1">
      <c r="A20" s="2"/>
      <c r="B20" s="5"/>
      <c r="C20" s="11"/>
      <c r="D20" s="11"/>
      <c r="E20" s="37"/>
      <c r="F20" s="37"/>
      <c r="G20" s="37"/>
      <c r="H20" s="37"/>
      <c r="I20" s="37"/>
      <c r="J20" s="6"/>
      <c r="K20" s="2"/>
      <c r="L20" s="2"/>
      <c r="M20" s="2"/>
      <c r="N20" s="2"/>
      <c r="O20" s="2"/>
      <c r="P20" s="2"/>
      <c r="Q20" s="2"/>
      <c r="R20" s="2"/>
      <c r="S20" s="2"/>
      <c r="T20" s="2"/>
      <c r="U20" s="2"/>
    </row>
    <row r="21" spans="1:21" ht="17.100000000000001" customHeight="1">
      <c r="A21" s="2"/>
      <c r="B21" s="5"/>
      <c r="C21" s="11" t="s">
        <v>11</v>
      </c>
      <c r="D21" s="11"/>
      <c r="E21" s="37"/>
      <c r="F21" s="37"/>
      <c r="G21" s="37"/>
      <c r="H21" s="164"/>
      <c r="I21" s="165"/>
      <c r="J21" s="6"/>
      <c r="K21" s="2"/>
      <c r="L21" s="40" t="str">
        <f>IF(H21="","Required Information","")</f>
        <v>Required Information</v>
      </c>
      <c r="M21" s="2"/>
      <c r="N21" s="2"/>
      <c r="O21" s="2"/>
      <c r="P21" s="2"/>
      <c r="Q21" s="2"/>
      <c r="R21" s="2"/>
      <c r="S21" s="2"/>
      <c r="T21" s="2"/>
      <c r="U21" s="2"/>
    </row>
    <row r="22" spans="1:21" ht="17.100000000000001" customHeight="1">
      <c r="A22" s="2"/>
      <c r="B22" s="5"/>
      <c r="C22" s="11"/>
      <c r="D22" s="11"/>
      <c r="E22" s="37"/>
      <c r="F22" s="37"/>
      <c r="G22" s="37"/>
      <c r="H22" s="130"/>
      <c r="I22" s="130"/>
      <c r="J22" s="6"/>
      <c r="K22" s="2"/>
      <c r="L22" s="40"/>
      <c r="M22" s="2"/>
      <c r="N22" s="2"/>
      <c r="O22" s="2"/>
      <c r="P22" s="2"/>
      <c r="Q22" s="2"/>
      <c r="R22" s="2"/>
      <c r="S22" s="2"/>
      <c r="T22" s="2"/>
      <c r="U22" s="2"/>
    </row>
    <row r="23" spans="1:21" ht="17.100000000000001" customHeight="1">
      <c r="A23" s="2"/>
      <c r="B23" s="5"/>
      <c r="C23" s="11" t="s">
        <v>12</v>
      </c>
      <c r="D23" s="11"/>
      <c r="E23" s="37"/>
      <c r="F23" s="147"/>
      <c r="G23" s="148"/>
      <c r="H23" s="148"/>
      <c r="I23" s="149"/>
      <c r="J23" s="6"/>
      <c r="K23" s="2"/>
      <c r="L23" s="40" t="str">
        <f>IF(F23="","Required Information","")</f>
        <v>Required Information</v>
      </c>
      <c r="M23" s="2"/>
      <c r="N23" s="2"/>
      <c r="O23" s="2"/>
      <c r="P23" s="2"/>
      <c r="Q23" s="2"/>
      <c r="R23" s="2"/>
      <c r="S23" s="2"/>
      <c r="T23" s="2"/>
      <c r="U23" s="2"/>
    </row>
    <row r="24" spans="1:21" ht="17.100000000000001" customHeight="1">
      <c r="A24" s="2"/>
      <c r="B24" s="5"/>
      <c r="C24" s="11"/>
      <c r="D24" s="11"/>
      <c r="E24" s="37"/>
      <c r="F24" s="37"/>
      <c r="G24" s="37"/>
      <c r="H24" s="37"/>
      <c r="I24" s="37"/>
      <c r="J24" s="6"/>
      <c r="K24" s="2"/>
      <c r="L24" s="2"/>
      <c r="M24" s="2"/>
      <c r="N24" s="2"/>
      <c r="O24" s="2"/>
      <c r="P24" s="2"/>
      <c r="Q24" s="2"/>
      <c r="R24" s="2"/>
      <c r="S24" s="2"/>
      <c r="T24" s="2"/>
      <c r="U24" s="2"/>
    </row>
    <row r="25" spans="1:21">
      <c r="A25" s="2"/>
      <c r="B25" s="5"/>
      <c r="C25" s="11" t="s">
        <v>13</v>
      </c>
      <c r="D25" s="11"/>
      <c r="E25" s="37"/>
      <c r="F25" s="37"/>
      <c r="G25" s="37"/>
      <c r="H25" s="147"/>
      <c r="I25" s="149"/>
      <c r="J25" s="6"/>
      <c r="K25" s="2"/>
      <c r="L25" s="40" t="str">
        <f>IF(H25="","Required Information","")</f>
        <v>Required Information</v>
      </c>
      <c r="M25" s="2"/>
      <c r="N25" s="2"/>
      <c r="O25" s="2"/>
      <c r="P25" s="2"/>
      <c r="Q25" s="2"/>
      <c r="R25" s="2"/>
      <c r="S25" s="2"/>
      <c r="T25" s="2"/>
      <c r="U25" s="2"/>
    </row>
    <row r="26" spans="1:21">
      <c r="A26" s="2"/>
      <c r="B26" s="5"/>
      <c r="C26" s="13"/>
      <c r="D26" s="13"/>
      <c r="E26" s="13"/>
      <c r="F26" s="13"/>
      <c r="G26" s="13"/>
      <c r="H26" s="13"/>
      <c r="I26" s="13"/>
      <c r="J26" s="6"/>
      <c r="K26" s="2"/>
      <c r="L26" s="2"/>
      <c r="M26" s="2"/>
      <c r="N26" s="2"/>
      <c r="O26" s="2"/>
      <c r="P26" s="2"/>
      <c r="Q26" s="2"/>
      <c r="R26" s="2"/>
      <c r="S26" s="2"/>
      <c r="T26" s="2"/>
      <c r="U26" s="2"/>
    </row>
    <row r="27" spans="1:21">
      <c r="A27" s="2"/>
      <c r="B27" s="5"/>
      <c r="C27" s="13" t="s">
        <v>14</v>
      </c>
      <c r="D27" s="13"/>
      <c r="E27" s="13"/>
      <c r="F27" s="13"/>
      <c r="G27" s="41"/>
      <c r="H27" s="163">
        <f>SUM('Part II'!G16:G65)</f>
        <v>0</v>
      </c>
      <c r="I27" s="163"/>
      <c r="J27" s="6"/>
      <c r="K27" s="2"/>
      <c r="L27" s="40"/>
      <c r="M27" s="2"/>
      <c r="N27" s="2"/>
      <c r="O27" s="2"/>
      <c r="P27" s="2"/>
      <c r="Q27" s="2"/>
      <c r="R27" s="2"/>
      <c r="S27" s="2"/>
      <c r="T27" s="2"/>
      <c r="U27" s="2"/>
    </row>
    <row r="28" spans="1:21">
      <c r="A28" s="2"/>
      <c r="B28" s="5"/>
      <c r="C28" s="13"/>
      <c r="D28" s="13"/>
      <c r="E28" s="13"/>
      <c r="F28" s="13"/>
      <c r="G28" s="13"/>
      <c r="H28" s="13"/>
      <c r="I28" s="13"/>
      <c r="J28" s="6"/>
      <c r="K28" s="2"/>
      <c r="L28" s="2"/>
      <c r="M28" s="2"/>
      <c r="N28" s="2"/>
      <c r="O28" s="2"/>
      <c r="P28" s="2"/>
      <c r="Q28" s="2"/>
      <c r="R28" s="2"/>
      <c r="S28" s="2"/>
      <c r="T28" s="2"/>
      <c r="U28" s="2"/>
    </row>
    <row r="29" spans="1:21">
      <c r="A29" s="2"/>
      <c r="B29" s="5"/>
      <c r="C29" s="11" t="s">
        <v>15</v>
      </c>
      <c r="D29" s="11"/>
      <c r="E29" s="139"/>
      <c r="F29" s="150"/>
      <c r="G29" s="151"/>
      <c r="H29" s="151"/>
      <c r="I29" s="152"/>
      <c r="J29" s="6"/>
      <c r="K29" s="2"/>
      <c r="L29" s="40" t="str">
        <f>IF(F29="","Required Information","")</f>
        <v>Required Information</v>
      </c>
      <c r="M29" s="2"/>
      <c r="N29" s="2"/>
      <c r="O29" s="2"/>
      <c r="P29" s="2"/>
      <c r="Q29" s="2"/>
      <c r="R29" s="2"/>
      <c r="S29" s="2"/>
      <c r="T29" s="2"/>
      <c r="U29" s="2"/>
    </row>
    <row r="30" spans="1:21">
      <c r="A30" s="2"/>
      <c r="B30" s="5"/>
      <c r="C30" s="11"/>
      <c r="D30" s="11"/>
      <c r="E30" s="11"/>
      <c r="F30" s="11"/>
      <c r="G30" s="11"/>
      <c r="H30" s="11"/>
      <c r="I30" s="11"/>
      <c r="J30" s="6"/>
      <c r="K30" s="2"/>
      <c r="L30" s="2"/>
      <c r="M30" s="2"/>
      <c r="N30" s="2"/>
      <c r="O30" s="2"/>
      <c r="P30" s="2"/>
      <c r="Q30" s="2"/>
      <c r="R30" s="2"/>
      <c r="S30" s="2"/>
      <c r="T30" s="2"/>
      <c r="U30" s="2"/>
    </row>
    <row r="31" spans="1:21">
      <c r="A31" s="2"/>
      <c r="B31" s="5"/>
      <c r="C31" s="11" t="s">
        <v>16</v>
      </c>
      <c r="D31" s="11"/>
      <c r="E31" s="140"/>
      <c r="F31" s="151"/>
      <c r="G31" s="151"/>
      <c r="H31" s="151"/>
      <c r="I31" s="152"/>
      <c r="J31" s="6"/>
      <c r="K31" s="2"/>
      <c r="L31" s="40" t="str">
        <f>IF(F31="","Required Information","")</f>
        <v>Required Information</v>
      </c>
      <c r="M31" s="2"/>
      <c r="N31" s="2"/>
      <c r="O31" s="2"/>
      <c r="P31" s="2"/>
      <c r="Q31" s="2"/>
      <c r="R31" s="2"/>
      <c r="S31" s="2"/>
      <c r="T31" s="2"/>
      <c r="U31" s="2"/>
    </row>
    <row r="32" spans="1:21">
      <c r="A32" s="2"/>
      <c r="B32" s="5"/>
      <c r="C32" s="11"/>
      <c r="D32" s="11"/>
      <c r="E32" s="137"/>
      <c r="F32" s="137"/>
      <c r="G32" s="137"/>
      <c r="H32" s="137"/>
      <c r="I32" s="137"/>
      <c r="J32" s="6"/>
      <c r="K32" s="2"/>
      <c r="L32" s="40"/>
      <c r="M32" s="2"/>
      <c r="N32" s="2"/>
      <c r="O32" s="2"/>
      <c r="P32" s="2"/>
      <c r="Q32" s="2"/>
      <c r="R32" s="2"/>
      <c r="S32" s="2"/>
      <c r="T32" s="2"/>
      <c r="U32" s="2"/>
    </row>
    <row r="33" spans="1:21">
      <c r="A33" s="2"/>
      <c r="B33" s="5"/>
      <c r="C33" s="13" t="s">
        <v>17</v>
      </c>
      <c r="D33" s="13"/>
      <c r="E33" s="13"/>
      <c r="F33" s="13"/>
      <c r="G33" s="13"/>
      <c r="H33" s="36"/>
      <c r="I33" s="94"/>
      <c r="J33" s="6"/>
      <c r="K33" s="2"/>
      <c r="L33" s="40" t="str">
        <f>IF(I33="","Required Information","")</f>
        <v>Required Information</v>
      </c>
      <c r="M33" s="2"/>
      <c r="N33" s="2"/>
      <c r="O33" s="2"/>
      <c r="P33" s="2"/>
      <c r="Q33" s="2"/>
      <c r="R33" s="2"/>
      <c r="S33" s="2"/>
      <c r="T33" s="2"/>
      <c r="U33" s="2"/>
    </row>
    <row r="34" spans="1:21">
      <c r="A34" s="2"/>
      <c r="B34" s="5"/>
      <c r="C34" s="13" t="s">
        <v>18</v>
      </c>
      <c r="D34" s="13"/>
      <c r="E34" s="13"/>
      <c r="F34" s="13"/>
      <c r="G34" s="92">
        <v>0.4</v>
      </c>
      <c r="H34" s="36"/>
      <c r="I34" s="95"/>
      <c r="J34" s="6"/>
      <c r="K34" s="2"/>
      <c r="L34" s="40" t="str">
        <f>IF(AND(I34="",I33="No"),"Required Information","")</f>
        <v/>
      </c>
      <c r="M34" s="2"/>
      <c r="N34" s="2"/>
      <c r="O34" s="2"/>
      <c r="P34" s="2"/>
      <c r="Q34" s="2"/>
      <c r="R34" s="2"/>
      <c r="S34" s="2"/>
      <c r="T34" s="2"/>
      <c r="U34" s="2"/>
    </row>
    <row r="35" spans="1:21">
      <c r="A35" s="2"/>
      <c r="B35" s="5"/>
      <c r="C35" s="11" t="s">
        <v>19</v>
      </c>
      <c r="D35" s="11"/>
      <c r="E35" s="16"/>
      <c r="F35" s="33"/>
      <c r="G35" s="33"/>
      <c r="H35" s="85"/>
      <c r="I35" s="39">
        <f>IF(I33="Yes",E31*G34,I34*Bid_Quantity)</f>
        <v>0</v>
      </c>
      <c r="J35" s="6"/>
      <c r="K35" s="2"/>
      <c r="L35" s="2"/>
      <c r="M35" s="2"/>
      <c r="N35" s="2"/>
      <c r="O35" s="2"/>
      <c r="P35" s="2"/>
      <c r="Q35" s="2"/>
      <c r="R35" s="2"/>
      <c r="S35" s="2"/>
      <c r="T35" s="2"/>
      <c r="U35" s="2"/>
    </row>
    <row r="36" spans="1:21">
      <c r="A36" s="2"/>
      <c r="B36" s="5"/>
      <c r="C36" s="13"/>
      <c r="D36" s="13"/>
      <c r="E36" s="13"/>
      <c r="F36" s="13"/>
      <c r="G36" s="13"/>
      <c r="H36" s="13"/>
      <c r="I36" s="13"/>
      <c r="J36" s="6"/>
      <c r="K36" s="2"/>
      <c r="L36" s="2"/>
      <c r="M36" s="2"/>
      <c r="N36" s="2"/>
      <c r="O36" s="2"/>
      <c r="P36" s="2"/>
      <c r="Q36" s="2"/>
      <c r="R36" s="2"/>
      <c r="S36" s="2"/>
      <c r="T36" s="2"/>
      <c r="U36" s="2"/>
    </row>
    <row r="37" spans="1:21">
      <c r="A37" s="2"/>
      <c r="B37" s="5"/>
      <c r="C37" s="13" t="s">
        <v>20</v>
      </c>
      <c r="D37" s="13"/>
      <c r="E37" s="13"/>
      <c r="F37" s="13"/>
      <c r="G37" s="13"/>
      <c r="H37" s="13"/>
      <c r="I37" s="13"/>
      <c r="J37" s="6"/>
      <c r="K37" s="2"/>
      <c r="L37" s="2"/>
      <c r="M37" s="2"/>
      <c r="N37" s="2"/>
      <c r="O37" s="2"/>
      <c r="P37" s="2"/>
      <c r="Q37" s="2"/>
      <c r="R37" s="2"/>
      <c r="S37" s="2"/>
      <c r="T37" s="2"/>
      <c r="U37" s="2"/>
    </row>
    <row r="38" spans="1:21">
      <c r="A38" s="2"/>
      <c r="B38" s="5"/>
      <c r="C38" s="153"/>
      <c r="D38" s="154"/>
      <c r="E38" s="154"/>
      <c r="F38" s="154"/>
      <c r="G38" s="154"/>
      <c r="H38" s="154"/>
      <c r="I38" s="155"/>
      <c r="J38" s="6"/>
      <c r="K38" s="2"/>
      <c r="L38" s="162" t="str">
        <f>IF(AND(I33="No",C38=""),"Required Information","")</f>
        <v/>
      </c>
      <c r="M38" s="162"/>
      <c r="N38" s="2"/>
      <c r="O38" s="2"/>
      <c r="P38" s="2"/>
      <c r="Q38" s="2"/>
      <c r="R38" s="2"/>
      <c r="S38" s="2"/>
      <c r="T38" s="2"/>
      <c r="U38" s="2"/>
    </row>
    <row r="39" spans="1:21">
      <c r="A39" s="2"/>
      <c r="B39" s="5"/>
      <c r="C39" s="156"/>
      <c r="D39" s="157"/>
      <c r="E39" s="157"/>
      <c r="F39" s="157"/>
      <c r="G39" s="157"/>
      <c r="H39" s="157"/>
      <c r="I39" s="158"/>
      <c r="J39" s="6"/>
      <c r="K39" s="2"/>
      <c r="L39" s="162"/>
      <c r="M39" s="162"/>
      <c r="N39" s="2"/>
      <c r="O39" s="2"/>
      <c r="P39" s="2"/>
      <c r="Q39" s="2"/>
      <c r="R39" s="2"/>
      <c r="S39" s="2"/>
      <c r="T39" s="2"/>
      <c r="U39" s="2"/>
    </row>
    <row r="40" spans="1:21">
      <c r="A40" s="2"/>
      <c r="B40" s="5"/>
      <c r="C40" s="156"/>
      <c r="D40" s="157"/>
      <c r="E40" s="157"/>
      <c r="F40" s="157"/>
      <c r="G40" s="157"/>
      <c r="H40" s="157"/>
      <c r="I40" s="158"/>
      <c r="J40" s="6"/>
      <c r="K40" s="2"/>
      <c r="L40" s="162"/>
      <c r="M40" s="162"/>
      <c r="N40" s="2"/>
      <c r="O40" s="2"/>
      <c r="P40" s="2"/>
      <c r="Q40" s="2"/>
      <c r="R40" s="2"/>
      <c r="S40" s="2"/>
      <c r="T40" s="2"/>
      <c r="U40" s="2"/>
    </row>
    <row r="41" spans="1:21">
      <c r="A41" s="2"/>
      <c r="B41" s="5"/>
      <c r="C41" s="156"/>
      <c r="D41" s="157"/>
      <c r="E41" s="157"/>
      <c r="F41" s="157"/>
      <c r="G41" s="157"/>
      <c r="H41" s="157"/>
      <c r="I41" s="158"/>
      <c r="J41" s="6"/>
      <c r="K41" s="2"/>
      <c r="L41" s="162"/>
      <c r="M41" s="162"/>
      <c r="N41" s="2"/>
      <c r="O41" s="2"/>
      <c r="P41" s="2"/>
      <c r="Q41" s="2"/>
      <c r="R41" s="2"/>
      <c r="S41" s="2"/>
      <c r="T41" s="2"/>
      <c r="U41" s="2"/>
    </row>
    <row r="42" spans="1:21">
      <c r="A42" s="2"/>
      <c r="B42" s="5"/>
      <c r="C42" s="159"/>
      <c r="D42" s="160"/>
      <c r="E42" s="160"/>
      <c r="F42" s="160"/>
      <c r="G42" s="160"/>
      <c r="H42" s="160"/>
      <c r="I42" s="161"/>
      <c r="J42" s="6"/>
      <c r="K42" s="2"/>
      <c r="L42" s="162"/>
      <c r="M42" s="162"/>
      <c r="N42" s="2"/>
      <c r="O42" s="2"/>
      <c r="P42" s="2"/>
      <c r="Q42" s="2"/>
      <c r="R42" s="2"/>
      <c r="S42" s="2"/>
      <c r="T42" s="2"/>
      <c r="U42" s="2"/>
    </row>
    <row r="43" spans="1:21">
      <c r="A43" s="2"/>
      <c r="B43" s="5"/>
      <c r="C43" s="13"/>
      <c r="D43" s="13"/>
      <c r="E43" s="13"/>
      <c r="F43" s="13"/>
      <c r="G43" s="13"/>
      <c r="H43" s="13"/>
      <c r="I43" s="13"/>
      <c r="J43" s="6"/>
      <c r="K43" s="2"/>
      <c r="L43" s="2"/>
      <c r="M43" s="2"/>
      <c r="N43" s="2"/>
      <c r="O43" s="2"/>
      <c r="P43" s="2"/>
      <c r="Q43" s="2"/>
      <c r="R43" s="2"/>
      <c r="S43" s="2"/>
      <c r="T43" s="2"/>
      <c r="U43" s="2"/>
    </row>
    <row r="44" spans="1:21">
      <c r="A44" s="2"/>
      <c r="B44" s="5"/>
      <c r="C44" s="13" t="s">
        <v>21</v>
      </c>
      <c r="D44" s="13"/>
      <c r="E44" s="13"/>
      <c r="F44" s="13"/>
      <c r="G44" s="13"/>
      <c r="H44" s="36"/>
      <c r="I44" s="94"/>
      <c r="J44" s="6"/>
      <c r="K44" s="2"/>
      <c r="L44" s="40" t="str">
        <f>IF(I44="","Required Information","")</f>
        <v>Required Information</v>
      </c>
      <c r="M44" s="2"/>
      <c r="N44" s="2"/>
      <c r="O44" s="2"/>
      <c r="P44" s="2"/>
      <c r="Q44" s="2"/>
      <c r="R44" s="2"/>
      <c r="S44" s="2"/>
      <c r="T44" s="2"/>
      <c r="U44" s="2"/>
    </row>
    <row r="45" spans="1:21">
      <c r="A45" s="2"/>
      <c r="B45" s="5"/>
      <c r="C45" s="13" t="s">
        <v>22</v>
      </c>
      <c r="D45" s="13"/>
      <c r="E45" s="13"/>
      <c r="F45" s="13"/>
      <c r="G45" s="93">
        <v>0.4</v>
      </c>
      <c r="H45" s="36"/>
      <c r="I45" s="95"/>
      <c r="J45" s="6"/>
      <c r="K45" s="2"/>
      <c r="L45" s="40" t="str">
        <f>IF(AND(I45="",I44="No"),"Required Information","")</f>
        <v/>
      </c>
      <c r="M45" s="2"/>
      <c r="N45" s="2"/>
      <c r="O45" s="2"/>
      <c r="P45" s="2"/>
      <c r="Q45" s="2"/>
      <c r="R45" s="2"/>
      <c r="S45" s="2"/>
      <c r="T45" s="2"/>
      <c r="U45" s="2"/>
    </row>
    <row r="46" spans="1:21">
      <c r="A46" s="2"/>
      <c r="B46" s="5"/>
      <c r="C46" s="11" t="s">
        <v>23</v>
      </c>
      <c r="D46" s="11"/>
      <c r="E46" s="16"/>
      <c r="F46" s="33"/>
      <c r="G46" s="33"/>
      <c r="H46" s="36"/>
      <c r="I46" s="39">
        <f>IF(I44="Yes",E31*G45,I45*Bid_Quantity)</f>
        <v>0</v>
      </c>
      <c r="J46" s="6"/>
      <c r="K46" s="2"/>
      <c r="L46" s="2"/>
      <c r="M46" s="2"/>
      <c r="N46" s="2"/>
      <c r="O46" s="2"/>
      <c r="P46" s="2"/>
      <c r="Q46" s="2"/>
      <c r="R46" s="2"/>
      <c r="S46" s="2"/>
      <c r="T46" s="2"/>
      <c r="U46" s="2"/>
    </row>
    <row r="47" spans="1:21">
      <c r="A47" s="2"/>
      <c r="B47" s="5"/>
      <c r="C47" s="13"/>
      <c r="D47" s="13"/>
      <c r="E47" s="13"/>
      <c r="F47" s="13"/>
      <c r="G47" s="13"/>
      <c r="H47" s="13"/>
      <c r="I47" s="13"/>
      <c r="J47" s="6"/>
      <c r="K47" s="2"/>
      <c r="L47" s="2"/>
      <c r="M47" s="2"/>
      <c r="N47" s="2"/>
      <c r="O47" s="2"/>
      <c r="P47" s="2"/>
      <c r="Q47" s="2"/>
      <c r="R47" s="2"/>
      <c r="S47" s="2"/>
      <c r="T47" s="2"/>
      <c r="U47" s="2"/>
    </row>
    <row r="48" spans="1:21">
      <c r="A48" s="2"/>
      <c r="B48" s="5"/>
      <c r="C48" s="13" t="s">
        <v>24</v>
      </c>
      <c r="D48" s="13"/>
      <c r="E48" s="13"/>
      <c r="F48" s="13"/>
      <c r="G48" s="13"/>
      <c r="H48" s="13"/>
      <c r="I48" s="13"/>
      <c r="J48" s="6"/>
      <c r="K48" s="2"/>
      <c r="L48" s="2"/>
      <c r="M48" s="2"/>
      <c r="N48" s="2"/>
      <c r="O48" s="2"/>
      <c r="P48" s="2"/>
      <c r="Q48" s="2"/>
      <c r="R48" s="2"/>
      <c r="S48" s="2"/>
      <c r="T48" s="2"/>
      <c r="U48" s="2"/>
    </row>
    <row r="49" spans="1:21">
      <c r="A49" s="2"/>
      <c r="B49" s="5"/>
      <c r="C49" s="153"/>
      <c r="D49" s="154"/>
      <c r="E49" s="154"/>
      <c r="F49" s="154"/>
      <c r="G49" s="154"/>
      <c r="H49" s="154"/>
      <c r="I49" s="155"/>
      <c r="J49" s="6"/>
      <c r="K49" s="2"/>
      <c r="L49" s="162" t="str">
        <f>IF(AND(I44="No",C49=""),"Required Information","")</f>
        <v/>
      </c>
      <c r="M49" s="162"/>
      <c r="N49" s="2"/>
      <c r="O49" s="2"/>
      <c r="P49" s="2"/>
      <c r="Q49" s="2"/>
      <c r="R49" s="2"/>
      <c r="S49" s="2"/>
      <c r="T49" s="2"/>
      <c r="U49" s="2"/>
    </row>
    <row r="50" spans="1:21">
      <c r="A50" s="2"/>
      <c r="B50" s="5"/>
      <c r="C50" s="156"/>
      <c r="D50" s="157"/>
      <c r="E50" s="157"/>
      <c r="F50" s="157"/>
      <c r="G50" s="157"/>
      <c r="H50" s="157"/>
      <c r="I50" s="158"/>
      <c r="J50" s="6"/>
      <c r="K50" s="2"/>
      <c r="L50" s="162"/>
      <c r="M50" s="162"/>
      <c r="N50" s="2"/>
      <c r="O50" s="2"/>
      <c r="P50" s="2"/>
      <c r="Q50" s="2"/>
      <c r="R50" s="2"/>
      <c r="S50" s="2"/>
      <c r="T50" s="2"/>
      <c r="U50" s="2"/>
    </row>
    <row r="51" spans="1:21">
      <c r="A51" s="2"/>
      <c r="B51" s="5"/>
      <c r="C51" s="156"/>
      <c r="D51" s="157"/>
      <c r="E51" s="157"/>
      <c r="F51" s="157"/>
      <c r="G51" s="157"/>
      <c r="H51" s="157"/>
      <c r="I51" s="158"/>
      <c r="J51" s="6"/>
      <c r="K51" s="2"/>
      <c r="L51" s="162"/>
      <c r="M51" s="162"/>
      <c r="N51" s="2"/>
      <c r="O51" s="2"/>
      <c r="P51" s="2"/>
      <c r="Q51" s="2"/>
      <c r="R51" s="2"/>
      <c r="S51" s="2"/>
      <c r="T51" s="2"/>
      <c r="U51" s="2"/>
    </row>
    <row r="52" spans="1:21">
      <c r="A52" s="2"/>
      <c r="B52" s="5"/>
      <c r="C52" s="156"/>
      <c r="D52" s="157"/>
      <c r="E52" s="157"/>
      <c r="F52" s="157"/>
      <c r="G52" s="157"/>
      <c r="H52" s="157"/>
      <c r="I52" s="158"/>
      <c r="J52" s="6"/>
      <c r="K52" s="2"/>
      <c r="L52" s="162"/>
      <c r="M52" s="162"/>
      <c r="N52" s="2"/>
      <c r="O52" s="2"/>
      <c r="P52" s="2"/>
      <c r="Q52" s="2"/>
      <c r="R52" s="2"/>
      <c r="S52" s="2"/>
      <c r="T52" s="2"/>
      <c r="U52" s="2"/>
    </row>
    <row r="53" spans="1:21">
      <c r="A53" s="2"/>
      <c r="B53" s="5"/>
      <c r="C53" s="159"/>
      <c r="D53" s="160"/>
      <c r="E53" s="160"/>
      <c r="F53" s="160"/>
      <c r="G53" s="160"/>
      <c r="H53" s="160"/>
      <c r="I53" s="161"/>
      <c r="J53" s="6"/>
      <c r="K53" s="2"/>
      <c r="L53" s="162"/>
      <c r="M53" s="162"/>
      <c r="N53" s="2"/>
      <c r="O53" s="2"/>
      <c r="P53" s="2"/>
      <c r="Q53" s="2"/>
      <c r="R53" s="2"/>
      <c r="S53" s="2"/>
      <c r="T53" s="2"/>
      <c r="U53" s="2"/>
    </row>
    <row r="54" spans="1:21">
      <c r="A54" s="2"/>
      <c r="B54" s="7"/>
      <c r="C54" s="8"/>
      <c r="D54" s="8"/>
      <c r="E54" s="8"/>
      <c r="F54" s="8"/>
      <c r="G54" s="8"/>
      <c r="H54" s="8"/>
      <c r="I54" s="8"/>
      <c r="J54" s="9"/>
      <c r="K54" s="2"/>
      <c r="L54" s="2"/>
      <c r="M54" s="2"/>
      <c r="N54" s="2"/>
      <c r="O54" s="2"/>
      <c r="P54" s="2"/>
      <c r="Q54" s="2"/>
      <c r="R54" s="2"/>
      <c r="S54" s="2"/>
      <c r="T54" s="2"/>
      <c r="U54" s="2"/>
    </row>
    <row r="55" spans="1:21">
      <c r="A55" s="2"/>
      <c r="B55" s="2"/>
      <c r="C55" s="2"/>
      <c r="D55" s="2"/>
      <c r="E55" s="2"/>
      <c r="F55" s="2"/>
      <c r="G55" s="2"/>
      <c r="H55" s="2"/>
      <c r="I55" s="2"/>
      <c r="J55" s="2"/>
      <c r="K55" s="2"/>
      <c r="L55" s="2"/>
      <c r="M55" s="2"/>
      <c r="N55" s="2"/>
      <c r="O55" s="2"/>
      <c r="P55" s="2"/>
      <c r="Q55" s="2"/>
      <c r="R55" s="2"/>
      <c r="S55" s="2"/>
      <c r="T55" s="2"/>
      <c r="U55" s="2"/>
    </row>
    <row r="56" spans="1:21">
      <c r="A56" s="2"/>
      <c r="B56" s="2"/>
      <c r="C56" s="2"/>
      <c r="D56" s="2"/>
      <c r="E56" s="2"/>
      <c r="F56" s="2"/>
      <c r="G56" s="2"/>
      <c r="H56" s="2"/>
      <c r="I56" s="2"/>
      <c r="J56" s="2"/>
      <c r="K56" s="2"/>
      <c r="L56" s="2"/>
      <c r="M56" s="2"/>
      <c r="N56" s="2"/>
      <c r="O56" s="2"/>
      <c r="P56" s="2"/>
      <c r="Q56" s="2"/>
      <c r="R56" s="2"/>
      <c r="S56" s="2"/>
      <c r="T56" s="2"/>
      <c r="U56" s="2"/>
    </row>
    <row r="57" spans="1:21">
      <c r="A57" s="2"/>
      <c r="B57" s="2"/>
      <c r="C57" s="2"/>
      <c r="D57" s="2"/>
      <c r="E57" s="2"/>
      <c r="F57" s="2"/>
      <c r="G57" s="2"/>
      <c r="H57" s="2"/>
      <c r="I57" s="2"/>
      <c r="J57" s="2"/>
      <c r="K57" s="2"/>
      <c r="L57" s="2"/>
      <c r="M57" s="2"/>
      <c r="N57" s="2"/>
      <c r="O57" s="2"/>
      <c r="P57" s="2"/>
      <c r="Q57" s="2"/>
      <c r="R57" s="2"/>
      <c r="S57" s="2"/>
      <c r="T57" s="2"/>
      <c r="U57" s="2"/>
    </row>
    <row r="58" spans="1:21">
      <c r="A58" s="2"/>
      <c r="B58" s="2"/>
      <c r="C58" s="2"/>
      <c r="D58" s="2"/>
      <c r="E58" s="2"/>
      <c r="F58" s="2"/>
      <c r="G58" s="2"/>
      <c r="H58" s="2"/>
      <c r="I58" s="2"/>
      <c r="J58" s="2"/>
      <c r="K58" s="2"/>
      <c r="L58" s="2"/>
      <c r="M58" s="2"/>
      <c r="N58" s="2"/>
      <c r="O58" s="2"/>
      <c r="P58" s="2"/>
      <c r="Q58" s="2"/>
      <c r="R58" s="2"/>
      <c r="S58" s="2"/>
      <c r="T58" s="2"/>
      <c r="U58" s="2"/>
    </row>
    <row r="59" spans="1:21">
      <c r="A59" s="2"/>
      <c r="B59" s="2"/>
      <c r="C59" s="2"/>
      <c r="D59" s="2"/>
      <c r="E59" s="2"/>
      <c r="F59" s="2"/>
      <c r="G59" s="2"/>
      <c r="H59" s="2"/>
      <c r="I59" s="2"/>
      <c r="J59" s="2"/>
      <c r="K59" s="2"/>
      <c r="L59" s="2"/>
      <c r="M59" s="2"/>
      <c r="N59" s="2"/>
      <c r="O59" s="2"/>
      <c r="P59" s="2"/>
      <c r="Q59" s="2"/>
      <c r="R59" s="2"/>
      <c r="S59" s="2"/>
      <c r="T59" s="2"/>
      <c r="U59" s="2"/>
    </row>
    <row r="60" spans="1:21">
      <c r="A60" s="2"/>
      <c r="B60" s="2"/>
      <c r="C60" s="2"/>
      <c r="D60" s="2"/>
      <c r="E60" s="2"/>
      <c r="F60" s="2"/>
      <c r="G60" s="2"/>
      <c r="H60" s="2"/>
      <c r="I60" s="2"/>
      <c r="J60" s="2"/>
      <c r="K60" s="2"/>
      <c r="L60" s="2"/>
      <c r="M60" s="2"/>
      <c r="N60" s="2"/>
      <c r="O60" s="2"/>
      <c r="P60" s="2"/>
      <c r="Q60" s="2"/>
      <c r="R60" s="2"/>
      <c r="S60" s="2"/>
      <c r="T60" s="2"/>
      <c r="U60" s="2"/>
    </row>
    <row r="61" spans="1:21">
      <c r="A61" s="2"/>
      <c r="B61" s="2"/>
      <c r="C61" s="2"/>
      <c r="D61" s="2"/>
      <c r="E61" s="2"/>
      <c r="F61" s="2"/>
      <c r="G61" s="2"/>
      <c r="H61" s="2"/>
      <c r="I61" s="2"/>
      <c r="J61" s="2"/>
      <c r="K61" s="2"/>
      <c r="L61" s="2"/>
      <c r="M61" s="2"/>
      <c r="N61" s="2"/>
      <c r="O61" s="2"/>
      <c r="P61" s="2"/>
      <c r="Q61" s="2"/>
      <c r="R61" s="2"/>
      <c r="S61" s="2"/>
      <c r="T61" s="2"/>
      <c r="U61" s="2"/>
    </row>
    <row r="62" spans="1:21">
      <c r="A62" s="2"/>
      <c r="B62" s="2"/>
      <c r="C62" s="2"/>
      <c r="D62" s="2"/>
      <c r="E62" s="2"/>
      <c r="F62" s="2"/>
      <c r="G62" s="2"/>
      <c r="H62" s="2"/>
      <c r="I62" s="2"/>
      <c r="J62" s="2"/>
      <c r="K62" s="2"/>
      <c r="L62" s="2"/>
      <c r="M62" s="2"/>
      <c r="N62" s="2"/>
      <c r="O62" s="2"/>
      <c r="P62" s="2"/>
      <c r="Q62" s="2"/>
      <c r="R62" s="2"/>
      <c r="S62" s="2"/>
      <c r="T62" s="2"/>
      <c r="U62" s="2"/>
    </row>
    <row r="63" spans="1:21">
      <c r="A63" s="2"/>
      <c r="B63" s="2"/>
      <c r="C63" s="2"/>
      <c r="D63" s="2"/>
      <c r="E63" s="2"/>
      <c r="F63" s="2"/>
      <c r="G63" s="2"/>
      <c r="H63" s="2"/>
      <c r="I63" s="2"/>
      <c r="J63" s="2"/>
      <c r="K63" s="2"/>
      <c r="L63" s="2"/>
      <c r="M63" s="2"/>
      <c r="N63" s="2"/>
      <c r="O63" s="2"/>
      <c r="P63" s="2"/>
      <c r="Q63" s="2"/>
      <c r="R63" s="2"/>
      <c r="S63" s="2"/>
      <c r="T63" s="2"/>
      <c r="U63" s="2"/>
    </row>
    <row r="64" spans="1:21">
      <c r="A64" s="2"/>
      <c r="B64" s="2"/>
      <c r="C64" s="2"/>
      <c r="D64" s="2"/>
      <c r="E64" s="2"/>
      <c r="F64" s="2"/>
      <c r="G64" s="2"/>
      <c r="H64" s="2"/>
      <c r="I64" s="2"/>
      <c r="J64" s="2"/>
      <c r="K64" s="2"/>
      <c r="L64" s="2"/>
      <c r="M64" s="2"/>
      <c r="N64" s="2"/>
      <c r="O64" s="2"/>
      <c r="P64" s="2"/>
      <c r="Q64" s="2"/>
      <c r="R64" s="2"/>
      <c r="S64" s="2"/>
      <c r="T64" s="2"/>
      <c r="U64" s="2"/>
    </row>
    <row r="65" spans="1:21">
      <c r="A65" s="2"/>
      <c r="B65" s="2"/>
      <c r="C65" s="2"/>
      <c r="D65" s="2"/>
      <c r="E65" s="2"/>
      <c r="F65" s="2"/>
      <c r="G65" s="2"/>
      <c r="H65" s="2"/>
      <c r="I65" s="2"/>
      <c r="J65" s="2"/>
      <c r="K65" s="2"/>
      <c r="L65" s="2"/>
      <c r="M65" s="2"/>
      <c r="N65" s="2"/>
      <c r="O65" s="2"/>
      <c r="P65" s="2"/>
      <c r="Q65" s="2"/>
      <c r="R65" s="2"/>
      <c r="S65" s="2"/>
      <c r="T65" s="2"/>
      <c r="U65" s="2"/>
    </row>
    <row r="66" spans="1:21">
      <c r="A66" s="2"/>
      <c r="B66" s="2"/>
      <c r="C66" s="2"/>
      <c r="D66" s="2"/>
      <c r="E66" s="2"/>
      <c r="F66" s="2"/>
      <c r="G66" s="2"/>
      <c r="H66" s="2"/>
      <c r="I66" s="2"/>
      <c r="J66" s="2"/>
      <c r="K66" s="2"/>
      <c r="L66" s="2"/>
      <c r="M66" s="2"/>
      <c r="N66" s="2"/>
      <c r="O66" s="2"/>
      <c r="P66" s="2"/>
      <c r="Q66" s="2"/>
      <c r="R66" s="2"/>
      <c r="S66" s="2"/>
      <c r="T66" s="2"/>
      <c r="U66" s="2"/>
    </row>
    <row r="67" spans="1:21">
      <c r="A67" s="2"/>
      <c r="B67" s="2"/>
      <c r="C67" s="2"/>
      <c r="D67" s="2"/>
      <c r="E67" s="2"/>
      <c r="F67" s="2"/>
      <c r="G67" s="2"/>
      <c r="H67" s="2"/>
      <c r="I67" s="2"/>
      <c r="J67" s="2"/>
      <c r="K67" s="2"/>
      <c r="L67" s="2"/>
      <c r="M67" s="2"/>
      <c r="N67" s="2"/>
      <c r="O67" s="2"/>
      <c r="P67" s="2"/>
      <c r="Q67" s="2"/>
      <c r="R67" s="2"/>
      <c r="S67" s="2"/>
      <c r="T67" s="2"/>
      <c r="U67" s="2"/>
    </row>
    <row r="68" spans="1:21">
      <c r="A68" s="2"/>
      <c r="B68" s="2"/>
      <c r="C68" s="2"/>
      <c r="D68" s="2"/>
      <c r="E68" s="2"/>
      <c r="F68" s="2"/>
      <c r="G68" s="2"/>
      <c r="H68" s="2"/>
      <c r="I68" s="2"/>
      <c r="J68" s="2"/>
      <c r="K68" s="2"/>
      <c r="L68" s="2"/>
      <c r="M68" s="2"/>
      <c r="N68" s="2"/>
      <c r="O68" s="2"/>
      <c r="P68" s="2"/>
      <c r="Q68" s="2"/>
      <c r="R68" s="2"/>
      <c r="S68" s="2"/>
      <c r="T68" s="2"/>
      <c r="U68" s="2"/>
    </row>
    <row r="69" spans="1:21">
      <c r="A69" s="2"/>
      <c r="B69" s="2"/>
      <c r="C69" s="2"/>
      <c r="D69" s="2"/>
      <c r="E69" s="2"/>
      <c r="F69" s="2"/>
      <c r="G69" s="2"/>
      <c r="H69" s="2"/>
      <c r="I69" s="2"/>
      <c r="J69" s="2"/>
      <c r="K69" s="2"/>
      <c r="L69" s="2"/>
      <c r="M69" s="2"/>
      <c r="N69" s="2"/>
      <c r="O69" s="2"/>
      <c r="P69" s="2"/>
      <c r="Q69" s="2"/>
      <c r="R69" s="2"/>
      <c r="S69" s="2"/>
      <c r="T69" s="2"/>
      <c r="U69" s="2"/>
    </row>
    <row r="70" spans="1:21">
      <c r="A70" s="2"/>
      <c r="B70" s="2"/>
      <c r="C70" s="2"/>
      <c r="D70" s="2"/>
      <c r="E70" s="2"/>
      <c r="F70" s="2"/>
      <c r="G70" s="2"/>
      <c r="H70" s="2"/>
      <c r="I70" s="2"/>
      <c r="J70" s="2"/>
      <c r="K70" s="2"/>
      <c r="L70" s="2"/>
      <c r="M70" s="2"/>
      <c r="N70" s="2"/>
      <c r="O70" s="2"/>
      <c r="P70" s="2"/>
      <c r="Q70" s="2"/>
      <c r="R70" s="2"/>
      <c r="S70" s="2"/>
      <c r="T70" s="2"/>
      <c r="U70" s="2"/>
    </row>
    <row r="71" spans="1:21">
      <c r="A71" s="2"/>
      <c r="B71" s="2"/>
      <c r="C71" s="2"/>
      <c r="D71" s="2"/>
      <c r="E71" s="2"/>
      <c r="F71" s="2"/>
      <c r="G71" s="2"/>
      <c r="H71" s="2"/>
      <c r="I71" s="2"/>
      <c r="J71" s="2"/>
      <c r="K71" s="2"/>
      <c r="L71" s="2"/>
      <c r="M71" s="2"/>
      <c r="N71" s="2"/>
      <c r="O71" s="2"/>
      <c r="P71" s="2"/>
      <c r="Q71" s="2"/>
      <c r="R71" s="2"/>
      <c r="S71" s="2"/>
      <c r="T71" s="2"/>
      <c r="U71" s="2"/>
    </row>
    <row r="72" spans="1:21">
      <c r="A72" s="2"/>
      <c r="B72" s="2"/>
      <c r="C72" s="2"/>
      <c r="D72" s="2"/>
      <c r="E72" s="2"/>
      <c r="F72" s="2"/>
      <c r="G72" s="2"/>
      <c r="H72" s="2"/>
      <c r="I72" s="2"/>
      <c r="J72" s="2"/>
      <c r="K72" s="2"/>
      <c r="L72" s="2"/>
      <c r="M72" s="2"/>
      <c r="N72" s="2"/>
      <c r="O72" s="2"/>
      <c r="P72" s="2"/>
      <c r="Q72" s="2"/>
      <c r="R72" s="2"/>
      <c r="S72" s="2"/>
      <c r="T72" s="2"/>
      <c r="U72" s="2"/>
    </row>
    <row r="73" spans="1:21">
      <c r="A73" s="2"/>
      <c r="B73" s="2"/>
      <c r="C73" s="2"/>
      <c r="D73" s="2"/>
      <c r="E73" s="2"/>
      <c r="F73" s="2"/>
      <c r="G73" s="2"/>
      <c r="H73" s="2"/>
      <c r="I73" s="2"/>
      <c r="J73" s="2"/>
      <c r="K73" s="2"/>
      <c r="L73" s="2"/>
      <c r="M73" s="2"/>
      <c r="N73" s="2"/>
      <c r="O73" s="2"/>
      <c r="P73" s="2"/>
      <c r="Q73" s="2"/>
      <c r="R73" s="2"/>
      <c r="S73" s="2"/>
      <c r="T73" s="2"/>
      <c r="U73" s="2"/>
    </row>
    <row r="74" spans="1:21">
      <c r="A74" s="2"/>
      <c r="B74" s="2"/>
      <c r="C74" s="2"/>
      <c r="D74" s="2"/>
      <c r="E74" s="2"/>
      <c r="F74" s="2"/>
      <c r="G74" s="2"/>
      <c r="H74" s="2"/>
      <c r="I74" s="2"/>
      <c r="J74" s="2"/>
      <c r="K74" s="2"/>
      <c r="L74" s="2"/>
      <c r="M74" s="2"/>
      <c r="N74" s="2"/>
      <c r="O74" s="2"/>
      <c r="P74" s="2"/>
      <c r="Q74" s="2"/>
      <c r="R74" s="2"/>
      <c r="S74" s="2"/>
      <c r="T74" s="2"/>
      <c r="U74" s="2"/>
    </row>
    <row r="75" spans="1:21">
      <c r="A75" s="2"/>
      <c r="B75" s="2"/>
      <c r="C75" s="2"/>
      <c r="D75" s="2"/>
      <c r="E75" s="2"/>
      <c r="F75" s="2"/>
      <c r="G75" s="2"/>
      <c r="H75" s="2"/>
      <c r="I75" s="2"/>
      <c r="J75" s="2"/>
      <c r="K75" s="2"/>
      <c r="L75" s="2"/>
      <c r="M75" s="2"/>
      <c r="N75" s="2"/>
      <c r="O75" s="2"/>
      <c r="P75" s="2"/>
      <c r="Q75" s="2"/>
      <c r="R75" s="2"/>
      <c r="S75" s="2"/>
      <c r="T75" s="2"/>
      <c r="U75" s="2"/>
    </row>
    <row r="76" spans="1:21">
      <c r="A76" s="2"/>
      <c r="B76" s="2"/>
      <c r="C76" s="2"/>
      <c r="D76" s="2"/>
      <c r="E76" s="2"/>
      <c r="F76" s="2"/>
      <c r="G76" s="2"/>
      <c r="H76" s="2"/>
      <c r="I76" s="2"/>
      <c r="J76" s="2"/>
      <c r="K76" s="2"/>
      <c r="L76" s="2"/>
      <c r="M76" s="2"/>
      <c r="N76" s="2"/>
      <c r="O76" s="2"/>
      <c r="P76" s="2"/>
      <c r="Q76" s="2"/>
      <c r="R76" s="2"/>
      <c r="S76" s="2"/>
      <c r="T76" s="2"/>
      <c r="U76" s="2"/>
    </row>
    <row r="77" spans="1:21">
      <c r="A77" s="2"/>
      <c r="B77" s="2"/>
      <c r="C77" s="2"/>
      <c r="D77" s="2"/>
      <c r="E77" s="2"/>
      <c r="F77" s="2"/>
      <c r="G77" s="2"/>
      <c r="H77" s="2"/>
      <c r="I77" s="2"/>
      <c r="J77" s="2"/>
      <c r="K77" s="2"/>
      <c r="L77" s="2"/>
      <c r="M77" s="2"/>
      <c r="N77" s="2"/>
      <c r="O77" s="2"/>
      <c r="P77" s="2"/>
      <c r="Q77" s="2"/>
      <c r="R77" s="2"/>
      <c r="S77" s="2"/>
      <c r="T77" s="2"/>
      <c r="U77" s="2"/>
    </row>
    <row r="78" spans="1:21">
      <c r="A78" s="2"/>
      <c r="B78" s="2"/>
      <c r="C78" s="2"/>
      <c r="D78" s="2"/>
      <c r="E78" s="2"/>
      <c r="F78" s="2"/>
      <c r="G78" s="2"/>
      <c r="H78" s="2"/>
      <c r="I78" s="2"/>
      <c r="J78" s="2"/>
      <c r="K78" s="2"/>
      <c r="L78" s="2"/>
      <c r="M78" s="2"/>
      <c r="N78" s="2"/>
      <c r="O78" s="2"/>
      <c r="P78" s="2"/>
      <c r="Q78" s="2"/>
      <c r="R78" s="2"/>
      <c r="S78" s="2"/>
      <c r="T78" s="2"/>
      <c r="U78" s="2"/>
    </row>
    <row r="79" spans="1:21">
      <c r="A79" s="2"/>
      <c r="B79" s="2"/>
      <c r="C79" s="2"/>
      <c r="D79" s="2"/>
      <c r="E79" s="2"/>
      <c r="F79" s="2"/>
      <c r="G79" s="2"/>
      <c r="H79" s="2"/>
      <c r="I79" s="2"/>
      <c r="J79" s="2"/>
      <c r="K79" s="2"/>
      <c r="L79" s="2"/>
      <c r="M79" s="2"/>
      <c r="N79" s="2"/>
      <c r="O79" s="2"/>
      <c r="P79" s="2"/>
      <c r="Q79" s="2"/>
      <c r="R79" s="2"/>
      <c r="S79" s="2"/>
      <c r="T79" s="2"/>
      <c r="U79" s="2"/>
    </row>
    <row r="80" spans="1:21">
      <c r="A80" s="2"/>
      <c r="B80" s="2"/>
      <c r="C80" s="2"/>
      <c r="D80" s="2"/>
      <c r="E80" s="2"/>
      <c r="F80" s="2"/>
      <c r="G80" s="2"/>
      <c r="H80" s="2"/>
      <c r="I80" s="2"/>
      <c r="J80" s="2"/>
      <c r="K80" s="2"/>
      <c r="L80" s="2"/>
      <c r="M80" s="2"/>
      <c r="N80" s="2"/>
      <c r="O80" s="2"/>
      <c r="P80" s="2"/>
      <c r="Q80" s="2"/>
      <c r="R80" s="2"/>
      <c r="S80" s="2"/>
      <c r="T80" s="2"/>
      <c r="U80" s="2"/>
    </row>
    <row r="81" spans="1:21">
      <c r="A81" s="2"/>
      <c r="B81" s="2"/>
      <c r="C81" s="2"/>
      <c r="D81" s="2"/>
      <c r="E81" s="2"/>
      <c r="F81" s="2"/>
      <c r="G81" s="2"/>
      <c r="H81" s="2"/>
      <c r="I81" s="2"/>
      <c r="J81" s="2"/>
      <c r="K81" s="2"/>
      <c r="L81" s="2"/>
      <c r="M81" s="2"/>
      <c r="N81" s="2"/>
      <c r="O81" s="2"/>
      <c r="P81" s="2"/>
      <c r="Q81" s="2"/>
      <c r="R81" s="2"/>
      <c r="S81" s="2"/>
      <c r="T81" s="2"/>
      <c r="U81" s="2"/>
    </row>
    <row r="82" spans="1:21">
      <c r="A82" s="2"/>
      <c r="B82" s="2"/>
      <c r="C82" s="2"/>
      <c r="D82" s="2"/>
      <c r="E82" s="2"/>
      <c r="F82" s="2"/>
      <c r="G82" s="2"/>
      <c r="H82" s="2"/>
      <c r="I82" s="2"/>
      <c r="J82" s="2"/>
      <c r="K82" s="2"/>
      <c r="L82" s="2"/>
      <c r="M82" s="2"/>
      <c r="N82" s="2"/>
      <c r="O82" s="2"/>
      <c r="P82" s="2"/>
      <c r="Q82" s="2"/>
      <c r="R82" s="2"/>
      <c r="S82" s="2"/>
      <c r="T82" s="2"/>
      <c r="U82" s="2"/>
    </row>
    <row r="83" spans="1:21">
      <c r="A83" s="2"/>
      <c r="B83" s="2"/>
      <c r="C83" s="2"/>
      <c r="D83" s="2"/>
      <c r="E83" s="2"/>
      <c r="F83" s="2"/>
      <c r="G83" s="2"/>
      <c r="H83" s="2"/>
      <c r="I83" s="2"/>
      <c r="J83" s="2"/>
      <c r="K83" s="2"/>
      <c r="L83" s="2"/>
      <c r="M83" s="2"/>
      <c r="N83" s="2"/>
      <c r="O83" s="2"/>
      <c r="P83" s="2"/>
      <c r="Q83" s="2"/>
      <c r="R83" s="2"/>
      <c r="S83" s="2"/>
      <c r="T83" s="2"/>
      <c r="U83" s="2"/>
    </row>
    <row r="84" spans="1:21">
      <c r="A84" s="2"/>
      <c r="B84" s="2"/>
      <c r="C84" s="2"/>
      <c r="D84" s="2"/>
      <c r="E84" s="2"/>
      <c r="F84" s="2"/>
      <c r="G84" s="2"/>
      <c r="H84" s="2"/>
      <c r="I84" s="2"/>
      <c r="J84" s="2"/>
      <c r="K84" s="2"/>
      <c r="L84" s="2"/>
      <c r="M84" s="2"/>
      <c r="N84" s="2"/>
      <c r="O84" s="2"/>
      <c r="P84" s="2"/>
      <c r="Q84" s="2"/>
      <c r="R84" s="2"/>
      <c r="S84" s="2"/>
      <c r="T84" s="2"/>
      <c r="U84" s="2"/>
    </row>
    <row r="85" spans="1:21">
      <c r="A85" s="2"/>
      <c r="B85" s="2"/>
      <c r="C85" s="2"/>
      <c r="D85" s="2"/>
      <c r="E85" s="2"/>
      <c r="F85" s="2"/>
      <c r="G85" s="2"/>
      <c r="H85" s="2"/>
      <c r="I85" s="2"/>
      <c r="J85" s="2"/>
      <c r="K85" s="2"/>
      <c r="L85" s="2"/>
      <c r="M85" s="2"/>
      <c r="N85" s="2"/>
      <c r="O85" s="2"/>
      <c r="P85" s="2"/>
      <c r="Q85" s="2"/>
      <c r="R85" s="2"/>
      <c r="S85" s="2"/>
      <c r="T85" s="2"/>
      <c r="U85" s="2"/>
    </row>
    <row r="86" spans="1:21">
      <c r="A86" s="2"/>
      <c r="B86" s="2"/>
      <c r="C86" s="2"/>
      <c r="D86" s="2"/>
      <c r="E86" s="2"/>
      <c r="F86" s="2"/>
      <c r="G86" s="2"/>
      <c r="H86" s="2"/>
      <c r="I86" s="2"/>
      <c r="J86" s="2"/>
      <c r="K86" s="2"/>
      <c r="L86" s="2"/>
      <c r="M86" s="2"/>
      <c r="N86" s="2"/>
      <c r="O86" s="2"/>
      <c r="P86" s="2"/>
      <c r="Q86" s="2"/>
      <c r="R86" s="2"/>
      <c r="S86" s="2"/>
      <c r="T86" s="2"/>
      <c r="U86" s="2"/>
    </row>
    <row r="87" spans="1:21">
      <c r="A87" s="2"/>
      <c r="B87" s="2"/>
      <c r="C87" s="2"/>
      <c r="D87" s="2"/>
      <c r="E87" s="2"/>
      <c r="F87" s="2"/>
      <c r="G87" s="2"/>
      <c r="H87" s="2"/>
      <c r="I87" s="2"/>
      <c r="J87" s="2"/>
      <c r="K87" s="2"/>
      <c r="L87" s="2"/>
      <c r="M87" s="2"/>
      <c r="N87" s="2"/>
      <c r="O87" s="2"/>
      <c r="P87" s="2"/>
      <c r="Q87" s="2"/>
      <c r="R87" s="2"/>
      <c r="S87" s="2"/>
      <c r="T87" s="2"/>
      <c r="U87" s="2"/>
    </row>
    <row r="88" spans="1:21">
      <c r="A88" s="2"/>
      <c r="B88" s="2"/>
      <c r="C88" s="2"/>
      <c r="D88" s="2"/>
      <c r="E88" s="2"/>
      <c r="F88" s="2"/>
      <c r="G88" s="2"/>
      <c r="H88" s="2"/>
      <c r="I88" s="2"/>
      <c r="J88" s="2"/>
      <c r="K88" s="2"/>
      <c r="L88" s="2"/>
      <c r="M88" s="2"/>
      <c r="N88" s="2"/>
      <c r="O88" s="2"/>
      <c r="P88" s="2"/>
      <c r="Q88" s="2"/>
      <c r="R88" s="2"/>
      <c r="S88" s="2"/>
      <c r="T88" s="2"/>
      <c r="U88" s="2"/>
    </row>
    <row r="89" spans="1:21">
      <c r="A89" s="2"/>
      <c r="B89" s="2"/>
      <c r="C89" s="2"/>
      <c r="D89" s="2"/>
      <c r="E89" s="2"/>
      <c r="F89" s="2"/>
      <c r="G89" s="2"/>
      <c r="H89" s="2"/>
      <c r="I89" s="2"/>
      <c r="J89" s="2"/>
      <c r="K89" s="2"/>
      <c r="L89" s="2"/>
      <c r="M89" s="2"/>
      <c r="N89" s="2"/>
      <c r="O89" s="2"/>
      <c r="P89" s="2"/>
      <c r="Q89" s="2"/>
      <c r="R89" s="2"/>
      <c r="S89" s="2"/>
      <c r="T89" s="2"/>
      <c r="U89" s="2"/>
    </row>
    <row r="90" spans="1:21">
      <c r="A90" s="2"/>
      <c r="B90" s="2"/>
      <c r="C90" s="2"/>
      <c r="D90" s="2"/>
      <c r="E90" s="2"/>
      <c r="F90" s="2"/>
      <c r="G90" s="2"/>
      <c r="H90" s="2"/>
      <c r="I90" s="2"/>
      <c r="J90" s="2"/>
      <c r="K90" s="2"/>
      <c r="L90" s="2"/>
      <c r="M90" s="2"/>
      <c r="N90" s="2"/>
      <c r="O90" s="2"/>
      <c r="P90" s="2"/>
      <c r="Q90" s="2"/>
      <c r="R90" s="2"/>
      <c r="S90" s="2"/>
      <c r="T90" s="2"/>
      <c r="U90" s="2"/>
    </row>
    <row r="91" spans="1:21">
      <c r="A91" s="2"/>
      <c r="B91" s="2"/>
      <c r="C91" s="2"/>
      <c r="D91" s="2"/>
      <c r="E91" s="2"/>
      <c r="F91" s="2"/>
      <c r="G91" s="2"/>
      <c r="H91" s="2"/>
      <c r="I91" s="2"/>
      <c r="J91" s="2"/>
      <c r="K91" s="2"/>
      <c r="L91" s="2"/>
      <c r="M91" s="2"/>
      <c r="N91" s="2"/>
      <c r="O91" s="2"/>
      <c r="P91" s="2"/>
      <c r="Q91" s="2"/>
      <c r="R91" s="2"/>
      <c r="S91" s="2"/>
      <c r="T91" s="2"/>
      <c r="U91" s="2"/>
    </row>
    <row r="92" spans="1:21">
      <c r="A92" s="2"/>
      <c r="B92" s="2"/>
      <c r="C92" s="2"/>
      <c r="D92" s="2"/>
      <c r="E92" s="2"/>
      <c r="F92" s="2"/>
      <c r="G92" s="2"/>
      <c r="H92" s="2"/>
      <c r="I92" s="2"/>
      <c r="J92" s="2"/>
      <c r="K92" s="2"/>
      <c r="L92" s="2"/>
      <c r="M92" s="2"/>
      <c r="N92" s="2"/>
      <c r="O92" s="2"/>
      <c r="P92" s="2"/>
      <c r="Q92" s="2"/>
      <c r="R92" s="2"/>
      <c r="S92" s="2"/>
      <c r="T92" s="2"/>
      <c r="U92" s="2"/>
    </row>
    <row r="93" spans="1:21">
      <c r="A93" s="2"/>
      <c r="B93" s="2"/>
      <c r="C93" s="2"/>
      <c r="D93" s="2"/>
      <c r="E93" s="2"/>
      <c r="F93" s="2"/>
      <c r="G93" s="2"/>
      <c r="H93" s="2"/>
      <c r="I93" s="2"/>
      <c r="J93" s="2"/>
      <c r="K93" s="2"/>
      <c r="L93" s="2"/>
      <c r="M93" s="2"/>
      <c r="N93" s="2"/>
      <c r="O93" s="2"/>
      <c r="P93" s="2"/>
      <c r="Q93" s="2"/>
      <c r="R93" s="2"/>
      <c r="S93" s="2"/>
      <c r="T93" s="2"/>
      <c r="U93" s="2"/>
    </row>
    <row r="94" spans="1:21">
      <c r="A94" s="2"/>
      <c r="B94" s="2"/>
      <c r="C94" s="2"/>
      <c r="D94" s="2"/>
      <c r="E94" s="2"/>
      <c r="F94" s="2"/>
      <c r="G94" s="2"/>
      <c r="H94" s="2"/>
      <c r="I94" s="2"/>
      <c r="J94" s="2"/>
      <c r="K94" s="2"/>
      <c r="L94" s="2"/>
      <c r="M94" s="2"/>
      <c r="N94" s="2"/>
      <c r="O94" s="2"/>
      <c r="P94" s="2"/>
      <c r="Q94" s="2"/>
      <c r="R94" s="2"/>
      <c r="S94" s="2"/>
      <c r="T94" s="2"/>
      <c r="U94" s="2"/>
    </row>
    <row r="95" spans="1:21">
      <c r="A95" s="2"/>
      <c r="B95" s="2"/>
      <c r="C95" s="2"/>
      <c r="D95" s="2"/>
      <c r="E95" s="2"/>
      <c r="F95" s="2"/>
      <c r="G95" s="2"/>
      <c r="H95" s="2"/>
      <c r="I95" s="2"/>
      <c r="J95" s="2"/>
      <c r="K95" s="2"/>
      <c r="L95" s="2"/>
      <c r="M95" s="2"/>
      <c r="N95" s="2"/>
      <c r="O95" s="2"/>
      <c r="P95" s="2"/>
      <c r="Q95" s="2"/>
      <c r="R95" s="2"/>
      <c r="S95" s="2"/>
      <c r="T95" s="2"/>
      <c r="U95" s="2"/>
    </row>
    <row r="96" spans="1:21">
      <c r="A96" s="2"/>
      <c r="B96" s="2"/>
      <c r="C96" s="2"/>
      <c r="D96" s="2"/>
      <c r="E96" s="2"/>
      <c r="F96" s="2"/>
      <c r="G96" s="2"/>
      <c r="H96" s="2"/>
      <c r="I96" s="2"/>
      <c r="J96" s="2"/>
      <c r="K96" s="2"/>
      <c r="L96" s="2"/>
      <c r="M96" s="2"/>
      <c r="N96" s="2"/>
      <c r="O96" s="2"/>
      <c r="P96" s="2"/>
      <c r="Q96" s="2"/>
      <c r="R96" s="2"/>
      <c r="S96" s="2"/>
      <c r="T96" s="2"/>
      <c r="U96" s="2"/>
    </row>
    <row r="97" spans="1:21">
      <c r="A97" s="2"/>
      <c r="B97" s="2"/>
      <c r="C97" s="2"/>
      <c r="D97" s="2"/>
      <c r="E97" s="2"/>
      <c r="F97" s="2"/>
      <c r="G97" s="2"/>
      <c r="H97" s="2"/>
      <c r="I97" s="2"/>
      <c r="J97" s="2"/>
      <c r="K97" s="2"/>
      <c r="L97" s="2"/>
      <c r="M97" s="2"/>
      <c r="N97" s="2"/>
      <c r="O97" s="2"/>
      <c r="P97" s="2"/>
      <c r="Q97" s="2"/>
      <c r="R97" s="2"/>
      <c r="S97" s="2"/>
      <c r="T97" s="2"/>
      <c r="U97" s="2"/>
    </row>
    <row r="98" spans="1:21">
      <c r="A98" s="2"/>
      <c r="B98" s="2"/>
      <c r="C98" s="2"/>
      <c r="D98" s="2"/>
      <c r="E98" s="2"/>
      <c r="F98" s="2"/>
      <c r="G98" s="2"/>
      <c r="H98" s="2"/>
      <c r="I98" s="2"/>
      <c r="J98" s="2"/>
      <c r="K98" s="2"/>
      <c r="L98" s="2"/>
      <c r="M98" s="2"/>
      <c r="N98" s="2"/>
      <c r="O98" s="2"/>
      <c r="P98" s="2"/>
      <c r="Q98" s="2"/>
      <c r="R98" s="2"/>
      <c r="S98" s="2"/>
      <c r="T98" s="2"/>
      <c r="U98" s="2"/>
    </row>
    <row r="99" spans="1:21">
      <c r="A99" s="2"/>
      <c r="B99" s="2"/>
      <c r="C99" s="2"/>
      <c r="D99" s="2"/>
      <c r="E99" s="2"/>
      <c r="F99" s="2"/>
      <c r="G99" s="2"/>
      <c r="H99" s="2"/>
      <c r="I99" s="2"/>
      <c r="J99" s="2"/>
      <c r="K99" s="2"/>
      <c r="L99" s="2"/>
      <c r="M99" s="2"/>
      <c r="N99" s="2"/>
      <c r="O99" s="2"/>
      <c r="P99" s="2"/>
      <c r="Q99" s="2"/>
      <c r="R99" s="2"/>
      <c r="S99" s="2"/>
      <c r="T99" s="2"/>
      <c r="U99" s="2"/>
    </row>
    <row r="100" spans="1:21">
      <c r="A100" s="2"/>
      <c r="B100" s="2"/>
      <c r="C100" s="2"/>
      <c r="D100" s="2"/>
      <c r="E100" s="2"/>
      <c r="F100" s="2"/>
      <c r="G100" s="2"/>
      <c r="H100" s="2"/>
      <c r="I100" s="2"/>
      <c r="J100" s="2"/>
      <c r="K100" s="2"/>
      <c r="L100" s="2"/>
      <c r="M100" s="2"/>
      <c r="N100" s="2"/>
      <c r="O100" s="2"/>
      <c r="P100" s="2"/>
      <c r="Q100" s="2"/>
      <c r="R100" s="2"/>
      <c r="S100" s="2"/>
      <c r="T100" s="2"/>
      <c r="U100" s="2"/>
    </row>
    <row r="101" spans="1:21">
      <c r="A101" s="2"/>
      <c r="B101" s="2"/>
      <c r="C101" s="2"/>
      <c r="D101" s="2"/>
      <c r="E101" s="2"/>
      <c r="F101" s="2"/>
      <c r="G101" s="2"/>
      <c r="H101" s="2"/>
      <c r="I101" s="2"/>
      <c r="J101" s="2"/>
      <c r="K101" s="2"/>
      <c r="L101" s="2"/>
      <c r="M101" s="2"/>
      <c r="N101" s="2"/>
      <c r="O101" s="2"/>
      <c r="P101" s="2"/>
      <c r="Q101" s="2"/>
      <c r="R101" s="2"/>
      <c r="S101" s="2"/>
      <c r="T101" s="2"/>
      <c r="U101" s="2"/>
    </row>
    <row r="102" spans="1:21">
      <c r="A102" s="2"/>
      <c r="B102" s="2"/>
      <c r="C102" s="2"/>
      <c r="D102" s="2"/>
      <c r="E102" s="2"/>
      <c r="F102" s="2"/>
      <c r="G102" s="2"/>
      <c r="H102" s="2"/>
      <c r="I102" s="2"/>
      <c r="J102" s="2"/>
      <c r="K102" s="2"/>
      <c r="L102" s="2"/>
      <c r="M102" s="2"/>
      <c r="N102" s="2"/>
      <c r="O102" s="2"/>
      <c r="P102" s="2"/>
      <c r="Q102" s="2"/>
      <c r="R102" s="2"/>
      <c r="S102" s="2"/>
      <c r="T102" s="2"/>
      <c r="U102" s="2"/>
    </row>
    <row r="103" spans="1:21">
      <c r="A103" s="2"/>
      <c r="B103" s="2"/>
      <c r="C103" s="2"/>
      <c r="D103" s="2"/>
      <c r="E103" s="2"/>
      <c r="F103" s="2"/>
      <c r="G103" s="2"/>
      <c r="H103" s="2"/>
      <c r="I103" s="2"/>
      <c r="J103" s="2"/>
      <c r="K103" s="2"/>
      <c r="L103" s="2"/>
      <c r="M103" s="2"/>
      <c r="N103" s="2"/>
      <c r="O103" s="2"/>
      <c r="P103" s="2"/>
      <c r="Q103" s="2"/>
      <c r="R103" s="2"/>
      <c r="S103" s="2"/>
      <c r="T103" s="2"/>
      <c r="U103" s="2"/>
    </row>
    <row r="104" spans="1:21">
      <c r="A104" s="2"/>
      <c r="B104" s="2"/>
      <c r="C104" s="2"/>
      <c r="D104" s="2"/>
      <c r="E104" s="2"/>
      <c r="F104" s="2"/>
      <c r="G104" s="2"/>
      <c r="H104" s="2"/>
      <c r="I104" s="2"/>
      <c r="J104" s="2"/>
      <c r="K104" s="2"/>
      <c r="L104" s="2"/>
      <c r="M104" s="2"/>
      <c r="N104" s="2"/>
      <c r="O104" s="2"/>
      <c r="P104" s="2"/>
      <c r="Q104" s="2"/>
      <c r="R104" s="2"/>
      <c r="S104" s="2"/>
      <c r="T104" s="2"/>
      <c r="U104" s="2"/>
    </row>
    <row r="105" spans="1:21">
      <c r="A105" s="2"/>
      <c r="B105" s="2"/>
      <c r="C105" s="2"/>
      <c r="D105" s="2"/>
      <c r="E105" s="2"/>
      <c r="F105" s="2"/>
      <c r="G105" s="2"/>
      <c r="H105" s="2"/>
      <c r="I105" s="2"/>
      <c r="J105" s="2"/>
      <c r="K105" s="2"/>
      <c r="L105" s="2"/>
      <c r="M105" s="2"/>
      <c r="N105" s="2"/>
      <c r="O105" s="2"/>
      <c r="P105" s="2"/>
      <c r="Q105" s="2"/>
      <c r="R105" s="2"/>
      <c r="S105" s="2"/>
      <c r="T105" s="2"/>
      <c r="U105" s="2"/>
    </row>
    <row r="106" spans="1:21">
      <c r="A106" s="2"/>
      <c r="B106" s="2"/>
      <c r="C106" s="2"/>
      <c r="D106" s="2"/>
      <c r="E106" s="2"/>
      <c r="F106" s="2"/>
      <c r="G106" s="2"/>
      <c r="H106" s="2"/>
      <c r="I106" s="2"/>
      <c r="J106" s="2"/>
      <c r="K106" s="2"/>
      <c r="L106" s="2"/>
      <c r="M106" s="2"/>
      <c r="N106" s="2"/>
      <c r="O106" s="2"/>
      <c r="P106" s="2"/>
      <c r="Q106" s="2"/>
      <c r="R106" s="2"/>
      <c r="S106" s="2"/>
      <c r="T106" s="2"/>
      <c r="U106" s="2"/>
    </row>
    <row r="107" spans="1:21">
      <c r="A107" s="2"/>
      <c r="B107" s="2"/>
      <c r="C107" s="2"/>
      <c r="D107" s="2"/>
      <c r="E107" s="2"/>
      <c r="F107" s="2"/>
      <c r="G107" s="2"/>
      <c r="H107" s="2"/>
      <c r="I107" s="2"/>
      <c r="J107" s="2"/>
      <c r="K107" s="2"/>
      <c r="L107" s="2"/>
      <c r="M107" s="2"/>
      <c r="N107" s="2"/>
      <c r="O107" s="2"/>
      <c r="P107" s="2"/>
      <c r="Q107" s="2"/>
      <c r="R107" s="2"/>
      <c r="S107" s="2"/>
      <c r="T107" s="2"/>
      <c r="U107" s="2"/>
    </row>
    <row r="108" spans="1:21">
      <c r="A108" s="2"/>
      <c r="B108" s="2"/>
      <c r="C108" s="2"/>
      <c r="D108" s="2"/>
      <c r="E108" s="2"/>
      <c r="F108" s="2"/>
      <c r="G108" s="2"/>
      <c r="H108" s="2"/>
      <c r="I108" s="2"/>
      <c r="J108" s="2"/>
      <c r="K108" s="2"/>
      <c r="L108" s="2"/>
      <c r="M108" s="2"/>
      <c r="N108" s="2"/>
      <c r="O108" s="2"/>
      <c r="P108" s="2"/>
      <c r="Q108" s="2"/>
      <c r="R108" s="2"/>
      <c r="S108" s="2"/>
      <c r="T108" s="2"/>
      <c r="U108" s="2"/>
    </row>
    <row r="109" spans="1:21">
      <c r="A109" s="2"/>
      <c r="B109" s="2"/>
      <c r="C109" s="2"/>
      <c r="D109" s="2"/>
      <c r="E109" s="2"/>
      <c r="F109" s="2"/>
      <c r="G109" s="2"/>
      <c r="H109" s="2"/>
      <c r="I109" s="2"/>
      <c r="J109" s="2"/>
      <c r="K109" s="2"/>
      <c r="L109" s="2"/>
      <c r="M109" s="2"/>
      <c r="N109" s="2"/>
      <c r="O109" s="2"/>
      <c r="P109" s="2"/>
      <c r="Q109" s="2"/>
      <c r="R109" s="2"/>
      <c r="S109" s="2"/>
      <c r="T109" s="2"/>
      <c r="U109" s="2"/>
    </row>
    <row r="110" spans="1:21">
      <c r="A110" s="2"/>
      <c r="B110" s="2"/>
      <c r="C110" s="2"/>
      <c r="D110" s="2"/>
      <c r="E110" s="2"/>
      <c r="F110" s="2"/>
      <c r="G110" s="2"/>
      <c r="H110" s="2"/>
      <c r="I110" s="2"/>
      <c r="J110" s="2"/>
      <c r="K110" s="2"/>
      <c r="L110" s="2"/>
      <c r="M110" s="2"/>
      <c r="N110" s="2"/>
      <c r="O110" s="2"/>
      <c r="P110" s="2"/>
      <c r="Q110" s="2"/>
      <c r="R110" s="2"/>
      <c r="S110" s="2"/>
      <c r="T110" s="2"/>
      <c r="U110" s="2"/>
    </row>
    <row r="111" spans="1:21">
      <c r="A111" s="2"/>
      <c r="B111" s="2"/>
      <c r="C111" s="2"/>
      <c r="D111" s="2"/>
      <c r="E111" s="2"/>
      <c r="F111" s="2"/>
      <c r="G111" s="2"/>
      <c r="H111" s="2"/>
      <c r="I111" s="2"/>
      <c r="J111" s="2"/>
      <c r="K111" s="2"/>
      <c r="L111" s="2"/>
      <c r="M111" s="2"/>
      <c r="N111" s="2"/>
      <c r="O111" s="2"/>
      <c r="P111" s="2"/>
      <c r="Q111" s="2"/>
      <c r="R111" s="2"/>
      <c r="S111" s="2"/>
      <c r="T111" s="2"/>
      <c r="U111" s="2"/>
    </row>
    <row r="112" spans="1:21">
      <c r="A112" s="2"/>
      <c r="B112" s="2"/>
      <c r="C112" s="2"/>
      <c r="D112" s="2"/>
      <c r="E112" s="2"/>
      <c r="F112" s="2"/>
      <c r="G112" s="2"/>
      <c r="H112" s="2"/>
      <c r="I112" s="2"/>
      <c r="J112" s="2"/>
      <c r="K112" s="2"/>
      <c r="L112" s="2"/>
      <c r="M112" s="2"/>
      <c r="N112" s="2"/>
      <c r="O112" s="2"/>
      <c r="P112" s="2"/>
      <c r="Q112" s="2"/>
      <c r="R112" s="2"/>
      <c r="S112" s="2"/>
      <c r="T112" s="2"/>
      <c r="U112" s="2"/>
    </row>
    <row r="113" spans="1:21">
      <c r="A113" s="2"/>
      <c r="B113" s="2"/>
      <c r="C113" s="2"/>
      <c r="D113" s="2"/>
      <c r="E113" s="2"/>
      <c r="F113" s="2"/>
      <c r="G113" s="2"/>
      <c r="H113" s="2"/>
      <c r="I113" s="2"/>
      <c r="J113" s="2"/>
      <c r="K113" s="2"/>
      <c r="L113" s="2"/>
      <c r="M113" s="2"/>
      <c r="N113" s="2"/>
      <c r="O113" s="2"/>
      <c r="P113" s="2"/>
      <c r="Q113" s="2"/>
      <c r="R113" s="2"/>
      <c r="S113" s="2"/>
      <c r="T113" s="2"/>
      <c r="U113" s="2"/>
    </row>
    <row r="114" spans="1:21">
      <c r="A114" s="2"/>
      <c r="B114" s="2"/>
      <c r="C114" s="2"/>
      <c r="D114" s="2"/>
      <c r="E114" s="2"/>
      <c r="F114" s="2"/>
      <c r="G114" s="2"/>
      <c r="H114" s="2"/>
      <c r="I114" s="2"/>
      <c r="J114" s="2"/>
      <c r="K114" s="2"/>
      <c r="L114" s="2"/>
      <c r="M114" s="2"/>
      <c r="N114" s="2"/>
      <c r="O114" s="2"/>
      <c r="P114" s="2"/>
      <c r="Q114" s="2"/>
      <c r="R114" s="2"/>
      <c r="S114" s="2"/>
      <c r="T114" s="2"/>
      <c r="U114" s="2"/>
    </row>
    <row r="115" spans="1:21">
      <c r="A115" s="2"/>
      <c r="B115" s="2"/>
      <c r="C115" s="2"/>
      <c r="D115" s="2"/>
      <c r="E115" s="2"/>
      <c r="F115" s="2"/>
      <c r="G115" s="2"/>
      <c r="H115" s="2"/>
      <c r="I115" s="2"/>
      <c r="J115" s="2"/>
      <c r="K115" s="2"/>
      <c r="L115" s="2"/>
      <c r="M115" s="2"/>
      <c r="N115" s="2"/>
      <c r="O115" s="2"/>
      <c r="P115" s="2"/>
      <c r="Q115" s="2"/>
      <c r="R115" s="2"/>
      <c r="S115" s="2"/>
      <c r="T115" s="2"/>
      <c r="U115" s="2"/>
    </row>
    <row r="116" spans="1:21">
      <c r="A116" s="2"/>
      <c r="B116" s="2"/>
      <c r="C116" s="2"/>
      <c r="D116" s="2"/>
      <c r="E116" s="2"/>
      <c r="F116" s="2"/>
      <c r="G116" s="2"/>
      <c r="H116" s="2"/>
      <c r="I116" s="2"/>
      <c r="J116" s="2"/>
      <c r="K116" s="2"/>
      <c r="L116" s="2"/>
      <c r="M116" s="2"/>
      <c r="N116" s="2"/>
      <c r="O116" s="2"/>
      <c r="P116" s="2"/>
      <c r="Q116" s="2"/>
      <c r="R116" s="2"/>
      <c r="S116" s="2"/>
      <c r="T116" s="2"/>
      <c r="U116" s="2"/>
    </row>
    <row r="117" spans="1:21">
      <c r="A117" s="2"/>
      <c r="B117" s="2"/>
      <c r="C117" s="2"/>
      <c r="D117" s="2"/>
      <c r="E117" s="2"/>
      <c r="F117" s="2"/>
      <c r="G117" s="2"/>
      <c r="H117" s="2"/>
      <c r="I117" s="2"/>
      <c r="J117" s="2"/>
      <c r="K117" s="2"/>
      <c r="L117" s="2"/>
      <c r="M117" s="2"/>
      <c r="N117" s="2"/>
      <c r="O117" s="2"/>
      <c r="P117" s="2"/>
      <c r="Q117" s="2"/>
      <c r="R117" s="2"/>
      <c r="S117" s="2"/>
      <c r="T117" s="2"/>
      <c r="U117" s="2"/>
    </row>
    <row r="118" spans="1:21">
      <c r="A118" s="2"/>
      <c r="B118" s="2"/>
      <c r="C118" s="2"/>
      <c r="D118" s="2"/>
      <c r="E118" s="2"/>
      <c r="F118" s="2"/>
      <c r="G118" s="2"/>
      <c r="H118" s="2"/>
      <c r="I118" s="2"/>
      <c r="J118" s="2"/>
      <c r="K118" s="2"/>
      <c r="L118" s="2"/>
      <c r="M118" s="2"/>
      <c r="N118" s="2"/>
      <c r="O118" s="2"/>
      <c r="P118" s="2"/>
      <c r="Q118" s="2"/>
      <c r="R118" s="2"/>
      <c r="S118" s="2"/>
      <c r="T118" s="2"/>
      <c r="U118" s="2"/>
    </row>
    <row r="119" spans="1:21">
      <c r="A119" s="2"/>
      <c r="B119" s="2"/>
      <c r="C119" s="2"/>
      <c r="D119" s="2"/>
      <c r="E119" s="2"/>
      <c r="F119" s="2"/>
      <c r="G119" s="2"/>
      <c r="H119" s="2"/>
      <c r="I119" s="2"/>
      <c r="J119" s="2"/>
      <c r="K119" s="2"/>
      <c r="L119" s="2"/>
      <c r="M119" s="2"/>
      <c r="N119" s="2"/>
      <c r="O119" s="2"/>
      <c r="P119" s="2"/>
      <c r="Q119" s="2"/>
      <c r="R119" s="2"/>
      <c r="S119" s="2"/>
      <c r="T119" s="2"/>
      <c r="U119" s="2"/>
    </row>
    <row r="120" spans="1:21">
      <c r="A120" s="2"/>
      <c r="B120" s="2"/>
      <c r="C120" s="2"/>
      <c r="D120" s="2"/>
      <c r="E120" s="2"/>
      <c r="F120" s="2"/>
      <c r="G120" s="2"/>
      <c r="H120" s="2"/>
      <c r="I120" s="2"/>
      <c r="J120" s="2"/>
      <c r="K120" s="2"/>
      <c r="L120" s="2"/>
      <c r="M120" s="2"/>
      <c r="N120" s="2"/>
      <c r="O120" s="2"/>
      <c r="P120" s="2"/>
      <c r="Q120" s="2"/>
      <c r="R120" s="2"/>
      <c r="S120" s="2"/>
      <c r="T120" s="2"/>
      <c r="U120" s="2"/>
    </row>
    <row r="121" spans="1:21">
      <c r="A121" s="2"/>
      <c r="B121" s="2"/>
      <c r="C121" s="2"/>
      <c r="D121" s="2"/>
      <c r="E121" s="2"/>
      <c r="F121" s="2"/>
      <c r="G121" s="2"/>
      <c r="H121" s="2"/>
      <c r="I121" s="2"/>
      <c r="J121" s="2"/>
      <c r="K121" s="2"/>
      <c r="L121" s="2"/>
      <c r="M121" s="2"/>
      <c r="N121" s="2"/>
      <c r="O121" s="2"/>
      <c r="P121" s="2"/>
      <c r="Q121" s="2"/>
      <c r="R121" s="2"/>
      <c r="S121" s="2"/>
      <c r="T121" s="2"/>
      <c r="U121" s="2"/>
    </row>
    <row r="122" spans="1:21">
      <c r="A122" s="2"/>
      <c r="B122" s="2"/>
      <c r="C122" s="2"/>
      <c r="D122" s="2"/>
      <c r="E122" s="2"/>
      <c r="F122" s="2"/>
      <c r="G122" s="2"/>
      <c r="H122" s="2"/>
      <c r="I122" s="2"/>
      <c r="J122" s="2"/>
      <c r="K122" s="2"/>
      <c r="L122" s="2"/>
      <c r="M122" s="2"/>
      <c r="N122" s="2"/>
      <c r="O122" s="2"/>
      <c r="P122" s="2"/>
      <c r="Q122" s="2"/>
      <c r="R122" s="2"/>
      <c r="S122" s="2"/>
      <c r="T122" s="2"/>
      <c r="U122" s="2"/>
    </row>
    <row r="123" spans="1:21">
      <c r="A123" s="2"/>
      <c r="B123" s="2"/>
      <c r="C123" s="2"/>
      <c r="D123" s="2"/>
      <c r="E123" s="2"/>
      <c r="F123" s="2"/>
      <c r="G123" s="2"/>
      <c r="H123" s="2"/>
      <c r="I123" s="2"/>
      <c r="J123" s="2"/>
      <c r="K123" s="2"/>
      <c r="L123" s="2"/>
      <c r="M123" s="2"/>
      <c r="N123" s="2"/>
      <c r="O123" s="2"/>
      <c r="P123" s="2"/>
      <c r="Q123" s="2"/>
      <c r="R123" s="2"/>
      <c r="S123" s="2"/>
      <c r="T123" s="2"/>
      <c r="U123" s="2"/>
    </row>
    <row r="124" spans="1:21">
      <c r="A124" s="2"/>
      <c r="B124" s="2"/>
      <c r="C124" s="2"/>
      <c r="D124" s="2"/>
      <c r="E124" s="2"/>
      <c r="F124" s="2"/>
      <c r="G124" s="2"/>
      <c r="H124" s="2"/>
      <c r="I124" s="2"/>
      <c r="J124" s="2"/>
      <c r="K124" s="2"/>
      <c r="L124" s="2"/>
      <c r="M124" s="2"/>
      <c r="N124" s="2"/>
      <c r="O124" s="2"/>
      <c r="P124" s="2"/>
      <c r="Q124" s="2"/>
      <c r="R124" s="2"/>
      <c r="S124" s="2"/>
      <c r="T124" s="2"/>
      <c r="U124" s="2"/>
    </row>
    <row r="125" spans="1:21">
      <c r="A125" s="2"/>
      <c r="B125" s="2"/>
      <c r="C125" s="2"/>
      <c r="D125" s="2"/>
      <c r="E125" s="2"/>
      <c r="F125" s="2"/>
      <c r="G125" s="2"/>
      <c r="H125" s="2"/>
      <c r="I125" s="2"/>
      <c r="J125" s="2"/>
      <c r="K125" s="2"/>
      <c r="L125" s="2"/>
      <c r="M125" s="2"/>
      <c r="N125" s="2"/>
      <c r="O125" s="2"/>
      <c r="P125" s="2"/>
      <c r="Q125" s="2"/>
      <c r="R125" s="2"/>
      <c r="S125" s="2"/>
      <c r="T125" s="2"/>
      <c r="U125" s="2"/>
    </row>
  </sheetData>
  <sheetProtection algorithmName="SHA-512" hashValue="O+81ej7eE5G+/UZU+Z5QvM/4UyEkHkQkDMDTM4/4IrDnS+TWsyO16idBudcEvBpIaakoB1BvoKq+qbpS1TrqgQ==" saltValue="cVkwWAUm7gVQPH+DkI2o6w==" spinCount="100000" sheet="1" objects="1" scenarios="1" formatColumns="0" formatRows="0" selectLockedCells="1"/>
  <mergeCells count="21">
    <mergeCell ref="C49:I53"/>
    <mergeCell ref="G19:I19"/>
    <mergeCell ref="G14:I14"/>
    <mergeCell ref="G10:I10"/>
    <mergeCell ref="L38:M42"/>
    <mergeCell ref="L49:M53"/>
    <mergeCell ref="H25:I25"/>
    <mergeCell ref="H27:I27"/>
    <mergeCell ref="F31:I31"/>
    <mergeCell ref="H21:I21"/>
    <mergeCell ref="C38:I42"/>
    <mergeCell ref="F23:I23"/>
    <mergeCell ref="G17:I17"/>
    <mergeCell ref="C3:I3"/>
    <mergeCell ref="C4:I4"/>
    <mergeCell ref="C5:I5"/>
    <mergeCell ref="E7:I7"/>
    <mergeCell ref="F29:I29"/>
    <mergeCell ref="G16:I16"/>
    <mergeCell ref="G9:I9"/>
    <mergeCell ref="E12:I12"/>
  </mergeCells>
  <conditionalFormatting sqref="C38:I42 I34">
    <cfRule type="expression" dxfId="51" priority="12">
      <formula>$I$33="Yes"</formula>
    </cfRule>
  </conditionalFormatting>
  <conditionalFormatting sqref="I45">
    <cfRule type="expression" dxfId="50" priority="13">
      <formula>$I$44="Yes"</formula>
    </cfRule>
  </conditionalFormatting>
  <conditionalFormatting sqref="C49:I53">
    <cfRule type="expression" dxfId="49" priority="3">
      <formula>$I$44="Yes"</formula>
    </cfRule>
  </conditionalFormatting>
  <conditionalFormatting sqref="G17:I17">
    <cfRule type="expression" dxfId="48" priority="1">
      <formula>$G$16="Yes"</formula>
    </cfRule>
  </conditionalFormatting>
  <dataValidations count="11">
    <dataValidation type="list" allowBlank="1" showInputMessage="1" showErrorMessage="1" sqref="I33 I44 G19:I19 G14:I14 G16:I16" xr:uid="{453C3D31-8533-CA45-BC10-E61DE000A4FC}">
      <formula1>"Yes,No"</formula1>
    </dataValidation>
    <dataValidation type="decimal" operator="greaterThan" allowBlank="1" showInputMessage="1" showErrorMessage="1" sqref="E29:F29" xr:uid="{44ED025D-F8DF-0B4E-A1D3-6EF7ECEBC0B4}">
      <formula1>0</formula1>
    </dataValidation>
    <dataValidation type="decimal" allowBlank="1" showInputMessage="1" showErrorMessage="1" sqref="G34 I34 I45" xr:uid="{05940880-98DB-664E-B954-F4B3E8F75399}">
      <formula1>0</formula1>
      <formula2>1</formula2>
    </dataValidation>
    <dataValidation allowBlank="1" showInputMessage="1" showErrorMessage="1" prompt="Proposer Name must match the Proposer Name as entered into the Master Offers Form" sqref="E7:I7" xr:uid="{17D84F7C-CDE3-7F48-BF00-F6BF3B3EF095}"/>
    <dataValidation type="whole" allowBlank="1" showInputMessage="1" showErrorMessage="1" error="Contract Tenor must be between 1 and 25 years" sqref="H25:I25" xr:uid="{626BA615-5831-C443-BC28-251F7961DBB6}">
      <formula1>1</formula1>
      <formula2>25</formula2>
    </dataValidation>
    <dataValidation type="textLength" operator="equal" allowBlank="1" showInputMessage="1" showErrorMessage="1" errorTitle="Invalid Bid ID" error="Bid ID must match the Bid ID from the Master Offers Form and be six characters in length containing three letters, a hyphen, and two numbers (e.g. EXA-01)" prompt="Bid ID must match the Bid ID as assigned in the Master Offers Form" sqref="G19:I19 G14:I14 G12:I12 G16:I16" xr:uid="{FB372E58-3967-6845-B021-FF58F2735194}">
      <formula1>6</formula1>
    </dataValidation>
    <dataValidation type="list" allowBlank="1" showInputMessage="1" showErrorMessage="1" promptTitle="Required Alternate Bid" prompt="Select &quot;Yes&quot; if the information in this ODF corresponds to a Required Alternate Bid." sqref="G10:I10" xr:uid="{F3F0DCFA-9A5C-624B-8EC4-1384987E80B7}">
      <formula1>"Yes,No"</formula1>
    </dataValidation>
    <dataValidation type="textLength" operator="equal" allowBlank="1" showInputMessage="1" showErrorMessage="1" errorTitle="Invalid Bid ID" error="Bid ID must match the Bid ID from the Master Offers Form and be six characters in length containing three letters, a hyphen, and two numbers (e.g. EXA-01)" prompt="The Bid ID for a Required Alternate Bid must be the same as the Bid ID for the corresponding ODF without the New York Converter Station._x000a_" sqref="G10:I10" xr:uid="{2B06DDE4-ACBA-9746-A8EE-646489D52515}">
      <formula1>6</formula1>
    </dataValidation>
    <dataValidation type="textLength" operator="equal" allowBlank="1" showInputMessage="1" showErrorMessage="1" errorTitle="Invalid Bid ID" error="Bid ID must match the Bid ID from the Master Offers Form and be six characters in length containing three letters, a hyphen, and two numbers (e.g. EXA-01)" promptTitle="Bid ID" prompt="Bid ID must match the Bid ID as assigned in the Master Offers Form" sqref="G9:I9" xr:uid="{3CAA2E37-9AF7-D049-AFF0-678C50C59EF4}">
      <formula1>6</formula1>
    </dataValidation>
    <dataValidation type="date" operator="greaterThanOrEqual" allowBlank="1" showInputMessage="1" showErrorMessage="1" error="Please input a date in mm/dd/yyyy" sqref="H21:I21" xr:uid="{B9894E94-A4C2-F344-B19B-77F68C797475}">
      <formula1>32874</formula1>
    </dataValidation>
    <dataValidation type="decimal" operator="greaterThanOrEqual" allowBlank="1" showInputMessage="1" showErrorMessage="1" sqref="G17" xr:uid="{319B8CB7-763C-4BEE-8A51-D9096C13686C}">
      <formula1>0</formula1>
    </dataValidation>
  </dataValidations>
  <pageMargins left="0.7" right="0.7" top="0.75" bottom="0.75" header="0.3" footer="0.3"/>
  <pageSetup scale="85" orientation="portrait" horizontalDpi="360" verticalDpi="360" r:id="rId1"/>
  <drawing r:id="rId2"/>
  <extLst>
    <ext xmlns:x14="http://schemas.microsoft.com/office/spreadsheetml/2009/9/main" uri="{CCE6A557-97BC-4b89-ADB6-D9C93CAAB3DF}">
      <x14:dataValidations xmlns:xm="http://schemas.microsoft.com/office/excel/2006/main" count="4">
        <x14:dataValidation type="decimal" allowBlank="1" showInputMessage="1" showErrorMessage="1" xr:uid="{A892D95A-B5B1-1143-9B2A-E788537C5592}">
          <x14:formula1>
            <xm:f>0</xm:f>
          </x14:formula1>
          <x14:formula2>
            <xm:f>'Part II'!G11</xm:f>
          </x14:formula2>
          <xm:sqref>E32:F32</xm:sqref>
        </x14:dataValidation>
        <x14:dataValidation type="decimal" allowBlank="1" showInputMessage="1" showErrorMessage="1" xr:uid="{03ACCB7C-27EA-3D48-9A4B-DB1E34E1B287}">
          <x14:formula1>
            <xm:f>0</xm:f>
          </x14:formula1>
          <x14:formula2>
            <xm:f>'Part II'!J11</xm:f>
          </x14:formula2>
          <xm:sqref>G32:I32</xm:sqref>
        </x14:dataValidation>
        <x14:dataValidation type="decimal" allowBlank="1" showInputMessage="1" showErrorMessage="1" error="Bid Quantity must not exceed the sum of all Project Resource expected annual generation from Part II" xr:uid="{E836E538-0D30-E44A-A393-42F715F06FE6}">
          <x14:formula1>
            <xm:f>0</xm:f>
          </x14:formula1>
          <x14:formula2>
            <xm:f>'Part II'!G10</xm:f>
          </x14:formula2>
          <xm:sqref>E31</xm:sqref>
        </x14:dataValidation>
        <x14:dataValidation type="decimal" operator="lessThanOrEqual" allowBlank="1" showInputMessage="1" showErrorMessage="1" error="Bid Quantity must not exceed the sum of all Project Resource expected annual generation from Part III-1." prompt="The Bid Quantity cannot exceed the sum of P50 aggregate deliveries of Tier 4 RECs as entered in Table III-1 of Part III of this Offer Data Form." xr:uid="{B363F1D4-9D74-7E4F-9A54-D4FFB913145F}">
          <x14:formula1>
            <xm:f>SUM('Part III'!D13:O36)</xm:f>
          </x14:formula1>
          <xm:sqref>F31:I31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DCA9F-DE0A-5B4C-B46A-38ED61A399AB}">
  <sheetPr>
    <pageSetUpPr fitToPage="1"/>
  </sheetPr>
  <dimension ref="A1:U107"/>
  <sheetViews>
    <sheetView zoomScaleNormal="100" workbookViewId="0">
      <selection activeCell="D16" sqref="D16"/>
    </sheetView>
  </sheetViews>
  <sheetFormatPr defaultColWidth="11" defaultRowHeight="15.75"/>
  <cols>
    <col min="2" max="2" width="6" customWidth="1"/>
    <col min="4" max="4" width="23.125" customWidth="1"/>
    <col min="5" max="6" width="25.875" customWidth="1"/>
    <col min="7" max="7" width="32.125" customWidth="1"/>
    <col min="8" max="9" width="11" customWidth="1"/>
    <col min="10" max="10" width="12.125" customWidth="1"/>
    <col min="11" max="11" width="13.625" customWidth="1"/>
    <col min="14" max="14" width="11.5" bestFit="1" customWidth="1"/>
    <col min="15" max="15" width="6.125" customWidth="1"/>
    <col min="16" max="16" width="4.875" customWidth="1"/>
    <col min="21" max="21" width="9.125" customWidth="1"/>
  </cols>
  <sheetData>
    <row r="1" spans="1:21">
      <c r="A1" s="1"/>
      <c r="B1" s="1"/>
      <c r="C1" s="1"/>
      <c r="D1" s="1"/>
      <c r="E1" s="1"/>
      <c r="F1" s="1"/>
      <c r="G1" s="1"/>
      <c r="H1" s="1"/>
      <c r="I1" s="1"/>
      <c r="J1" s="1"/>
      <c r="K1" s="1"/>
      <c r="L1" s="1"/>
      <c r="M1" s="1"/>
      <c r="N1" s="1"/>
      <c r="O1" s="1"/>
      <c r="P1" s="1"/>
      <c r="Q1" s="1"/>
      <c r="R1" s="1"/>
      <c r="S1" s="1"/>
      <c r="T1" s="1"/>
      <c r="U1" s="2"/>
    </row>
    <row r="2" spans="1:21">
      <c r="A2" s="2"/>
      <c r="B2" s="3"/>
      <c r="C2" s="10"/>
      <c r="D2" s="10"/>
      <c r="E2" s="10"/>
      <c r="F2" s="10"/>
      <c r="G2" s="10"/>
      <c r="H2" s="10"/>
      <c r="I2" s="10"/>
      <c r="J2" s="10"/>
      <c r="K2" s="10"/>
      <c r="L2" s="10"/>
      <c r="M2" s="10"/>
      <c r="N2" s="10"/>
      <c r="O2" s="4"/>
      <c r="P2" s="2"/>
      <c r="Q2" s="2"/>
      <c r="R2" s="2"/>
      <c r="S2" s="2"/>
      <c r="T2" s="2"/>
      <c r="U2" s="2"/>
    </row>
    <row r="3" spans="1:21">
      <c r="A3" s="2"/>
      <c r="B3" s="5"/>
      <c r="C3" s="146" t="s">
        <v>0</v>
      </c>
      <c r="D3" s="146"/>
      <c r="E3" s="146"/>
      <c r="F3" s="146"/>
      <c r="G3" s="146"/>
      <c r="H3" s="146"/>
      <c r="I3" s="146"/>
      <c r="J3" s="146"/>
      <c r="K3" s="146"/>
      <c r="L3" s="146"/>
      <c r="M3" s="146"/>
      <c r="N3" s="131"/>
      <c r="O3" s="6"/>
      <c r="P3" s="2"/>
      <c r="Q3" s="2"/>
      <c r="R3" s="2"/>
      <c r="S3" s="2"/>
      <c r="T3" s="2"/>
      <c r="U3" s="2"/>
    </row>
    <row r="4" spans="1:21">
      <c r="A4" s="2"/>
      <c r="B4" s="5"/>
      <c r="C4" s="146" t="str">
        <f>'User Guide'!C4</f>
        <v>NYSERDA RFP No. T4RFP21-1</v>
      </c>
      <c r="D4" s="146"/>
      <c r="E4" s="146"/>
      <c r="F4" s="146"/>
      <c r="G4" s="146"/>
      <c r="H4" s="146"/>
      <c r="I4" s="146"/>
      <c r="J4" s="146"/>
      <c r="K4" s="146"/>
      <c r="L4" s="146"/>
      <c r="M4" s="146"/>
      <c r="N4" s="131"/>
      <c r="O4" s="6"/>
      <c r="P4" s="2"/>
      <c r="Q4" s="2"/>
      <c r="R4" s="2"/>
      <c r="S4" s="2"/>
      <c r="T4" s="2"/>
      <c r="U4" s="2"/>
    </row>
    <row r="5" spans="1:21">
      <c r="A5" s="2"/>
      <c r="B5" s="5"/>
      <c r="C5" s="146" t="s">
        <v>25</v>
      </c>
      <c r="D5" s="146"/>
      <c r="E5" s="146"/>
      <c r="F5" s="146"/>
      <c r="G5" s="146"/>
      <c r="H5" s="146"/>
      <c r="I5" s="146"/>
      <c r="J5" s="146"/>
      <c r="K5" s="146"/>
      <c r="L5" s="146"/>
      <c r="M5" s="146"/>
      <c r="N5" s="131"/>
      <c r="O5" s="6"/>
      <c r="P5" s="2"/>
      <c r="Q5" s="2"/>
      <c r="R5" s="2"/>
      <c r="S5" s="2"/>
      <c r="T5" s="2"/>
      <c r="U5" s="2"/>
    </row>
    <row r="6" spans="1:21">
      <c r="A6" s="2"/>
      <c r="B6" s="5"/>
      <c r="C6" s="13"/>
      <c r="D6" s="13"/>
      <c r="E6" s="13"/>
      <c r="F6" s="13"/>
      <c r="G6" s="13"/>
      <c r="H6" s="13"/>
      <c r="I6" s="13"/>
      <c r="J6" s="11"/>
      <c r="K6" s="11"/>
      <c r="L6" s="11"/>
      <c r="M6" s="11"/>
      <c r="N6" s="11"/>
      <c r="O6" s="6"/>
      <c r="P6" s="2"/>
      <c r="Q6" s="2"/>
      <c r="R6" s="2"/>
      <c r="S6" s="2"/>
      <c r="T6" s="2"/>
      <c r="U6" s="2"/>
    </row>
    <row r="7" spans="1:21">
      <c r="A7" s="2"/>
      <c r="B7" s="5"/>
      <c r="C7" s="167" t="s">
        <v>4</v>
      </c>
      <c r="D7" s="167"/>
      <c r="E7" s="168">
        <f>Proposer_Name</f>
        <v>0</v>
      </c>
      <c r="F7" s="168"/>
      <c r="G7" s="168"/>
      <c r="H7" s="168"/>
      <c r="I7" s="37"/>
      <c r="J7" s="38"/>
      <c r="K7" s="11"/>
      <c r="L7" s="11"/>
      <c r="M7" s="11"/>
      <c r="N7" s="11"/>
      <c r="O7" s="6"/>
      <c r="P7" s="2"/>
      <c r="Q7" s="2"/>
      <c r="R7" s="2"/>
      <c r="S7" s="2"/>
      <c r="T7" s="2"/>
      <c r="U7" s="2"/>
    </row>
    <row r="8" spans="1:21">
      <c r="A8" s="2"/>
      <c r="B8" s="5"/>
      <c r="C8" s="167" t="s">
        <v>7</v>
      </c>
      <c r="D8" s="167"/>
      <c r="E8" s="169">
        <f>Project_Name</f>
        <v>0</v>
      </c>
      <c r="F8" s="169"/>
      <c r="G8" s="169"/>
      <c r="H8" s="169"/>
      <c r="I8" s="37"/>
      <c r="J8" s="38"/>
      <c r="K8" s="11"/>
      <c r="L8" s="11"/>
      <c r="M8" s="11"/>
      <c r="N8" s="11"/>
      <c r="O8" s="6"/>
      <c r="P8" s="2"/>
      <c r="Q8" s="2"/>
      <c r="R8" s="2"/>
      <c r="S8" s="2"/>
      <c r="T8" s="2"/>
      <c r="U8" s="2"/>
    </row>
    <row r="9" spans="1:21">
      <c r="A9" s="2"/>
      <c r="B9" s="5"/>
      <c r="C9" s="132"/>
      <c r="D9" s="132"/>
      <c r="E9" s="37"/>
      <c r="F9" s="37"/>
      <c r="G9" s="37"/>
      <c r="H9" s="37"/>
      <c r="I9" s="37"/>
      <c r="J9" s="38"/>
      <c r="K9" s="11"/>
      <c r="L9" s="11"/>
      <c r="M9" s="11"/>
      <c r="N9" s="11"/>
      <c r="O9" s="6"/>
      <c r="P9" s="2"/>
      <c r="Q9" s="2"/>
      <c r="R9" s="2"/>
      <c r="S9" s="2"/>
      <c r="T9" s="2"/>
      <c r="U9" s="2"/>
    </row>
    <row r="10" spans="1:21">
      <c r="A10" s="2"/>
      <c r="B10" s="5"/>
      <c r="C10" s="167" t="s">
        <v>26</v>
      </c>
      <c r="D10" s="167"/>
      <c r="E10" s="167"/>
      <c r="F10" s="167"/>
      <c r="G10" s="172">
        <f>SUM(N16:N65)</f>
        <v>0</v>
      </c>
      <c r="H10" s="172"/>
      <c r="I10" s="106"/>
      <c r="J10" s="11"/>
      <c r="K10" s="11"/>
      <c r="L10" s="11"/>
      <c r="M10" s="11"/>
      <c r="N10" s="11"/>
      <c r="O10" s="6"/>
      <c r="P10" s="2"/>
      <c r="Q10" s="2"/>
      <c r="R10" s="2"/>
      <c r="S10" s="2"/>
      <c r="T10" s="2"/>
      <c r="U10" s="2"/>
    </row>
    <row r="11" spans="1:21">
      <c r="A11" s="2"/>
      <c r="B11" s="5"/>
      <c r="C11" s="132" t="s">
        <v>27</v>
      </c>
      <c r="D11" s="132"/>
      <c r="E11" s="132"/>
      <c r="F11" s="132"/>
      <c r="G11" s="171">
        <f>SUM(H16:H65)</f>
        <v>0</v>
      </c>
      <c r="H11" s="171"/>
      <c r="I11" s="106"/>
      <c r="J11" s="11"/>
      <c r="K11" s="11"/>
      <c r="L11" s="11"/>
      <c r="M11" s="11"/>
      <c r="N11" s="11"/>
      <c r="O11" s="6"/>
      <c r="P11" s="2"/>
      <c r="Q11" s="2"/>
      <c r="R11" s="2"/>
      <c r="S11" s="2"/>
      <c r="T11" s="2"/>
      <c r="U11" s="2"/>
    </row>
    <row r="12" spans="1:21">
      <c r="A12" s="2"/>
      <c r="B12" s="5"/>
      <c r="C12" s="132" t="s">
        <v>28</v>
      </c>
      <c r="D12" s="132"/>
      <c r="E12" s="132"/>
      <c r="F12" s="132"/>
      <c r="G12" s="171">
        <f>COUNTA(D16:D65)</f>
        <v>0</v>
      </c>
      <c r="H12" s="171"/>
      <c r="I12" s="106"/>
      <c r="J12" s="11"/>
      <c r="K12" s="11"/>
      <c r="L12" s="11"/>
      <c r="M12" s="11"/>
      <c r="N12" s="11"/>
      <c r="O12" s="6"/>
      <c r="P12" s="2"/>
      <c r="Q12" s="2"/>
      <c r="R12" s="2"/>
      <c r="S12" s="2"/>
      <c r="T12" s="2"/>
      <c r="U12" s="2"/>
    </row>
    <row r="13" spans="1:21">
      <c r="A13" s="2"/>
      <c r="B13" s="5"/>
      <c r="C13" s="132" t="str">
        <f>IF(Hydropower="Yes","Incremental Hydropower (MWh/year)","")</f>
        <v/>
      </c>
      <c r="D13" s="132"/>
      <c r="E13" s="132"/>
      <c r="F13" s="132"/>
      <c r="G13" s="170"/>
      <c r="H13" s="170"/>
      <c r="I13" s="106"/>
      <c r="J13" s="11"/>
      <c r="K13" s="11"/>
      <c r="L13" s="11"/>
      <c r="M13" s="11"/>
      <c r="N13" s="11"/>
      <c r="O13" s="6"/>
      <c r="P13" s="2"/>
      <c r="Q13" s="2"/>
      <c r="R13" s="2"/>
      <c r="S13" s="2"/>
      <c r="T13" s="2"/>
      <c r="U13" s="2"/>
    </row>
    <row r="14" spans="1:21">
      <c r="A14" s="2"/>
      <c r="B14" s="5"/>
      <c r="C14" s="13"/>
      <c r="D14" s="13"/>
      <c r="E14" s="13"/>
      <c r="F14" s="13"/>
      <c r="G14" s="13"/>
      <c r="H14" s="13"/>
      <c r="I14" s="13"/>
      <c r="J14" s="11"/>
      <c r="K14" s="11"/>
      <c r="L14" s="11"/>
      <c r="M14" s="11"/>
      <c r="N14" s="11"/>
      <c r="O14" s="6"/>
      <c r="P14" s="2"/>
      <c r="Q14" s="2"/>
      <c r="R14" s="2"/>
      <c r="S14" s="2"/>
      <c r="T14" s="2"/>
      <c r="U14" s="2"/>
    </row>
    <row r="15" spans="1:21" ht="60">
      <c r="A15" s="2"/>
      <c r="B15" s="5"/>
      <c r="C15" s="88" t="s">
        <v>29</v>
      </c>
      <c r="D15" s="88" t="s">
        <v>30</v>
      </c>
      <c r="E15" s="88" t="s">
        <v>31</v>
      </c>
      <c r="F15" s="88" t="s">
        <v>32</v>
      </c>
      <c r="G15" s="88" t="s">
        <v>33</v>
      </c>
      <c r="H15" s="88" t="s">
        <v>34</v>
      </c>
      <c r="I15" s="88" t="s">
        <v>35</v>
      </c>
      <c r="J15" s="88" t="s">
        <v>216</v>
      </c>
      <c r="K15" s="89" t="s">
        <v>36</v>
      </c>
      <c r="L15" s="88" t="s">
        <v>37</v>
      </c>
      <c r="M15" s="88" t="s">
        <v>38</v>
      </c>
      <c r="N15" s="88" t="s">
        <v>39</v>
      </c>
      <c r="O15" s="14"/>
      <c r="P15" s="2"/>
      <c r="Q15" s="2"/>
      <c r="R15" s="2"/>
      <c r="S15" s="2"/>
      <c r="T15" s="2"/>
      <c r="U15" s="2"/>
    </row>
    <row r="16" spans="1:21">
      <c r="A16" s="2"/>
      <c r="B16" s="5"/>
      <c r="C16" s="12">
        <v>1</v>
      </c>
      <c r="D16" s="90"/>
      <c r="E16" s="90"/>
      <c r="F16" s="90"/>
      <c r="G16" s="90"/>
      <c r="H16" s="102"/>
      <c r="I16" s="141"/>
      <c r="J16" s="103"/>
      <c r="K16" s="141"/>
      <c r="L16" s="90"/>
      <c r="M16" s="90"/>
      <c r="N16" s="96" t="str">
        <f t="shared" ref="N16:N47" si="0">IF(NOT(ISBLANK(H16)),H16*8760*K16,"")</f>
        <v/>
      </c>
      <c r="O16" s="14"/>
      <c r="P16" s="2"/>
      <c r="Q16" s="40" t="str">
        <f>IF(OR(D16="",E16="",F16="",H16="",G16="",I16="",J16="",K16="",L16=""),"Required Information","")</f>
        <v>Required Information</v>
      </c>
      <c r="R16" s="2"/>
      <c r="S16" s="2"/>
      <c r="T16" s="2"/>
      <c r="U16" s="2"/>
    </row>
    <row r="17" spans="1:21">
      <c r="A17" s="2"/>
      <c r="B17" s="5"/>
      <c r="C17" s="12">
        <v>2</v>
      </c>
      <c r="D17" s="90"/>
      <c r="E17" s="90"/>
      <c r="F17" s="90"/>
      <c r="G17" s="90"/>
      <c r="H17" s="102"/>
      <c r="I17" s="141"/>
      <c r="J17" s="103"/>
      <c r="K17" s="141"/>
      <c r="L17" s="90"/>
      <c r="M17" s="90"/>
      <c r="N17" s="96" t="str">
        <f t="shared" si="0"/>
        <v/>
      </c>
      <c r="O17" s="14"/>
      <c r="P17" s="2"/>
      <c r="Q17" s="40" t="str">
        <f t="shared" ref="Q17:Q48" si="1">IF(OR(AND(COUNTA(D17:L17)&gt;0,COUNTA(D17:L17)&lt;9),),"Required Information","")</f>
        <v/>
      </c>
      <c r="R17" s="2"/>
      <c r="S17" s="2"/>
      <c r="T17" s="2"/>
      <c r="U17" s="2"/>
    </row>
    <row r="18" spans="1:21">
      <c r="A18" s="2"/>
      <c r="B18" s="5"/>
      <c r="C18" s="12">
        <v>3</v>
      </c>
      <c r="D18" s="90"/>
      <c r="E18" s="90"/>
      <c r="F18" s="90"/>
      <c r="G18" s="90"/>
      <c r="H18" s="102"/>
      <c r="I18" s="142"/>
      <c r="J18" s="103"/>
      <c r="K18" s="141"/>
      <c r="L18" s="90"/>
      <c r="M18" s="90"/>
      <c r="N18" s="96" t="str">
        <f t="shared" si="0"/>
        <v/>
      </c>
      <c r="O18" s="14"/>
      <c r="P18" s="2"/>
      <c r="Q18" s="40" t="str">
        <f t="shared" si="1"/>
        <v/>
      </c>
      <c r="R18" s="2"/>
      <c r="S18" s="2"/>
      <c r="T18" s="2"/>
      <c r="U18" s="2"/>
    </row>
    <row r="19" spans="1:21">
      <c r="A19" s="2"/>
      <c r="B19" s="5"/>
      <c r="C19" s="12">
        <v>4</v>
      </c>
      <c r="D19" s="90"/>
      <c r="E19" s="90"/>
      <c r="F19" s="90"/>
      <c r="G19" s="90"/>
      <c r="H19" s="102"/>
      <c r="I19" s="142"/>
      <c r="J19" s="103"/>
      <c r="K19" s="141"/>
      <c r="L19" s="90"/>
      <c r="M19" s="90"/>
      <c r="N19" s="96" t="str">
        <f t="shared" si="0"/>
        <v/>
      </c>
      <c r="O19" s="14"/>
      <c r="P19" s="2"/>
      <c r="Q19" s="40" t="str">
        <f t="shared" si="1"/>
        <v/>
      </c>
      <c r="R19" s="2"/>
      <c r="S19" s="2"/>
      <c r="T19" s="2"/>
      <c r="U19" s="2"/>
    </row>
    <row r="20" spans="1:21">
      <c r="A20" s="2"/>
      <c r="B20" s="5"/>
      <c r="C20" s="12">
        <v>5</v>
      </c>
      <c r="D20" s="90"/>
      <c r="E20" s="90"/>
      <c r="F20" s="90"/>
      <c r="G20" s="90"/>
      <c r="H20" s="102"/>
      <c r="I20" s="142"/>
      <c r="J20" s="103"/>
      <c r="K20" s="141"/>
      <c r="L20" s="90"/>
      <c r="M20" s="90"/>
      <c r="N20" s="96" t="str">
        <f t="shared" si="0"/>
        <v/>
      </c>
      <c r="O20" s="14"/>
      <c r="P20" s="2"/>
      <c r="Q20" s="40" t="str">
        <f t="shared" si="1"/>
        <v/>
      </c>
      <c r="R20" s="2"/>
      <c r="S20" s="2"/>
      <c r="T20" s="2"/>
      <c r="U20" s="2"/>
    </row>
    <row r="21" spans="1:21">
      <c r="A21" s="2"/>
      <c r="B21" s="5"/>
      <c r="C21" s="12">
        <v>6</v>
      </c>
      <c r="D21" s="90"/>
      <c r="E21" s="90"/>
      <c r="F21" s="90"/>
      <c r="G21" s="90"/>
      <c r="H21" s="102"/>
      <c r="I21" s="142"/>
      <c r="J21" s="103"/>
      <c r="K21" s="141"/>
      <c r="L21" s="90"/>
      <c r="M21" s="90"/>
      <c r="N21" s="96" t="str">
        <f t="shared" si="0"/>
        <v/>
      </c>
      <c r="O21" s="14"/>
      <c r="P21" s="2"/>
      <c r="Q21" s="40" t="str">
        <f t="shared" si="1"/>
        <v/>
      </c>
      <c r="R21" s="2"/>
      <c r="S21" s="2"/>
      <c r="T21" s="2"/>
      <c r="U21" s="2"/>
    </row>
    <row r="22" spans="1:21">
      <c r="A22" s="2"/>
      <c r="B22" s="5"/>
      <c r="C22" s="12">
        <v>7</v>
      </c>
      <c r="D22" s="90"/>
      <c r="E22" s="90"/>
      <c r="F22" s="90"/>
      <c r="G22" s="90"/>
      <c r="H22" s="102"/>
      <c r="I22" s="142"/>
      <c r="J22" s="103"/>
      <c r="K22" s="141"/>
      <c r="L22" s="90"/>
      <c r="M22" s="90"/>
      <c r="N22" s="96" t="str">
        <f t="shared" si="0"/>
        <v/>
      </c>
      <c r="O22" s="14"/>
      <c r="P22" s="2"/>
      <c r="Q22" s="40" t="str">
        <f t="shared" si="1"/>
        <v/>
      </c>
      <c r="R22" s="2"/>
      <c r="S22" s="2"/>
      <c r="T22" s="2"/>
      <c r="U22" s="2"/>
    </row>
    <row r="23" spans="1:21">
      <c r="A23" s="2"/>
      <c r="B23" s="5"/>
      <c r="C23" s="12">
        <v>8</v>
      </c>
      <c r="D23" s="90"/>
      <c r="E23" s="90"/>
      <c r="F23" s="90"/>
      <c r="G23" s="90"/>
      <c r="H23" s="102"/>
      <c r="I23" s="142"/>
      <c r="J23" s="103"/>
      <c r="K23" s="141"/>
      <c r="L23" s="90"/>
      <c r="M23" s="90"/>
      <c r="N23" s="96" t="str">
        <f t="shared" si="0"/>
        <v/>
      </c>
      <c r="O23" s="14"/>
      <c r="P23" s="2"/>
      <c r="Q23" s="40" t="str">
        <f t="shared" si="1"/>
        <v/>
      </c>
      <c r="R23" s="2"/>
      <c r="S23" s="2"/>
      <c r="T23" s="2"/>
      <c r="U23" s="2"/>
    </row>
    <row r="24" spans="1:21">
      <c r="A24" s="2"/>
      <c r="B24" s="5"/>
      <c r="C24" s="12">
        <v>9</v>
      </c>
      <c r="D24" s="90"/>
      <c r="E24" s="90"/>
      <c r="F24" s="90"/>
      <c r="G24" s="90"/>
      <c r="H24" s="102"/>
      <c r="I24" s="142"/>
      <c r="J24" s="103"/>
      <c r="K24" s="141"/>
      <c r="L24" s="90"/>
      <c r="M24" s="90"/>
      <c r="N24" s="96" t="str">
        <f t="shared" si="0"/>
        <v/>
      </c>
      <c r="O24" s="14"/>
      <c r="P24" s="2"/>
      <c r="Q24" s="40" t="str">
        <f t="shared" si="1"/>
        <v/>
      </c>
      <c r="R24" s="2"/>
      <c r="S24" s="2"/>
      <c r="T24" s="2"/>
      <c r="U24" s="2"/>
    </row>
    <row r="25" spans="1:21">
      <c r="A25" s="2"/>
      <c r="B25" s="5"/>
      <c r="C25" s="12">
        <v>10</v>
      </c>
      <c r="D25" s="90"/>
      <c r="E25" s="90"/>
      <c r="F25" s="90"/>
      <c r="G25" s="90"/>
      <c r="H25" s="102"/>
      <c r="I25" s="142"/>
      <c r="J25" s="103"/>
      <c r="K25" s="141"/>
      <c r="L25" s="90"/>
      <c r="M25" s="90"/>
      <c r="N25" s="96" t="str">
        <f t="shared" si="0"/>
        <v/>
      </c>
      <c r="O25" s="14"/>
      <c r="P25" s="2"/>
      <c r="Q25" s="40" t="str">
        <f t="shared" si="1"/>
        <v/>
      </c>
      <c r="R25" s="2"/>
      <c r="S25" s="2"/>
      <c r="T25" s="2"/>
      <c r="U25" s="2"/>
    </row>
    <row r="26" spans="1:21">
      <c r="A26" s="2"/>
      <c r="B26" s="5"/>
      <c r="C26" s="12">
        <v>11</v>
      </c>
      <c r="D26" s="90"/>
      <c r="E26" s="90"/>
      <c r="F26" s="90"/>
      <c r="G26" s="90"/>
      <c r="H26" s="102"/>
      <c r="I26" s="142"/>
      <c r="J26" s="103"/>
      <c r="K26" s="141"/>
      <c r="L26" s="90"/>
      <c r="M26" s="90"/>
      <c r="N26" s="96" t="str">
        <f t="shared" si="0"/>
        <v/>
      </c>
      <c r="O26" s="14"/>
      <c r="P26" s="2"/>
      <c r="Q26" s="40" t="str">
        <f t="shared" si="1"/>
        <v/>
      </c>
      <c r="R26" s="2"/>
      <c r="S26" s="2"/>
      <c r="T26" s="2"/>
      <c r="U26" s="2"/>
    </row>
    <row r="27" spans="1:21">
      <c r="A27" s="2"/>
      <c r="B27" s="5"/>
      <c r="C27" s="12">
        <v>12</v>
      </c>
      <c r="D27" s="90"/>
      <c r="E27" s="90"/>
      <c r="F27" s="90"/>
      <c r="G27" s="90"/>
      <c r="H27" s="102"/>
      <c r="I27" s="142"/>
      <c r="J27" s="103"/>
      <c r="K27" s="141"/>
      <c r="L27" s="90"/>
      <c r="M27" s="90"/>
      <c r="N27" s="96" t="str">
        <f t="shared" si="0"/>
        <v/>
      </c>
      <c r="O27" s="14"/>
      <c r="P27" s="2"/>
      <c r="Q27" s="40" t="str">
        <f t="shared" si="1"/>
        <v/>
      </c>
      <c r="R27" s="2"/>
      <c r="S27" s="2"/>
      <c r="T27" s="2"/>
      <c r="U27" s="2"/>
    </row>
    <row r="28" spans="1:21">
      <c r="A28" s="2"/>
      <c r="B28" s="5"/>
      <c r="C28" s="12">
        <v>13</v>
      </c>
      <c r="D28" s="90"/>
      <c r="E28" s="90"/>
      <c r="F28" s="90"/>
      <c r="G28" s="90"/>
      <c r="H28" s="102"/>
      <c r="I28" s="142"/>
      <c r="J28" s="103"/>
      <c r="K28" s="141"/>
      <c r="L28" s="90"/>
      <c r="M28" s="90"/>
      <c r="N28" s="96" t="str">
        <f t="shared" si="0"/>
        <v/>
      </c>
      <c r="O28" s="14"/>
      <c r="P28" s="2"/>
      <c r="Q28" s="40" t="str">
        <f t="shared" si="1"/>
        <v/>
      </c>
      <c r="R28" s="2"/>
      <c r="S28" s="2"/>
      <c r="T28" s="2"/>
      <c r="U28" s="2"/>
    </row>
    <row r="29" spans="1:21">
      <c r="A29" s="2"/>
      <c r="B29" s="5"/>
      <c r="C29" s="12">
        <v>14</v>
      </c>
      <c r="D29" s="90"/>
      <c r="E29" s="90"/>
      <c r="F29" s="90"/>
      <c r="G29" s="90"/>
      <c r="H29" s="102"/>
      <c r="I29" s="142"/>
      <c r="J29" s="103"/>
      <c r="K29" s="141"/>
      <c r="L29" s="90"/>
      <c r="M29" s="90"/>
      <c r="N29" s="96" t="str">
        <f t="shared" si="0"/>
        <v/>
      </c>
      <c r="O29" s="14"/>
      <c r="P29" s="2"/>
      <c r="Q29" s="40" t="str">
        <f t="shared" si="1"/>
        <v/>
      </c>
      <c r="R29" s="2"/>
      <c r="S29" s="2"/>
      <c r="T29" s="2"/>
      <c r="U29" s="2"/>
    </row>
    <row r="30" spans="1:21">
      <c r="A30" s="2"/>
      <c r="B30" s="5"/>
      <c r="C30" s="12">
        <v>15</v>
      </c>
      <c r="D30" s="90"/>
      <c r="E30" s="90"/>
      <c r="F30" s="90"/>
      <c r="G30" s="90"/>
      <c r="H30" s="102"/>
      <c r="I30" s="142"/>
      <c r="J30" s="103"/>
      <c r="K30" s="141"/>
      <c r="L30" s="90"/>
      <c r="M30" s="90"/>
      <c r="N30" s="96" t="str">
        <f t="shared" si="0"/>
        <v/>
      </c>
      <c r="O30" s="14"/>
      <c r="P30" s="2"/>
      <c r="Q30" s="40" t="str">
        <f t="shared" si="1"/>
        <v/>
      </c>
      <c r="R30" s="2"/>
      <c r="S30" s="2"/>
      <c r="T30" s="2"/>
      <c r="U30" s="2"/>
    </row>
    <row r="31" spans="1:21">
      <c r="A31" s="2"/>
      <c r="B31" s="5"/>
      <c r="C31" s="12">
        <v>16</v>
      </c>
      <c r="D31" s="90"/>
      <c r="E31" s="90"/>
      <c r="F31" s="90"/>
      <c r="G31" s="90"/>
      <c r="H31" s="102"/>
      <c r="I31" s="142"/>
      <c r="J31" s="103"/>
      <c r="K31" s="141"/>
      <c r="L31" s="90"/>
      <c r="M31" s="90"/>
      <c r="N31" s="96" t="str">
        <f t="shared" si="0"/>
        <v/>
      </c>
      <c r="O31" s="14"/>
      <c r="P31" s="2"/>
      <c r="Q31" s="40" t="str">
        <f t="shared" si="1"/>
        <v/>
      </c>
      <c r="R31" s="2"/>
      <c r="S31" s="2"/>
      <c r="T31" s="2"/>
      <c r="U31" s="2"/>
    </row>
    <row r="32" spans="1:21">
      <c r="A32" s="2"/>
      <c r="B32" s="5"/>
      <c r="C32" s="12">
        <v>17</v>
      </c>
      <c r="D32" s="90"/>
      <c r="E32" s="90"/>
      <c r="F32" s="90"/>
      <c r="G32" s="90"/>
      <c r="H32" s="102"/>
      <c r="I32" s="142"/>
      <c r="J32" s="103"/>
      <c r="K32" s="141"/>
      <c r="L32" s="90"/>
      <c r="M32" s="90"/>
      <c r="N32" s="96" t="str">
        <f t="shared" si="0"/>
        <v/>
      </c>
      <c r="O32" s="14"/>
      <c r="P32" s="2"/>
      <c r="Q32" s="40" t="str">
        <f t="shared" si="1"/>
        <v/>
      </c>
      <c r="R32" s="2"/>
      <c r="S32" s="2"/>
      <c r="T32" s="2"/>
      <c r="U32" s="2"/>
    </row>
    <row r="33" spans="1:21">
      <c r="A33" s="2"/>
      <c r="B33" s="5"/>
      <c r="C33" s="12">
        <v>18</v>
      </c>
      <c r="D33" s="90"/>
      <c r="E33" s="90"/>
      <c r="F33" s="90"/>
      <c r="G33" s="90"/>
      <c r="H33" s="102"/>
      <c r="I33" s="142"/>
      <c r="J33" s="103"/>
      <c r="K33" s="141"/>
      <c r="L33" s="90"/>
      <c r="M33" s="90"/>
      <c r="N33" s="96" t="str">
        <f t="shared" si="0"/>
        <v/>
      </c>
      <c r="O33" s="14"/>
      <c r="P33" s="2"/>
      <c r="Q33" s="40" t="str">
        <f t="shared" si="1"/>
        <v/>
      </c>
      <c r="R33" s="2"/>
      <c r="S33" s="2"/>
      <c r="T33" s="2"/>
      <c r="U33" s="2"/>
    </row>
    <row r="34" spans="1:21">
      <c r="A34" s="2"/>
      <c r="B34" s="5"/>
      <c r="C34" s="12">
        <v>19</v>
      </c>
      <c r="D34" s="90"/>
      <c r="E34" s="90"/>
      <c r="F34" s="90"/>
      <c r="G34" s="90"/>
      <c r="H34" s="102"/>
      <c r="I34" s="142"/>
      <c r="J34" s="103"/>
      <c r="K34" s="141"/>
      <c r="L34" s="90"/>
      <c r="M34" s="90"/>
      <c r="N34" s="96" t="str">
        <f t="shared" si="0"/>
        <v/>
      </c>
      <c r="O34" s="14"/>
      <c r="P34" s="2"/>
      <c r="Q34" s="40" t="str">
        <f t="shared" si="1"/>
        <v/>
      </c>
      <c r="R34" s="2"/>
      <c r="S34" s="2"/>
      <c r="T34" s="2"/>
      <c r="U34" s="2"/>
    </row>
    <row r="35" spans="1:21">
      <c r="A35" s="2"/>
      <c r="B35" s="5"/>
      <c r="C35" s="12">
        <v>20</v>
      </c>
      <c r="D35" s="90"/>
      <c r="E35" s="90"/>
      <c r="F35" s="90"/>
      <c r="G35" s="90"/>
      <c r="H35" s="102"/>
      <c r="I35" s="142"/>
      <c r="J35" s="103"/>
      <c r="K35" s="141"/>
      <c r="L35" s="90"/>
      <c r="M35" s="90"/>
      <c r="N35" s="96" t="str">
        <f t="shared" si="0"/>
        <v/>
      </c>
      <c r="O35" s="14"/>
      <c r="P35" s="2"/>
      <c r="Q35" s="40" t="str">
        <f t="shared" si="1"/>
        <v/>
      </c>
      <c r="R35" s="2"/>
      <c r="S35" s="2"/>
      <c r="T35" s="2"/>
      <c r="U35" s="2"/>
    </row>
    <row r="36" spans="1:21">
      <c r="A36" s="2"/>
      <c r="B36" s="5"/>
      <c r="C36" s="12">
        <v>21</v>
      </c>
      <c r="D36" s="90"/>
      <c r="E36" s="90"/>
      <c r="F36" s="90"/>
      <c r="G36" s="90"/>
      <c r="H36" s="102"/>
      <c r="I36" s="142"/>
      <c r="J36" s="103"/>
      <c r="K36" s="141"/>
      <c r="L36" s="90"/>
      <c r="M36" s="90"/>
      <c r="N36" s="96" t="str">
        <f t="shared" si="0"/>
        <v/>
      </c>
      <c r="O36" s="14"/>
      <c r="P36" s="2"/>
      <c r="Q36" s="40" t="str">
        <f t="shared" si="1"/>
        <v/>
      </c>
      <c r="R36" s="2"/>
      <c r="S36" s="2"/>
      <c r="T36" s="2"/>
      <c r="U36" s="2"/>
    </row>
    <row r="37" spans="1:21">
      <c r="A37" s="2"/>
      <c r="B37" s="5"/>
      <c r="C37" s="12">
        <v>22</v>
      </c>
      <c r="D37" s="90"/>
      <c r="E37" s="90"/>
      <c r="F37" s="90"/>
      <c r="G37" s="90"/>
      <c r="H37" s="102"/>
      <c r="I37" s="142"/>
      <c r="J37" s="103"/>
      <c r="K37" s="141"/>
      <c r="L37" s="90"/>
      <c r="M37" s="90"/>
      <c r="N37" s="96" t="str">
        <f t="shared" si="0"/>
        <v/>
      </c>
      <c r="O37" s="14"/>
      <c r="P37" s="2"/>
      <c r="Q37" s="40" t="str">
        <f t="shared" si="1"/>
        <v/>
      </c>
      <c r="R37" s="2"/>
      <c r="S37" s="2"/>
      <c r="T37" s="2"/>
      <c r="U37" s="2"/>
    </row>
    <row r="38" spans="1:21">
      <c r="A38" s="2"/>
      <c r="B38" s="5"/>
      <c r="C38" s="12">
        <v>23</v>
      </c>
      <c r="D38" s="90"/>
      <c r="E38" s="90"/>
      <c r="F38" s="90"/>
      <c r="G38" s="90"/>
      <c r="H38" s="102"/>
      <c r="I38" s="142"/>
      <c r="J38" s="103"/>
      <c r="K38" s="141"/>
      <c r="L38" s="90"/>
      <c r="M38" s="90"/>
      <c r="N38" s="96" t="str">
        <f t="shared" si="0"/>
        <v/>
      </c>
      <c r="O38" s="14"/>
      <c r="P38" s="2"/>
      <c r="Q38" s="40" t="str">
        <f t="shared" si="1"/>
        <v/>
      </c>
      <c r="R38" s="2"/>
      <c r="S38" s="2"/>
      <c r="T38" s="2"/>
      <c r="U38" s="2"/>
    </row>
    <row r="39" spans="1:21">
      <c r="A39" s="2"/>
      <c r="B39" s="5"/>
      <c r="C39" s="12">
        <v>24</v>
      </c>
      <c r="D39" s="90"/>
      <c r="E39" s="90"/>
      <c r="F39" s="90"/>
      <c r="G39" s="90"/>
      <c r="H39" s="102"/>
      <c r="I39" s="142"/>
      <c r="J39" s="103"/>
      <c r="K39" s="141"/>
      <c r="L39" s="90"/>
      <c r="M39" s="90"/>
      <c r="N39" s="96" t="str">
        <f t="shared" si="0"/>
        <v/>
      </c>
      <c r="O39" s="14"/>
      <c r="P39" s="2"/>
      <c r="Q39" s="40" t="str">
        <f t="shared" si="1"/>
        <v/>
      </c>
      <c r="R39" s="2"/>
      <c r="S39" s="2"/>
      <c r="T39" s="2"/>
      <c r="U39" s="2"/>
    </row>
    <row r="40" spans="1:21">
      <c r="A40" s="2"/>
      <c r="B40" s="5"/>
      <c r="C40" s="12">
        <v>25</v>
      </c>
      <c r="D40" s="90"/>
      <c r="E40" s="90"/>
      <c r="F40" s="90"/>
      <c r="G40" s="90"/>
      <c r="H40" s="102"/>
      <c r="I40" s="142"/>
      <c r="J40" s="103"/>
      <c r="K40" s="141"/>
      <c r="L40" s="90"/>
      <c r="M40" s="90"/>
      <c r="N40" s="96" t="str">
        <f t="shared" si="0"/>
        <v/>
      </c>
      <c r="O40" s="14"/>
      <c r="P40" s="2"/>
      <c r="Q40" s="40" t="str">
        <f t="shared" si="1"/>
        <v/>
      </c>
      <c r="R40" s="2"/>
      <c r="S40" s="2"/>
      <c r="T40" s="2"/>
      <c r="U40" s="2"/>
    </row>
    <row r="41" spans="1:21">
      <c r="A41" s="2"/>
      <c r="B41" s="5"/>
      <c r="C41" s="12">
        <v>26</v>
      </c>
      <c r="D41" s="90"/>
      <c r="E41" s="90"/>
      <c r="F41" s="90"/>
      <c r="G41" s="90"/>
      <c r="H41" s="102"/>
      <c r="I41" s="142"/>
      <c r="J41" s="103"/>
      <c r="K41" s="141"/>
      <c r="L41" s="90"/>
      <c r="M41" s="90"/>
      <c r="N41" s="96" t="str">
        <f t="shared" si="0"/>
        <v/>
      </c>
      <c r="O41" s="14"/>
      <c r="P41" s="2"/>
      <c r="Q41" s="40" t="str">
        <f t="shared" si="1"/>
        <v/>
      </c>
      <c r="R41" s="2"/>
      <c r="S41" s="2"/>
      <c r="T41" s="2"/>
      <c r="U41" s="2"/>
    </row>
    <row r="42" spans="1:21">
      <c r="A42" s="2"/>
      <c r="B42" s="5"/>
      <c r="C42" s="12">
        <v>27</v>
      </c>
      <c r="D42" s="90"/>
      <c r="E42" s="90"/>
      <c r="F42" s="90"/>
      <c r="G42" s="90"/>
      <c r="H42" s="102"/>
      <c r="I42" s="142"/>
      <c r="J42" s="103"/>
      <c r="K42" s="141"/>
      <c r="L42" s="90"/>
      <c r="M42" s="90"/>
      <c r="N42" s="96" t="str">
        <f t="shared" si="0"/>
        <v/>
      </c>
      <c r="O42" s="14"/>
      <c r="P42" s="2"/>
      <c r="Q42" s="40" t="str">
        <f t="shared" si="1"/>
        <v/>
      </c>
      <c r="R42" s="2"/>
      <c r="S42" s="2"/>
      <c r="T42" s="2"/>
      <c r="U42" s="2"/>
    </row>
    <row r="43" spans="1:21">
      <c r="A43" s="2"/>
      <c r="B43" s="5"/>
      <c r="C43" s="12">
        <v>28</v>
      </c>
      <c r="D43" s="90"/>
      <c r="E43" s="90"/>
      <c r="F43" s="90"/>
      <c r="G43" s="90"/>
      <c r="H43" s="102"/>
      <c r="I43" s="142"/>
      <c r="J43" s="103"/>
      <c r="K43" s="141"/>
      <c r="L43" s="90"/>
      <c r="M43" s="90"/>
      <c r="N43" s="96" t="str">
        <f t="shared" si="0"/>
        <v/>
      </c>
      <c r="O43" s="14"/>
      <c r="P43" s="2"/>
      <c r="Q43" s="40" t="str">
        <f t="shared" si="1"/>
        <v/>
      </c>
      <c r="R43" s="2"/>
      <c r="S43" s="2"/>
      <c r="T43" s="2"/>
      <c r="U43" s="2"/>
    </row>
    <row r="44" spans="1:21">
      <c r="A44" s="2"/>
      <c r="B44" s="5"/>
      <c r="C44" s="12">
        <v>29</v>
      </c>
      <c r="D44" s="90"/>
      <c r="E44" s="90"/>
      <c r="F44" s="90"/>
      <c r="G44" s="90"/>
      <c r="H44" s="102"/>
      <c r="I44" s="142"/>
      <c r="J44" s="103"/>
      <c r="K44" s="141"/>
      <c r="L44" s="90"/>
      <c r="M44" s="90"/>
      <c r="N44" s="96" t="str">
        <f t="shared" si="0"/>
        <v/>
      </c>
      <c r="O44" s="14"/>
      <c r="P44" s="2"/>
      <c r="Q44" s="40" t="str">
        <f t="shared" si="1"/>
        <v/>
      </c>
      <c r="R44" s="2"/>
      <c r="S44" s="2"/>
      <c r="T44" s="2"/>
      <c r="U44" s="2"/>
    </row>
    <row r="45" spans="1:21">
      <c r="A45" s="2"/>
      <c r="B45" s="5"/>
      <c r="C45" s="12">
        <v>30</v>
      </c>
      <c r="D45" s="90"/>
      <c r="E45" s="90"/>
      <c r="F45" s="90"/>
      <c r="G45" s="90"/>
      <c r="H45" s="102"/>
      <c r="I45" s="142"/>
      <c r="J45" s="103"/>
      <c r="K45" s="141"/>
      <c r="L45" s="90"/>
      <c r="M45" s="90"/>
      <c r="N45" s="96" t="str">
        <f t="shared" si="0"/>
        <v/>
      </c>
      <c r="O45" s="14"/>
      <c r="P45" s="2"/>
      <c r="Q45" s="40" t="str">
        <f t="shared" si="1"/>
        <v/>
      </c>
      <c r="R45" s="2"/>
      <c r="S45" s="2"/>
      <c r="T45" s="2"/>
      <c r="U45" s="2"/>
    </row>
    <row r="46" spans="1:21">
      <c r="A46" s="2"/>
      <c r="B46" s="5"/>
      <c r="C46" s="12">
        <v>31</v>
      </c>
      <c r="D46" s="90"/>
      <c r="E46" s="90"/>
      <c r="F46" s="90"/>
      <c r="G46" s="90"/>
      <c r="H46" s="102"/>
      <c r="I46" s="142"/>
      <c r="J46" s="103"/>
      <c r="K46" s="141"/>
      <c r="L46" s="90"/>
      <c r="M46" s="90"/>
      <c r="N46" s="96" t="str">
        <f t="shared" si="0"/>
        <v/>
      </c>
      <c r="O46" s="14"/>
      <c r="P46" s="2"/>
      <c r="Q46" s="40" t="str">
        <f t="shared" si="1"/>
        <v/>
      </c>
      <c r="R46" s="2"/>
      <c r="S46" s="2"/>
      <c r="T46" s="2"/>
      <c r="U46" s="2"/>
    </row>
    <row r="47" spans="1:21">
      <c r="A47" s="2"/>
      <c r="B47" s="5"/>
      <c r="C47" s="12">
        <v>32</v>
      </c>
      <c r="D47" s="90"/>
      <c r="E47" s="90"/>
      <c r="F47" s="90"/>
      <c r="G47" s="90"/>
      <c r="H47" s="102"/>
      <c r="I47" s="142"/>
      <c r="J47" s="103"/>
      <c r="K47" s="141"/>
      <c r="L47" s="90"/>
      <c r="M47" s="90"/>
      <c r="N47" s="96" t="str">
        <f t="shared" si="0"/>
        <v/>
      </c>
      <c r="O47" s="14"/>
      <c r="P47" s="2"/>
      <c r="Q47" s="40" t="str">
        <f t="shared" si="1"/>
        <v/>
      </c>
      <c r="R47" s="2"/>
      <c r="S47" s="2"/>
      <c r="T47" s="2"/>
      <c r="U47" s="2"/>
    </row>
    <row r="48" spans="1:21">
      <c r="A48" s="2"/>
      <c r="B48" s="5"/>
      <c r="C48" s="12">
        <v>33</v>
      </c>
      <c r="D48" s="90"/>
      <c r="E48" s="90"/>
      <c r="F48" s="90"/>
      <c r="G48" s="90"/>
      <c r="H48" s="102"/>
      <c r="I48" s="142"/>
      <c r="J48" s="103"/>
      <c r="K48" s="141"/>
      <c r="L48" s="90"/>
      <c r="M48" s="90"/>
      <c r="N48" s="96" t="str">
        <f t="shared" ref="N48:N65" si="2">IF(NOT(ISBLANK(H48)),H48*8760*K48,"")</f>
        <v/>
      </c>
      <c r="O48" s="14"/>
      <c r="P48" s="2"/>
      <c r="Q48" s="40" t="str">
        <f t="shared" si="1"/>
        <v/>
      </c>
      <c r="R48" s="2"/>
      <c r="S48" s="2"/>
      <c r="T48" s="2"/>
      <c r="U48" s="2"/>
    </row>
    <row r="49" spans="1:21">
      <c r="A49" s="2"/>
      <c r="B49" s="5"/>
      <c r="C49" s="12">
        <v>34</v>
      </c>
      <c r="D49" s="90"/>
      <c r="E49" s="90"/>
      <c r="F49" s="90"/>
      <c r="G49" s="90"/>
      <c r="H49" s="102"/>
      <c r="I49" s="142"/>
      <c r="J49" s="103"/>
      <c r="K49" s="141"/>
      <c r="L49" s="90"/>
      <c r="M49" s="90"/>
      <c r="N49" s="96" t="str">
        <f t="shared" si="2"/>
        <v/>
      </c>
      <c r="O49" s="14"/>
      <c r="P49" s="2"/>
      <c r="Q49" s="40" t="str">
        <f t="shared" ref="Q49:Q66" si="3">IF(OR(AND(COUNTA(D49:L49)&gt;0,COUNTA(D49:L49)&lt;9),),"Required Information","")</f>
        <v/>
      </c>
      <c r="R49" s="2"/>
      <c r="S49" s="2"/>
      <c r="T49" s="2"/>
      <c r="U49" s="2"/>
    </row>
    <row r="50" spans="1:21">
      <c r="A50" s="2"/>
      <c r="B50" s="5"/>
      <c r="C50" s="12">
        <v>35</v>
      </c>
      <c r="D50" s="90"/>
      <c r="E50" s="90"/>
      <c r="F50" s="90"/>
      <c r="G50" s="90"/>
      <c r="H50" s="102"/>
      <c r="I50" s="142"/>
      <c r="J50" s="103"/>
      <c r="K50" s="141"/>
      <c r="L50" s="90"/>
      <c r="M50" s="90"/>
      <c r="N50" s="96" t="str">
        <f t="shared" si="2"/>
        <v/>
      </c>
      <c r="O50" s="14"/>
      <c r="P50" s="2"/>
      <c r="Q50" s="40" t="str">
        <f t="shared" si="3"/>
        <v/>
      </c>
      <c r="R50" s="2"/>
      <c r="S50" s="2"/>
      <c r="T50" s="2"/>
      <c r="U50" s="2"/>
    </row>
    <row r="51" spans="1:21">
      <c r="A51" s="2"/>
      <c r="B51" s="5"/>
      <c r="C51" s="12">
        <v>36</v>
      </c>
      <c r="D51" s="90"/>
      <c r="E51" s="90"/>
      <c r="F51" s="90"/>
      <c r="G51" s="90"/>
      <c r="H51" s="102"/>
      <c r="I51" s="142"/>
      <c r="J51" s="103"/>
      <c r="K51" s="141"/>
      <c r="L51" s="90"/>
      <c r="M51" s="90"/>
      <c r="N51" s="96" t="str">
        <f t="shared" si="2"/>
        <v/>
      </c>
      <c r="O51" s="14"/>
      <c r="P51" s="2"/>
      <c r="Q51" s="40" t="str">
        <f t="shared" si="3"/>
        <v/>
      </c>
      <c r="R51" s="2"/>
      <c r="S51" s="2"/>
      <c r="T51" s="2"/>
      <c r="U51" s="2"/>
    </row>
    <row r="52" spans="1:21">
      <c r="A52" s="2"/>
      <c r="B52" s="5"/>
      <c r="C52" s="12">
        <v>37</v>
      </c>
      <c r="D52" s="90"/>
      <c r="E52" s="90"/>
      <c r="F52" s="90"/>
      <c r="G52" s="90"/>
      <c r="H52" s="102"/>
      <c r="I52" s="142"/>
      <c r="J52" s="103"/>
      <c r="K52" s="141"/>
      <c r="L52" s="90"/>
      <c r="M52" s="90"/>
      <c r="N52" s="96" t="str">
        <f t="shared" si="2"/>
        <v/>
      </c>
      <c r="O52" s="14"/>
      <c r="P52" s="2"/>
      <c r="Q52" s="40" t="str">
        <f t="shared" si="3"/>
        <v/>
      </c>
      <c r="R52" s="2"/>
      <c r="S52" s="2"/>
      <c r="T52" s="2"/>
      <c r="U52" s="2"/>
    </row>
    <row r="53" spans="1:21">
      <c r="A53" s="2"/>
      <c r="B53" s="5"/>
      <c r="C53" s="12">
        <v>38</v>
      </c>
      <c r="D53" s="90"/>
      <c r="E53" s="90"/>
      <c r="F53" s="90"/>
      <c r="G53" s="90"/>
      <c r="H53" s="102"/>
      <c r="I53" s="142"/>
      <c r="J53" s="103"/>
      <c r="K53" s="141"/>
      <c r="L53" s="90"/>
      <c r="M53" s="90"/>
      <c r="N53" s="96" t="str">
        <f t="shared" si="2"/>
        <v/>
      </c>
      <c r="O53" s="14"/>
      <c r="P53" s="2"/>
      <c r="Q53" s="40" t="str">
        <f t="shared" si="3"/>
        <v/>
      </c>
      <c r="R53" s="2"/>
      <c r="S53" s="2"/>
      <c r="T53" s="2"/>
      <c r="U53" s="2"/>
    </row>
    <row r="54" spans="1:21">
      <c r="A54" s="2"/>
      <c r="B54" s="5"/>
      <c r="C54" s="12">
        <v>39</v>
      </c>
      <c r="D54" s="90"/>
      <c r="E54" s="90"/>
      <c r="F54" s="90"/>
      <c r="G54" s="90"/>
      <c r="H54" s="102"/>
      <c r="I54" s="142"/>
      <c r="J54" s="103"/>
      <c r="K54" s="141"/>
      <c r="L54" s="90"/>
      <c r="M54" s="90"/>
      <c r="N54" s="96" t="str">
        <f t="shared" si="2"/>
        <v/>
      </c>
      <c r="O54" s="14"/>
      <c r="P54" s="2"/>
      <c r="Q54" s="40" t="str">
        <f t="shared" si="3"/>
        <v/>
      </c>
      <c r="R54" s="2"/>
      <c r="S54" s="2"/>
      <c r="T54" s="2"/>
      <c r="U54" s="2"/>
    </row>
    <row r="55" spans="1:21">
      <c r="A55" s="2"/>
      <c r="B55" s="5"/>
      <c r="C55" s="12">
        <v>40</v>
      </c>
      <c r="D55" s="90"/>
      <c r="E55" s="90"/>
      <c r="F55" s="90"/>
      <c r="G55" s="90"/>
      <c r="H55" s="102"/>
      <c r="I55" s="142"/>
      <c r="J55" s="103"/>
      <c r="K55" s="141"/>
      <c r="L55" s="90"/>
      <c r="M55" s="90"/>
      <c r="N55" s="96" t="str">
        <f t="shared" si="2"/>
        <v/>
      </c>
      <c r="O55" s="14"/>
      <c r="P55" s="2"/>
      <c r="Q55" s="40" t="str">
        <f t="shared" si="3"/>
        <v/>
      </c>
      <c r="R55" s="2"/>
      <c r="S55" s="2"/>
      <c r="T55" s="2"/>
      <c r="U55" s="2"/>
    </row>
    <row r="56" spans="1:21">
      <c r="A56" s="2"/>
      <c r="B56" s="5"/>
      <c r="C56" s="12">
        <v>41</v>
      </c>
      <c r="D56" s="90"/>
      <c r="E56" s="90"/>
      <c r="F56" s="90"/>
      <c r="G56" s="90"/>
      <c r="H56" s="102"/>
      <c r="I56" s="142"/>
      <c r="J56" s="103"/>
      <c r="K56" s="141"/>
      <c r="L56" s="90"/>
      <c r="M56" s="90"/>
      <c r="N56" s="96" t="str">
        <f t="shared" si="2"/>
        <v/>
      </c>
      <c r="O56" s="14"/>
      <c r="P56" s="2"/>
      <c r="Q56" s="40" t="str">
        <f t="shared" si="3"/>
        <v/>
      </c>
      <c r="R56" s="2"/>
      <c r="S56" s="2"/>
      <c r="T56" s="2"/>
      <c r="U56" s="2"/>
    </row>
    <row r="57" spans="1:21">
      <c r="A57" s="2"/>
      <c r="B57" s="5"/>
      <c r="C57" s="12">
        <v>42</v>
      </c>
      <c r="D57" s="90"/>
      <c r="E57" s="90"/>
      <c r="F57" s="90"/>
      <c r="G57" s="90"/>
      <c r="H57" s="102"/>
      <c r="I57" s="142"/>
      <c r="J57" s="103"/>
      <c r="K57" s="141"/>
      <c r="L57" s="90"/>
      <c r="M57" s="90"/>
      <c r="N57" s="96" t="str">
        <f t="shared" si="2"/>
        <v/>
      </c>
      <c r="O57" s="14"/>
      <c r="P57" s="2"/>
      <c r="Q57" s="40" t="str">
        <f t="shared" si="3"/>
        <v/>
      </c>
      <c r="R57" s="2"/>
      <c r="S57" s="2"/>
      <c r="T57" s="2"/>
      <c r="U57" s="2"/>
    </row>
    <row r="58" spans="1:21">
      <c r="A58" s="2"/>
      <c r="B58" s="5"/>
      <c r="C58" s="12">
        <v>43</v>
      </c>
      <c r="D58" s="90"/>
      <c r="E58" s="90"/>
      <c r="F58" s="90"/>
      <c r="G58" s="90"/>
      <c r="H58" s="102"/>
      <c r="I58" s="142"/>
      <c r="J58" s="103"/>
      <c r="K58" s="141"/>
      <c r="L58" s="90"/>
      <c r="M58" s="90"/>
      <c r="N58" s="96" t="str">
        <f t="shared" si="2"/>
        <v/>
      </c>
      <c r="O58" s="14"/>
      <c r="P58" s="2"/>
      <c r="Q58" s="40" t="str">
        <f t="shared" si="3"/>
        <v/>
      </c>
      <c r="R58" s="2"/>
      <c r="S58" s="2"/>
      <c r="T58" s="2"/>
      <c r="U58" s="2"/>
    </row>
    <row r="59" spans="1:21">
      <c r="A59" s="2"/>
      <c r="B59" s="5"/>
      <c r="C59" s="12">
        <v>44</v>
      </c>
      <c r="D59" s="90"/>
      <c r="E59" s="90"/>
      <c r="F59" s="90"/>
      <c r="G59" s="90"/>
      <c r="H59" s="102"/>
      <c r="I59" s="142"/>
      <c r="J59" s="103"/>
      <c r="K59" s="141"/>
      <c r="L59" s="90"/>
      <c r="M59" s="90"/>
      <c r="N59" s="96" t="str">
        <f t="shared" si="2"/>
        <v/>
      </c>
      <c r="O59" s="14"/>
      <c r="P59" s="2"/>
      <c r="Q59" s="40" t="str">
        <f t="shared" si="3"/>
        <v/>
      </c>
      <c r="R59" s="2"/>
      <c r="S59" s="2"/>
      <c r="T59" s="2"/>
      <c r="U59" s="2"/>
    </row>
    <row r="60" spans="1:21">
      <c r="A60" s="2"/>
      <c r="B60" s="5"/>
      <c r="C60" s="12">
        <v>45</v>
      </c>
      <c r="D60" s="90"/>
      <c r="E60" s="90"/>
      <c r="F60" s="90"/>
      <c r="G60" s="90"/>
      <c r="H60" s="102"/>
      <c r="I60" s="142"/>
      <c r="J60" s="103"/>
      <c r="K60" s="141"/>
      <c r="L60" s="90"/>
      <c r="M60" s="90"/>
      <c r="N60" s="96" t="str">
        <f t="shared" si="2"/>
        <v/>
      </c>
      <c r="O60" s="14"/>
      <c r="P60" s="2"/>
      <c r="Q60" s="40" t="str">
        <f t="shared" si="3"/>
        <v/>
      </c>
      <c r="R60" s="2"/>
      <c r="S60" s="2"/>
      <c r="T60" s="2"/>
      <c r="U60" s="2"/>
    </row>
    <row r="61" spans="1:21">
      <c r="A61" s="2"/>
      <c r="B61" s="5"/>
      <c r="C61" s="12">
        <v>46</v>
      </c>
      <c r="D61" s="90"/>
      <c r="E61" s="90"/>
      <c r="F61" s="90"/>
      <c r="G61" s="90"/>
      <c r="H61" s="102"/>
      <c r="I61" s="142"/>
      <c r="J61" s="103"/>
      <c r="K61" s="141"/>
      <c r="L61" s="90"/>
      <c r="M61" s="90"/>
      <c r="N61" s="96" t="str">
        <f t="shared" si="2"/>
        <v/>
      </c>
      <c r="O61" s="14"/>
      <c r="P61" s="2"/>
      <c r="Q61" s="40" t="str">
        <f t="shared" si="3"/>
        <v/>
      </c>
      <c r="R61" s="2"/>
      <c r="S61" s="2"/>
      <c r="T61" s="2"/>
      <c r="U61" s="2"/>
    </row>
    <row r="62" spans="1:21">
      <c r="A62" s="2"/>
      <c r="B62" s="5"/>
      <c r="C62" s="12">
        <v>47</v>
      </c>
      <c r="D62" s="90"/>
      <c r="E62" s="90"/>
      <c r="F62" s="90"/>
      <c r="G62" s="90"/>
      <c r="H62" s="102"/>
      <c r="I62" s="142"/>
      <c r="J62" s="103"/>
      <c r="K62" s="141"/>
      <c r="L62" s="90"/>
      <c r="M62" s="90"/>
      <c r="N62" s="96" t="str">
        <f t="shared" si="2"/>
        <v/>
      </c>
      <c r="O62" s="14"/>
      <c r="P62" s="2"/>
      <c r="Q62" s="40" t="str">
        <f t="shared" si="3"/>
        <v/>
      </c>
      <c r="R62" s="2"/>
      <c r="S62" s="2"/>
      <c r="T62" s="2"/>
      <c r="U62" s="2"/>
    </row>
    <row r="63" spans="1:21">
      <c r="A63" s="2"/>
      <c r="B63" s="5"/>
      <c r="C63" s="12">
        <v>48</v>
      </c>
      <c r="D63" s="90"/>
      <c r="E63" s="90"/>
      <c r="F63" s="90"/>
      <c r="G63" s="90"/>
      <c r="H63" s="102"/>
      <c r="I63" s="142"/>
      <c r="J63" s="103"/>
      <c r="K63" s="141"/>
      <c r="L63" s="90"/>
      <c r="M63" s="90"/>
      <c r="N63" s="96" t="str">
        <f t="shared" si="2"/>
        <v/>
      </c>
      <c r="O63" s="14"/>
      <c r="P63" s="2"/>
      <c r="Q63" s="40" t="str">
        <f t="shared" si="3"/>
        <v/>
      </c>
      <c r="R63" s="2"/>
      <c r="S63" s="2"/>
      <c r="T63" s="2"/>
      <c r="U63" s="2"/>
    </row>
    <row r="64" spans="1:21">
      <c r="A64" s="2"/>
      <c r="B64" s="5"/>
      <c r="C64" s="12">
        <v>49</v>
      </c>
      <c r="D64" s="90"/>
      <c r="E64" s="90"/>
      <c r="F64" s="90"/>
      <c r="G64" s="90"/>
      <c r="H64" s="102"/>
      <c r="I64" s="142"/>
      <c r="J64" s="103"/>
      <c r="K64" s="141"/>
      <c r="L64" s="90"/>
      <c r="M64" s="90"/>
      <c r="N64" s="96" t="str">
        <f t="shared" si="2"/>
        <v/>
      </c>
      <c r="O64" s="14"/>
      <c r="P64" s="2"/>
      <c r="Q64" s="40" t="str">
        <f t="shared" si="3"/>
        <v/>
      </c>
      <c r="R64" s="2"/>
      <c r="S64" s="2"/>
      <c r="T64" s="2"/>
      <c r="U64" s="2"/>
    </row>
    <row r="65" spans="1:21">
      <c r="A65" s="2"/>
      <c r="B65" s="5"/>
      <c r="C65" s="12">
        <v>50</v>
      </c>
      <c r="D65" s="90"/>
      <c r="E65" s="90"/>
      <c r="F65" s="90"/>
      <c r="G65" s="90"/>
      <c r="H65" s="102"/>
      <c r="I65" s="142"/>
      <c r="J65" s="103"/>
      <c r="K65" s="141"/>
      <c r="L65" s="90"/>
      <c r="M65" s="90"/>
      <c r="N65" s="96" t="str">
        <f t="shared" si="2"/>
        <v/>
      </c>
      <c r="O65" s="14"/>
      <c r="P65" s="2"/>
      <c r="Q65" s="40" t="str">
        <f t="shared" si="3"/>
        <v/>
      </c>
      <c r="R65" s="2"/>
      <c r="S65" s="2"/>
      <c r="T65" s="2"/>
      <c r="U65" s="2"/>
    </row>
    <row r="66" spans="1:21">
      <c r="A66" s="2"/>
      <c r="B66" s="5"/>
      <c r="C66" s="11"/>
      <c r="D66" s="11"/>
      <c r="E66" s="11"/>
      <c r="F66" s="11"/>
      <c r="G66" s="11"/>
      <c r="H66" s="11"/>
      <c r="I66" s="11"/>
      <c r="J66" s="11"/>
      <c r="K66" s="11"/>
      <c r="L66" s="11"/>
      <c r="M66" s="11"/>
      <c r="N66" s="11"/>
      <c r="O66" s="6"/>
      <c r="P66" s="2"/>
      <c r="Q66" s="2" t="str">
        <f t="shared" si="3"/>
        <v/>
      </c>
      <c r="R66" s="2"/>
      <c r="S66" s="2"/>
      <c r="T66" s="2"/>
      <c r="U66" s="2"/>
    </row>
    <row r="67" spans="1:21">
      <c r="A67" s="2"/>
      <c r="B67" s="7"/>
      <c r="C67" s="8"/>
      <c r="D67" s="8"/>
      <c r="E67" s="8"/>
      <c r="F67" s="8"/>
      <c r="G67" s="8"/>
      <c r="H67" s="8"/>
      <c r="I67" s="8"/>
      <c r="J67" s="8"/>
      <c r="K67" s="8"/>
      <c r="L67" s="8"/>
      <c r="M67" s="8"/>
      <c r="N67" s="8"/>
      <c r="O67" s="9"/>
      <c r="P67" s="2"/>
      <c r="Q67" s="2"/>
      <c r="R67" s="2"/>
      <c r="S67" s="2"/>
      <c r="T67" s="2"/>
      <c r="U67" s="2"/>
    </row>
    <row r="68" spans="1:21">
      <c r="A68" s="2"/>
      <c r="B68" s="2"/>
      <c r="C68" s="2"/>
      <c r="D68" s="2"/>
      <c r="E68" s="2"/>
      <c r="F68" s="2"/>
      <c r="G68" s="2"/>
      <c r="H68" s="2"/>
      <c r="I68" s="2"/>
      <c r="J68" s="2"/>
      <c r="K68" s="2"/>
      <c r="L68" s="2"/>
      <c r="M68" s="2"/>
      <c r="N68" s="2"/>
      <c r="O68" s="2"/>
      <c r="P68" s="2"/>
      <c r="Q68" s="2"/>
      <c r="R68" s="2"/>
      <c r="S68" s="2"/>
      <c r="T68" s="2"/>
      <c r="U68" s="2"/>
    </row>
    <row r="69" spans="1:21">
      <c r="A69" s="2"/>
      <c r="B69" s="2"/>
      <c r="C69" s="2"/>
      <c r="D69" s="2"/>
      <c r="E69" s="2"/>
      <c r="F69" s="2"/>
      <c r="G69" s="2"/>
      <c r="H69" s="2"/>
      <c r="I69" s="2"/>
      <c r="J69" s="2"/>
      <c r="K69" s="2"/>
      <c r="L69" s="2"/>
      <c r="M69" s="2"/>
      <c r="N69" s="2"/>
      <c r="O69" s="2"/>
      <c r="P69" s="2"/>
      <c r="Q69" s="2"/>
      <c r="R69" s="2"/>
      <c r="S69" s="2"/>
      <c r="T69" s="2"/>
      <c r="U69" s="2"/>
    </row>
    <row r="70" spans="1:21">
      <c r="A70" s="2"/>
      <c r="B70" s="2"/>
      <c r="C70" s="2"/>
      <c r="D70" s="2"/>
      <c r="E70" s="2"/>
      <c r="F70" s="2"/>
      <c r="G70" s="2"/>
      <c r="H70" s="2"/>
      <c r="I70" s="2"/>
      <c r="J70" s="2"/>
      <c r="K70" s="2"/>
      <c r="L70" s="2"/>
      <c r="M70" s="2"/>
      <c r="N70" s="2"/>
      <c r="O70" s="2"/>
      <c r="P70" s="2"/>
      <c r="Q70" s="2"/>
      <c r="R70" s="2"/>
      <c r="S70" s="2"/>
      <c r="T70" s="2"/>
      <c r="U70" s="2"/>
    </row>
    <row r="71" spans="1:21">
      <c r="A71" s="2"/>
      <c r="B71" s="2"/>
      <c r="C71" s="2"/>
      <c r="D71" s="2"/>
      <c r="E71" s="2"/>
      <c r="F71" s="2"/>
      <c r="G71" s="2"/>
      <c r="H71" s="2"/>
      <c r="I71" s="2"/>
      <c r="J71" s="2"/>
      <c r="K71" s="2"/>
      <c r="L71" s="2"/>
      <c r="M71" s="2"/>
      <c r="N71" s="2"/>
      <c r="O71" s="2"/>
      <c r="P71" s="2"/>
      <c r="Q71" s="2"/>
      <c r="R71" s="2"/>
      <c r="S71" s="2"/>
      <c r="T71" s="2"/>
      <c r="U71" s="2"/>
    </row>
    <row r="72" spans="1:21">
      <c r="A72" s="2"/>
      <c r="B72" s="2"/>
      <c r="C72" s="2"/>
      <c r="D72" s="2"/>
      <c r="E72" s="2"/>
      <c r="F72" s="2"/>
      <c r="G72" s="2"/>
      <c r="H72" s="2"/>
      <c r="I72" s="2"/>
      <c r="J72" s="2"/>
      <c r="K72" s="2"/>
      <c r="L72" s="2"/>
      <c r="M72" s="2"/>
      <c r="N72" s="2"/>
      <c r="O72" s="2"/>
      <c r="P72" s="2"/>
      <c r="Q72" s="2"/>
      <c r="R72" s="2"/>
      <c r="S72" s="2"/>
      <c r="T72" s="2"/>
      <c r="U72" s="2"/>
    </row>
    <row r="73" spans="1:21">
      <c r="A73" s="2"/>
      <c r="B73" s="2"/>
      <c r="C73" s="2"/>
      <c r="D73" s="2"/>
      <c r="E73" s="2"/>
      <c r="F73" s="2"/>
      <c r="G73" s="2"/>
      <c r="H73" s="2"/>
      <c r="I73" s="2"/>
      <c r="J73" s="2"/>
      <c r="K73" s="2"/>
      <c r="L73" s="2"/>
      <c r="M73" s="2"/>
      <c r="N73" s="2"/>
      <c r="O73" s="2"/>
      <c r="P73" s="2"/>
      <c r="Q73" s="2"/>
      <c r="R73" s="2"/>
      <c r="S73" s="2"/>
      <c r="T73" s="2"/>
      <c r="U73" s="2"/>
    </row>
    <row r="74" spans="1:21">
      <c r="A74" s="2"/>
      <c r="B74" s="2"/>
      <c r="C74" s="2"/>
      <c r="D74" s="2"/>
      <c r="E74" s="2"/>
      <c r="F74" s="2"/>
      <c r="G74" s="2"/>
      <c r="H74" s="2"/>
      <c r="I74" s="2"/>
      <c r="J74" s="2"/>
      <c r="K74" s="2"/>
      <c r="L74" s="2"/>
      <c r="M74" s="2"/>
      <c r="N74" s="2"/>
      <c r="O74" s="2"/>
      <c r="P74" s="2"/>
      <c r="Q74" s="2"/>
      <c r="R74" s="2"/>
      <c r="S74" s="2"/>
      <c r="T74" s="2"/>
      <c r="U74" s="2"/>
    </row>
    <row r="75" spans="1:21">
      <c r="A75" s="2"/>
      <c r="B75" s="2"/>
      <c r="C75" s="2"/>
      <c r="D75" s="2"/>
      <c r="E75" s="2"/>
      <c r="F75" s="2"/>
      <c r="G75" s="2"/>
      <c r="H75" s="2"/>
      <c r="I75" s="2"/>
      <c r="J75" s="2"/>
      <c r="K75" s="2"/>
      <c r="L75" s="2"/>
      <c r="M75" s="2"/>
      <c r="N75" s="2"/>
      <c r="O75" s="2"/>
      <c r="P75" s="2"/>
      <c r="Q75" s="2"/>
      <c r="R75" s="2"/>
      <c r="S75" s="2"/>
      <c r="T75" s="2"/>
      <c r="U75" s="2"/>
    </row>
    <row r="76" spans="1:21">
      <c r="A76" s="2"/>
      <c r="B76" s="2"/>
      <c r="C76" s="2"/>
      <c r="D76" s="2"/>
      <c r="E76" s="2"/>
      <c r="F76" s="2"/>
      <c r="G76" s="2"/>
      <c r="H76" s="2"/>
      <c r="I76" s="2"/>
      <c r="J76" s="2"/>
      <c r="K76" s="2"/>
      <c r="L76" s="2"/>
      <c r="M76" s="2"/>
      <c r="N76" s="2"/>
      <c r="O76" s="2"/>
      <c r="P76" s="2"/>
      <c r="Q76" s="2"/>
      <c r="R76" s="2"/>
      <c r="S76" s="2"/>
      <c r="T76" s="2"/>
      <c r="U76" s="2"/>
    </row>
    <row r="77" spans="1:21">
      <c r="A77" s="2"/>
      <c r="B77" s="2"/>
      <c r="C77" s="2"/>
      <c r="D77" s="2"/>
      <c r="E77" s="2"/>
      <c r="F77" s="2"/>
      <c r="G77" s="2"/>
      <c r="H77" s="2"/>
      <c r="I77" s="2"/>
      <c r="J77" s="2"/>
      <c r="K77" s="2"/>
      <c r="L77" s="2"/>
      <c r="M77" s="2"/>
      <c r="N77" s="2"/>
      <c r="O77" s="2"/>
      <c r="P77" s="2"/>
      <c r="Q77" s="2"/>
      <c r="R77" s="2"/>
      <c r="S77" s="2"/>
      <c r="T77" s="2"/>
      <c r="U77" s="2"/>
    </row>
    <row r="78" spans="1:21">
      <c r="A78" s="2"/>
      <c r="B78" s="2"/>
      <c r="C78" s="2"/>
      <c r="D78" s="2"/>
      <c r="E78" s="2"/>
      <c r="F78" s="2"/>
      <c r="G78" s="2"/>
      <c r="H78" s="2"/>
      <c r="I78" s="2"/>
      <c r="J78" s="2"/>
      <c r="K78" s="2"/>
      <c r="L78" s="2"/>
      <c r="M78" s="2"/>
      <c r="N78" s="2"/>
      <c r="O78" s="2"/>
      <c r="P78" s="2"/>
      <c r="Q78" s="2"/>
      <c r="R78" s="2"/>
      <c r="S78" s="2"/>
      <c r="T78" s="2"/>
      <c r="U78" s="2"/>
    </row>
    <row r="79" spans="1:21">
      <c r="A79" s="2"/>
      <c r="B79" s="2"/>
      <c r="C79" s="2"/>
      <c r="D79" s="2"/>
      <c r="E79" s="2"/>
      <c r="F79" s="2"/>
      <c r="G79" s="2"/>
      <c r="H79" s="2"/>
      <c r="I79" s="2"/>
      <c r="J79" s="2"/>
      <c r="K79" s="2"/>
      <c r="L79" s="2"/>
      <c r="M79" s="2"/>
      <c r="N79" s="2"/>
      <c r="O79" s="2"/>
      <c r="P79" s="2"/>
      <c r="Q79" s="2"/>
      <c r="R79" s="2"/>
      <c r="S79" s="2"/>
      <c r="T79" s="2"/>
      <c r="U79" s="2"/>
    </row>
    <row r="80" spans="1:21">
      <c r="A80" s="2"/>
      <c r="B80" s="2"/>
      <c r="C80" s="2"/>
      <c r="D80" s="2"/>
      <c r="E80" s="2"/>
      <c r="F80" s="2"/>
      <c r="G80" s="2"/>
      <c r="H80" s="2"/>
      <c r="I80" s="2"/>
      <c r="J80" s="2"/>
      <c r="K80" s="2"/>
      <c r="L80" s="2"/>
      <c r="M80" s="2"/>
      <c r="N80" s="2"/>
      <c r="O80" s="2"/>
      <c r="P80" s="2"/>
      <c r="Q80" s="2"/>
      <c r="R80" s="2"/>
      <c r="S80" s="2"/>
      <c r="T80" s="2"/>
      <c r="U80" s="2"/>
    </row>
    <row r="81" spans="1:21">
      <c r="A81" s="2"/>
      <c r="B81" s="2"/>
      <c r="C81" s="2"/>
      <c r="D81" s="2"/>
      <c r="E81" s="2"/>
      <c r="F81" s="2"/>
      <c r="G81" s="2"/>
      <c r="H81" s="2"/>
      <c r="I81" s="2"/>
      <c r="J81" s="2"/>
      <c r="K81" s="2"/>
      <c r="L81" s="2"/>
      <c r="M81" s="2"/>
      <c r="N81" s="2"/>
      <c r="O81" s="2"/>
      <c r="P81" s="2"/>
      <c r="Q81" s="2"/>
      <c r="R81" s="2"/>
      <c r="S81" s="2"/>
      <c r="T81" s="2"/>
      <c r="U81" s="2"/>
    </row>
    <row r="82" spans="1:21">
      <c r="A82" s="2"/>
      <c r="B82" s="2"/>
      <c r="C82" s="2"/>
      <c r="D82" s="2"/>
      <c r="E82" s="2"/>
      <c r="F82" s="2"/>
      <c r="G82" s="2"/>
      <c r="H82" s="2"/>
      <c r="I82" s="2"/>
      <c r="J82" s="2"/>
      <c r="K82" s="2"/>
      <c r="L82" s="2"/>
      <c r="M82" s="2"/>
      <c r="N82" s="2"/>
      <c r="O82" s="2"/>
      <c r="P82" s="2"/>
      <c r="Q82" s="2"/>
      <c r="R82" s="2"/>
      <c r="S82" s="2"/>
      <c r="T82" s="2"/>
      <c r="U82" s="2"/>
    </row>
    <row r="83" spans="1:21">
      <c r="A83" s="2"/>
      <c r="B83" s="2"/>
      <c r="C83" s="2"/>
      <c r="D83" s="2"/>
      <c r="E83" s="2"/>
      <c r="F83" s="2"/>
      <c r="G83" s="2"/>
      <c r="H83" s="2"/>
      <c r="I83" s="2"/>
      <c r="J83" s="2"/>
      <c r="K83" s="2"/>
      <c r="L83" s="2"/>
      <c r="M83" s="2"/>
      <c r="N83" s="2"/>
      <c r="O83" s="2"/>
      <c r="P83" s="2"/>
      <c r="Q83" s="2"/>
      <c r="R83" s="2"/>
      <c r="S83" s="2"/>
      <c r="T83" s="2"/>
      <c r="U83" s="2"/>
    </row>
    <row r="84" spans="1:21">
      <c r="A84" s="2"/>
      <c r="B84" s="2"/>
      <c r="C84" s="2"/>
      <c r="D84" s="2"/>
      <c r="E84" s="2"/>
      <c r="F84" s="2"/>
      <c r="G84" s="2"/>
      <c r="H84" s="2"/>
      <c r="I84" s="2"/>
      <c r="J84" s="2"/>
      <c r="K84" s="2"/>
      <c r="L84" s="2"/>
      <c r="M84" s="2"/>
      <c r="N84" s="2"/>
      <c r="O84" s="2"/>
      <c r="P84" s="2"/>
      <c r="Q84" s="2"/>
      <c r="R84" s="2"/>
      <c r="S84" s="2"/>
      <c r="T84" s="2"/>
      <c r="U84" s="2"/>
    </row>
    <row r="85" spans="1:21">
      <c r="A85" s="2"/>
      <c r="B85" s="2"/>
      <c r="C85" s="2"/>
      <c r="D85" s="2"/>
      <c r="E85" s="2"/>
      <c r="F85" s="2"/>
      <c r="G85" s="2"/>
      <c r="H85" s="2"/>
      <c r="I85" s="2"/>
      <c r="J85" s="2"/>
      <c r="K85" s="2"/>
      <c r="L85" s="2"/>
      <c r="M85" s="2"/>
      <c r="N85" s="2"/>
      <c r="O85" s="2"/>
      <c r="P85" s="2"/>
      <c r="Q85" s="2"/>
      <c r="R85" s="2"/>
      <c r="S85" s="2"/>
      <c r="T85" s="2"/>
      <c r="U85" s="2"/>
    </row>
    <row r="86" spans="1:21">
      <c r="A86" s="2"/>
      <c r="B86" s="2"/>
      <c r="C86" s="2"/>
      <c r="D86" s="2"/>
      <c r="E86" s="2"/>
      <c r="F86" s="2"/>
      <c r="G86" s="2"/>
      <c r="H86" s="2"/>
      <c r="I86" s="2"/>
      <c r="J86" s="2"/>
      <c r="K86" s="2"/>
      <c r="L86" s="2"/>
      <c r="M86" s="2"/>
      <c r="N86" s="2"/>
      <c r="O86" s="2"/>
      <c r="P86" s="2"/>
      <c r="Q86" s="2"/>
      <c r="R86" s="2"/>
      <c r="S86" s="2"/>
      <c r="T86" s="2"/>
      <c r="U86" s="2"/>
    </row>
    <row r="87" spans="1:21">
      <c r="A87" s="2"/>
      <c r="B87" s="2"/>
      <c r="C87" s="2"/>
      <c r="D87" s="2"/>
      <c r="E87" s="2"/>
      <c r="F87" s="2"/>
      <c r="G87" s="2"/>
      <c r="H87" s="2"/>
      <c r="I87" s="2"/>
      <c r="J87" s="2"/>
      <c r="K87" s="2"/>
      <c r="L87" s="2"/>
      <c r="M87" s="2"/>
      <c r="N87" s="2"/>
      <c r="O87" s="2"/>
      <c r="P87" s="2"/>
      <c r="Q87" s="2"/>
      <c r="R87" s="2"/>
      <c r="S87" s="2"/>
      <c r="T87" s="2"/>
      <c r="U87" s="2"/>
    </row>
    <row r="88" spans="1:21">
      <c r="A88" s="2"/>
      <c r="B88" s="2"/>
      <c r="C88" s="2"/>
      <c r="D88" s="2"/>
      <c r="E88" s="2"/>
      <c r="F88" s="2"/>
      <c r="G88" s="2"/>
      <c r="H88" s="2"/>
      <c r="I88" s="2"/>
      <c r="J88" s="2"/>
      <c r="K88" s="2"/>
      <c r="L88" s="2"/>
      <c r="M88" s="2"/>
      <c r="N88" s="2"/>
      <c r="O88" s="2"/>
      <c r="P88" s="2"/>
      <c r="Q88" s="2"/>
      <c r="R88" s="2"/>
      <c r="S88" s="2"/>
      <c r="T88" s="2"/>
      <c r="U88" s="2"/>
    </row>
    <row r="89" spans="1:21">
      <c r="A89" s="2"/>
      <c r="B89" s="2"/>
      <c r="C89" s="2"/>
      <c r="D89" s="2"/>
      <c r="E89" s="2"/>
      <c r="F89" s="2"/>
      <c r="G89" s="2"/>
      <c r="H89" s="2"/>
      <c r="I89" s="2"/>
      <c r="J89" s="2"/>
      <c r="K89" s="2"/>
      <c r="L89" s="2"/>
      <c r="M89" s="2"/>
      <c r="N89" s="2"/>
      <c r="O89" s="2"/>
      <c r="P89" s="2"/>
      <c r="Q89" s="2"/>
      <c r="R89" s="2"/>
      <c r="S89" s="2"/>
      <c r="T89" s="2"/>
      <c r="U89" s="2"/>
    </row>
    <row r="90" spans="1:21">
      <c r="A90" s="2"/>
      <c r="B90" s="2"/>
      <c r="C90" s="2"/>
      <c r="D90" s="2"/>
      <c r="E90" s="2"/>
      <c r="F90" s="2"/>
      <c r="G90" s="2"/>
      <c r="H90" s="2"/>
      <c r="I90" s="2"/>
      <c r="J90" s="2"/>
      <c r="K90" s="2"/>
      <c r="L90" s="2"/>
      <c r="M90" s="2"/>
      <c r="N90" s="2"/>
      <c r="O90" s="2"/>
      <c r="P90" s="2"/>
      <c r="Q90" s="2"/>
      <c r="R90" s="2"/>
      <c r="S90" s="2"/>
      <c r="T90" s="2"/>
      <c r="U90" s="2"/>
    </row>
    <row r="91" spans="1:21">
      <c r="A91" s="2"/>
      <c r="B91" s="2"/>
      <c r="C91" s="2"/>
      <c r="D91" s="2"/>
      <c r="E91" s="2"/>
      <c r="F91" s="2"/>
      <c r="G91" s="2"/>
      <c r="H91" s="2"/>
      <c r="I91" s="2"/>
      <c r="J91" s="2"/>
      <c r="K91" s="2"/>
      <c r="L91" s="2"/>
      <c r="M91" s="2"/>
      <c r="N91" s="2"/>
      <c r="O91" s="2"/>
      <c r="P91" s="2"/>
      <c r="Q91" s="2"/>
      <c r="R91" s="2"/>
      <c r="S91" s="2"/>
      <c r="T91" s="2"/>
      <c r="U91" s="2"/>
    </row>
    <row r="92" spans="1:21">
      <c r="A92" s="2"/>
      <c r="B92" s="2"/>
      <c r="C92" s="2"/>
      <c r="D92" s="2"/>
      <c r="E92" s="2"/>
      <c r="F92" s="2"/>
      <c r="G92" s="2"/>
      <c r="H92" s="2"/>
      <c r="I92" s="2"/>
      <c r="J92" s="2"/>
      <c r="K92" s="2"/>
      <c r="L92" s="2"/>
      <c r="M92" s="2"/>
      <c r="N92" s="2"/>
      <c r="O92" s="2"/>
      <c r="P92" s="2"/>
      <c r="Q92" s="2"/>
      <c r="R92" s="2"/>
      <c r="S92" s="2"/>
      <c r="T92" s="2"/>
      <c r="U92" s="2"/>
    </row>
    <row r="93" spans="1:21">
      <c r="A93" s="2"/>
      <c r="B93" s="2"/>
      <c r="C93" s="2"/>
      <c r="D93" s="2"/>
      <c r="E93" s="2"/>
      <c r="F93" s="2"/>
      <c r="G93" s="2"/>
      <c r="H93" s="2"/>
      <c r="I93" s="2"/>
      <c r="J93" s="2"/>
      <c r="K93" s="2"/>
      <c r="L93" s="2"/>
      <c r="M93" s="2"/>
      <c r="N93" s="2"/>
      <c r="O93" s="2"/>
      <c r="P93" s="2"/>
      <c r="Q93" s="2"/>
      <c r="R93" s="2"/>
      <c r="S93" s="2"/>
      <c r="T93" s="2"/>
      <c r="U93" s="2"/>
    </row>
    <row r="94" spans="1:21">
      <c r="A94" s="2"/>
      <c r="B94" s="2"/>
      <c r="C94" s="2"/>
      <c r="D94" s="2"/>
      <c r="E94" s="2"/>
      <c r="F94" s="2"/>
      <c r="G94" s="2"/>
      <c r="H94" s="2"/>
      <c r="I94" s="2"/>
      <c r="J94" s="2"/>
      <c r="K94" s="2"/>
      <c r="L94" s="2"/>
      <c r="M94" s="2"/>
      <c r="N94" s="2"/>
      <c r="O94" s="2"/>
      <c r="P94" s="2"/>
      <c r="Q94" s="2"/>
      <c r="R94" s="2"/>
      <c r="S94" s="2"/>
      <c r="T94" s="2"/>
      <c r="U94" s="2"/>
    </row>
    <row r="95" spans="1:21">
      <c r="A95" s="2"/>
      <c r="B95" s="2"/>
      <c r="C95" s="2"/>
      <c r="D95" s="2"/>
      <c r="E95" s="2"/>
      <c r="F95" s="2"/>
      <c r="G95" s="2"/>
      <c r="H95" s="2"/>
      <c r="I95" s="2"/>
      <c r="J95" s="2"/>
      <c r="K95" s="2"/>
      <c r="L95" s="2"/>
      <c r="M95" s="2"/>
      <c r="N95" s="2"/>
      <c r="O95" s="2"/>
      <c r="P95" s="2"/>
      <c r="Q95" s="2"/>
      <c r="R95" s="2"/>
      <c r="S95" s="2"/>
      <c r="T95" s="2"/>
      <c r="U95" s="2"/>
    </row>
    <row r="96" spans="1:21">
      <c r="A96" s="2"/>
      <c r="B96" s="2"/>
      <c r="C96" s="2"/>
      <c r="D96" s="2"/>
      <c r="E96" s="2"/>
      <c r="F96" s="2"/>
      <c r="G96" s="2"/>
      <c r="H96" s="2"/>
      <c r="I96" s="2"/>
      <c r="J96" s="2"/>
      <c r="K96" s="2"/>
      <c r="L96" s="2"/>
      <c r="M96" s="2"/>
      <c r="N96" s="2"/>
      <c r="O96" s="2"/>
      <c r="P96" s="2"/>
      <c r="Q96" s="2"/>
      <c r="R96" s="2"/>
      <c r="S96" s="2"/>
      <c r="T96" s="2"/>
      <c r="U96" s="2"/>
    </row>
    <row r="97" spans="1:21">
      <c r="A97" s="2"/>
      <c r="B97" s="2"/>
      <c r="C97" s="2"/>
      <c r="D97" s="2"/>
      <c r="E97" s="2"/>
      <c r="F97" s="2"/>
      <c r="G97" s="2"/>
      <c r="H97" s="2"/>
      <c r="I97" s="2"/>
      <c r="J97" s="2"/>
      <c r="K97" s="2"/>
      <c r="L97" s="2"/>
      <c r="M97" s="2"/>
      <c r="N97" s="2"/>
      <c r="O97" s="2"/>
      <c r="P97" s="2"/>
      <c r="Q97" s="2"/>
      <c r="R97" s="2"/>
      <c r="S97" s="2"/>
      <c r="T97" s="2"/>
      <c r="U97" s="2"/>
    </row>
    <row r="98" spans="1:21">
      <c r="A98" s="2"/>
      <c r="B98" s="2"/>
      <c r="C98" s="2"/>
      <c r="D98" s="2"/>
      <c r="E98" s="2"/>
      <c r="F98" s="2"/>
      <c r="G98" s="2"/>
      <c r="H98" s="2"/>
      <c r="I98" s="2"/>
      <c r="J98" s="2"/>
      <c r="K98" s="2"/>
      <c r="L98" s="2"/>
      <c r="M98" s="2"/>
      <c r="N98" s="2"/>
      <c r="O98" s="2"/>
      <c r="P98" s="2"/>
      <c r="Q98" s="2"/>
      <c r="R98" s="2"/>
      <c r="S98" s="2"/>
      <c r="T98" s="2"/>
      <c r="U98" s="2"/>
    </row>
    <row r="99" spans="1:21">
      <c r="A99" s="2"/>
      <c r="B99" s="2"/>
      <c r="C99" s="2"/>
      <c r="D99" s="2"/>
      <c r="E99" s="2"/>
      <c r="F99" s="2"/>
      <c r="G99" s="2"/>
      <c r="H99" s="2"/>
      <c r="I99" s="2"/>
      <c r="J99" s="2"/>
      <c r="K99" s="2"/>
      <c r="L99" s="2"/>
      <c r="M99" s="2"/>
      <c r="N99" s="2"/>
      <c r="O99" s="2"/>
      <c r="P99" s="2"/>
      <c r="Q99" s="2"/>
      <c r="R99" s="2"/>
      <c r="S99" s="2"/>
      <c r="T99" s="2"/>
      <c r="U99" s="2"/>
    </row>
    <row r="100" spans="1:21">
      <c r="A100" s="2"/>
      <c r="B100" s="2"/>
      <c r="C100" s="2"/>
      <c r="D100" s="2"/>
      <c r="E100" s="2"/>
      <c r="F100" s="2"/>
      <c r="G100" s="2"/>
      <c r="H100" s="2"/>
      <c r="I100" s="2"/>
      <c r="J100" s="2"/>
      <c r="K100" s="2"/>
      <c r="L100" s="2"/>
      <c r="M100" s="2"/>
      <c r="N100" s="2"/>
      <c r="O100" s="2"/>
      <c r="P100" s="2"/>
      <c r="Q100" s="2"/>
      <c r="R100" s="2"/>
      <c r="S100" s="2"/>
      <c r="T100" s="2"/>
      <c r="U100" s="2"/>
    </row>
    <row r="101" spans="1:21">
      <c r="A101" s="2"/>
      <c r="B101" s="2"/>
      <c r="C101" s="2"/>
      <c r="D101" s="2"/>
      <c r="E101" s="2"/>
      <c r="F101" s="2"/>
      <c r="G101" s="2"/>
      <c r="H101" s="2"/>
      <c r="I101" s="2"/>
      <c r="J101" s="2"/>
      <c r="K101" s="2"/>
      <c r="L101" s="2"/>
      <c r="M101" s="2"/>
      <c r="N101" s="2"/>
      <c r="O101" s="2"/>
      <c r="P101" s="2"/>
      <c r="Q101" s="2"/>
      <c r="R101" s="2"/>
      <c r="S101" s="2"/>
      <c r="T101" s="2"/>
      <c r="U101" s="2"/>
    </row>
    <row r="102" spans="1:21">
      <c r="A102" s="2"/>
      <c r="B102" s="2"/>
      <c r="C102" s="2"/>
      <c r="D102" s="2"/>
      <c r="E102" s="2"/>
      <c r="F102" s="2"/>
      <c r="G102" s="2"/>
      <c r="H102" s="2"/>
      <c r="I102" s="2"/>
      <c r="J102" s="2"/>
      <c r="K102" s="2"/>
      <c r="L102" s="2"/>
      <c r="M102" s="2"/>
      <c r="N102" s="2"/>
      <c r="O102" s="2"/>
      <c r="P102" s="2"/>
      <c r="Q102" s="2"/>
      <c r="R102" s="2"/>
      <c r="S102" s="2"/>
      <c r="T102" s="2"/>
      <c r="U102" s="2"/>
    </row>
    <row r="103" spans="1:21">
      <c r="A103" s="2"/>
      <c r="B103" s="2"/>
      <c r="C103" s="2"/>
      <c r="D103" s="2"/>
      <c r="E103" s="2"/>
      <c r="F103" s="2"/>
      <c r="G103" s="2"/>
      <c r="H103" s="2"/>
      <c r="I103" s="2"/>
      <c r="J103" s="2"/>
      <c r="K103" s="2"/>
      <c r="L103" s="2"/>
      <c r="M103" s="2"/>
      <c r="N103" s="2"/>
      <c r="O103" s="2"/>
      <c r="P103" s="2"/>
      <c r="Q103" s="2"/>
      <c r="R103" s="2"/>
      <c r="S103" s="2"/>
      <c r="T103" s="2"/>
      <c r="U103" s="2"/>
    </row>
    <row r="104" spans="1:21">
      <c r="A104" s="2"/>
      <c r="B104" s="2"/>
      <c r="C104" s="2"/>
      <c r="D104" s="2"/>
      <c r="E104" s="2"/>
      <c r="F104" s="2"/>
      <c r="G104" s="2"/>
      <c r="H104" s="2"/>
      <c r="I104" s="2"/>
      <c r="J104" s="2"/>
      <c r="K104" s="2"/>
      <c r="L104" s="2"/>
      <c r="M104" s="2"/>
      <c r="N104" s="2"/>
      <c r="O104" s="2"/>
      <c r="P104" s="2"/>
      <c r="Q104" s="2"/>
      <c r="R104" s="2"/>
      <c r="S104" s="2"/>
      <c r="T104" s="2"/>
      <c r="U104" s="2"/>
    </row>
    <row r="105" spans="1:21">
      <c r="A105" s="2"/>
      <c r="B105" s="2"/>
      <c r="C105" s="2"/>
      <c r="D105" s="2"/>
      <c r="E105" s="2"/>
      <c r="F105" s="2"/>
      <c r="G105" s="2"/>
      <c r="H105" s="2"/>
      <c r="I105" s="2"/>
      <c r="J105" s="2"/>
      <c r="K105" s="2"/>
      <c r="L105" s="2"/>
      <c r="M105" s="2"/>
      <c r="N105" s="2"/>
      <c r="O105" s="2"/>
      <c r="P105" s="2"/>
      <c r="Q105" s="2"/>
      <c r="R105" s="2"/>
      <c r="S105" s="2"/>
      <c r="T105" s="2"/>
      <c r="U105" s="2"/>
    </row>
    <row r="106" spans="1:21">
      <c r="A106" s="2"/>
      <c r="B106" s="2"/>
      <c r="C106" s="2"/>
      <c r="D106" s="2"/>
      <c r="E106" s="2"/>
      <c r="F106" s="2"/>
      <c r="G106" s="2"/>
      <c r="H106" s="2"/>
      <c r="I106" s="2"/>
      <c r="J106" s="2"/>
      <c r="K106" s="2"/>
      <c r="L106" s="2"/>
      <c r="M106" s="2"/>
      <c r="N106" s="2"/>
      <c r="O106" s="2"/>
      <c r="P106" s="2"/>
      <c r="Q106" s="2"/>
      <c r="R106" s="2"/>
      <c r="S106" s="2"/>
      <c r="T106" s="2"/>
      <c r="U106" s="2"/>
    </row>
    <row r="107" spans="1:21">
      <c r="A107" s="2"/>
      <c r="B107" s="2"/>
      <c r="C107" s="2"/>
      <c r="D107" s="2"/>
      <c r="E107" s="2"/>
      <c r="F107" s="2"/>
      <c r="G107" s="2"/>
      <c r="H107" s="2"/>
      <c r="I107" s="2"/>
      <c r="J107" s="2"/>
      <c r="K107" s="2"/>
      <c r="L107" s="2"/>
      <c r="M107" s="2"/>
      <c r="N107" s="2"/>
      <c r="O107" s="2"/>
      <c r="P107" s="2"/>
      <c r="Q107" s="2"/>
      <c r="R107" s="2"/>
      <c r="S107" s="2"/>
      <c r="T107" s="2"/>
      <c r="U107" s="2"/>
    </row>
  </sheetData>
  <sheetProtection algorithmName="SHA-512" hashValue="wXX914zEBN1vXWVeU6KLAxyosHrEjOuZqs8jWKkGeWoOUJi2XrvzOQvuyJZNj4Do7SexX+TztZ78WXI8BMdMow==" saltValue="ooliTkMVqP2LY31UjijQoQ==" spinCount="100000" sheet="1" objects="1" scenarios="1" formatColumns="0" formatRows="0" selectLockedCells="1"/>
  <mergeCells count="12">
    <mergeCell ref="G13:H13"/>
    <mergeCell ref="G11:H11"/>
    <mergeCell ref="G12:H12"/>
    <mergeCell ref="C10:F10"/>
    <mergeCell ref="G10:H10"/>
    <mergeCell ref="C3:M3"/>
    <mergeCell ref="C4:M4"/>
    <mergeCell ref="C5:M5"/>
    <mergeCell ref="C7:D7"/>
    <mergeCell ref="C8:D8"/>
    <mergeCell ref="E7:H7"/>
    <mergeCell ref="E8:H8"/>
  </mergeCells>
  <conditionalFormatting sqref="G13:H13">
    <cfRule type="expression" dxfId="47" priority="1">
      <formula>Hydropower="Yes"</formula>
    </cfRule>
  </conditionalFormatting>
  <dataValidations count="13">
    <dataValidation allowBlank="1" showInputMessage="1" showErrorMessage="1" prompt="Proposed Project must include at least one Project Resource. Use additional rows to input information for additional Project Resources." sqref="C16 C43" xr:uid="{87D225C3-DD1A-6B4C-9369-B6CD3575F4E9}"/>
    <dataValidation allowBlank="1" showErrorMessage="1" sqref="N16:N65" xr:uid="{6BB33379-435A-E441-BD9D-DE3BFF39E827}"/>
    <dataValidation type="date" allowBlank="1" showInputMessage="1" showErrorMessage="1" promptTitle="Resource COD" prompt="Enter the actual or proposed Commercial Operation Date for the Resource in M/D/YYYY format_x000a_" sqref="J16:J65" xr:uid="{17352094-D523-7D4B-A021-BCB9F1D92661}">
      <formula1>29221</formula1>
      <formula2>49674</formula2>
    </dataValidation>
    <dataValidation type="decimal" allowBlank="1" showInputMessage="1" showErrorMessage="1" promptTitle="Resource Degradation Rate" prompt="Enter the annual degradation factor for the Resource as a percentage between 0 and 100." sqref="I16:I65" xr:uid="{00EC30D9-D8D4-754F-A006-B554D8E2B24B}">
      <formula1>0</formula1>
      <formula2>1</formula2>
    </dataValidation>
    <dataValidation type="list" allowBlank="1" showInputMessage="1" showErrorMessage="1" promptTitle="Resource Technology" prompt="Select the Resource technology type" sqref="G16:G65" xr:uid="{A89D9560-3CD9-AE41-BA9E-D3191D1D9DC3}">
      <formula1>"Fuel Cells (excludes fossil-fueled FCs),Geothermal Electric,Geothermal Ground Source Heat,Hydroelectric,Non-BTM Solar PV,Solar Thermal; Ocean Thermal,Onshore Wind,Tidal Energy,Wave Energy"</formula1>
    </dataValidation>
    <dataValidation type="decimal" operator="greaterThanOrEqual" allowBlank="1" showInputMessage="1" showErrorMessage="1" promptTitle="Installed Capacity" prompt="Enter the installed capacity in Megawatts (MW) as built or proposed for the relevant Resource" sqref="H16:H65" xr:uid="{8784AB01-FEAF-3D40-8553-99BE02F1BA3E}">
      <formula1>0</formula1>
    </dataValidation>
    <dataValidation allowBlank="1" showInputMessage="1" showErrorMessage="1" promptTitle="Injection Point" prompt="Please enter the actual or proposed injection point for the Resource." sqref="F16:F65" xr:uid="{75BD6B38-0F76-2E4F-B8AD-703046E3230D}"/>
    <dataValidation allowBlank="1" showInputMessage="1" showErrorMessage="1" promptTitle="Resource Location" prompt="Enter the address, municipality, or other identifcation of the geographic location of the relevant Resource" sqref="E16:E65" xr:uid="{50E79B9D-92CE-344A-BE7B-6C0ECE47867E}"/>
    <dataValidation allowBlank="1" showInputMessage="1" showErrorMessage="1" promptTitle="Resource Name" prompt="Enter the name of the Resource" sqref="D16:D65" xr:uid="{43A778D0-3FC0-BB44-A7EA-2A19ADE08797}"/>
    <dataValidation type="decimal" allowBlank="1" showInputMessage="1" showErrorMessage="1" promptTitle="Resource Capacity Factor" prompt="For an existing Resource, enter the actual historic capacity factor for the previous 5 years. For a proposed Resource, enter the expected capacity factor based on the P50 Resource output. Enter a value between 0 and 100 percent." sqref="K16:K65" xr:uid="{BEAE7C5E-5E12-1943-B518-C75A304DB09A}">
      <formula1>0</formula1>
      <formula2>1</formula2>
    </dataValidation>
    <dataValidation type="list" allowBlank="1" showInputMessage="1" showErrorMessage="1" promptTitle="Tier 1 Resource?" prompt="Indicate whether the Resource currently has a NYSERDA Tier 1 REC contract" sqref="L16:L65" xr:uid="{A99709BC-9BE5-494F-BB12-D2D7BB6763D7}">
      <formula1>"Yes,No"</formula1>
    </dataValidation>
    <dataValidation allowBlank="1" showInputMessage="1" showErrorMessage="1" promptTitle="NYISO Queue Position" prompt="If applicable, enter the Interconnection Queue Position for the Resource." sqref="M16:M65" xr:uid="{0AF2DFFE-E932-C346-9B19-7A03DA6AF6CB}"/>
    <dataValidation type="decimal" operator="greaterThan" allowBlank="1" showInputMessage="1" showErrorMessage="1" sqref="G13:H13" xr:uid="{A0879A1D-903D-F846-9222-821DAF429834}">
      <formula1>0</formula1>
    </dataValidation>
  </dataValidations>
  <pageMargins left="0.7" right="0.7" top="0.75" bottom="0.75" header="0.3" footer="0.3"/>
  <pageSetup scale="47"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957DD-7E73-414B-9A94-57080A078B5A}">
  <sheetPr>
    <pageSetUpPr fitToPage="1"/>
  </sheetPr>
  <dimension ref="A1:AA123"/>
  <sheetViews>
    <sheetView zoomScaleNormal="100" workbookViewId="0">
      <selection activeCell="D55" sqref="D55"/>
    </sheetView>
  </sheetViews>
  <sheetFormatPr defaultColWidth="11" defaultRowHeight="15.75"/>
  <cols>
    <col min="1" max="1" width="5" customWidth="1"/>
    <col min="2" max="2" width="3.5" customWidth="1"/>
    <col min="3" max="3" width="7" customWidth="1"/>
    <col min="4" max="8" width="9" customWidth="1"/>
    <col min="9" max="9" width="9.5" bestFit="1" customWidth="1"/>
    <col min="10" max="15" width="9" customWidth="1"/>
    <col min="16" max="16" width="2.5" customWidth="1"/>
    <col min="17" max="17" width="10.5" customWidth="1"/>
    <col min="18" max="19" width="4.875" customWidth="1"/>
    <col min="20" max="22" width="8.875"/>
    <col min="23" max="23" width="10.625" bestFit="1" customWidth="1"/>
    <col min="24" max="25" width="10.5" customWidth="1"/>
  </cols>
  <sheetData>
    <row r="1" spans="1:27">
      <c r="A1" s="1"/>
      <c r="B1" s="1"/>
      <c r="C1" s="1"/>
      <c r="D1" s="1"/>
      <c r="E1" s="1"/>
      <c r="F1" s="1"/>
      <c r="G1" s="1"/>
      <c r="H1" s="1"/>
      <c r="I1" s="1"/>
      <c r="J1" s="1"/>
      <c r="K1" s="1"/>
      <c r="L1" s="1"/>
      <c r="M1" s="1"/>
      <c r="N1" s="1"/>
      <c r="O1" s="1"/>
      <c r="P1" s="1"/>
      <c r="Q1" s="1"/>
      <c r="R1" s="1"/>
      <c r="S1" s="2"/>
      <c r="T1" s="2"/>
      <c r="U1" s="2"/>
      <c r="V1" s="2"/>
      <c r="W1" s="2"/>
      <c r="X1" s="2"/>
      <c r="Y1" s="2"/>
      <c r="Z1" s="2"/>
      <c r="AA1" s="2"/>
    </row>
    <row r="2" spans="1:27">
      <c r="A2" s="2"/>
      <c r="B2" s="3"/>
      <c r="C2" s="17"/>
      <c r="D2" s="18"/>
      <c r="E2" s="10"/>
      <c r="F2" s="10"/>
      <c r="G2" s="10"/>
      <c r="H2" s="10"/>
      <c r="I2" s="10"/>
      <c r="J2" s="10"/>
      <c r="K2" s="10"/>
      <c r="L2" s="10"/>
      <c r="M2" s="10"/>
      <c r="N2" s="10"/>
      <c r="O2" s="10"/>
      <c r="P2" s="10"/>
      <c r="Q2" s="10"/>
      <c r="R2" s="4"/>
      <c r="S2" s="2"/>
      <c r="T2" s="2"/>
      <c r="U2" s="2"/>
      <c r="V2" s="2"/>
      <c r="W2" s="2"/>
      <c r="X2" s="2"/>
      <c r="Y2" s="2"/>
      <c r="Z2" s="2"/>
      <c r="AA2" s="2"/>
    </row>
    <row r="3" spans="1:27" ht="18.75">
      <c r="A3" s="2"/>
      <c r="B3" s="5"/>
      <c r="C3" s="175" t="s">
        <v>0</v>
      </c>
      <c r="D3" s="175"/>
      <c r="E3" s="175"/>
      <c r="F3" s="175"/>
      <c r="G3" s="175"/>
      <c r="H3" s="175"/>
      <c r="I3" s="175"/>
      <c r="J3" s="175"/>
      <c r="K3" s="175"/>
      <c r="L3" s="175"/>
      <c r="M3" s="175"/>
      <c r="N3" s="175"/>
      <c r="O3" s="175"/>
      <c r="P3" s="175"/>
      <c r="Q3" s="175"/>
      <c r="R3" s="6"/>
      <c r="S3" s="2"/>
      <c r="T3" s="2"/>
      <c r="U3" s="2"/>
      <c r="V3" s="2"/>
      <c r="W3" s="2"/>
      <c r="X3" s="2"/>
      <c r="Y3" s="2"/>
      <c r="Z3" s="2"/>
      <c r="AA3" s="2"/>
    </row>
    <row r="4" spans="1:27">
      <c r="A4" s="2"/>
      <c r="B4" s="5"/>
      <c r="C4" s="146" t="str">
        <f>'User Guide'!$C$4</f>
        <v>NYSERDA RFP No. T4RFP21-1</v>
      </c>
      <c r="D4" s="146"/>
      <c r="E4" s="146"/>
      <c r="F4" s="146"/>
      <c r="G4" s="146"/>
      <c r="H4" s="146"/>
      <c r="I4" s="146"/>
      <c r="J4" s="146"/>
      <c r="K4" s="146"/>
      <c r="L4" s="146"/>
      <c r="M4" s="146"/>
      <c r="N4" s="146"/>
      <c r="O4" s="146"/>
      <c r="P4" s="146"/>
      <c r="Q4" s="146"/>
      <c r="R4" s="6"/>
      <c r="S4" s="2"/>
      <c r="T4" s="2"/>
      <c r="U4" s="2"/>
      <c r="V4" s="2"/>
      <c r="W4" s="2"/>
      <c r="X4" s="2"/>
      <c r="Y4" s="2"/>
      <c r="Z4" s="2"/>
      <c r="AA4" s="2"/>
    </row>
    <row r="5" spans="1:27">
      <c r="A5" s="2"/>
      <c r="B5" s="5"/>
      <c r="C5" s="146" t="s">
        <v>40</v>
      </c>
      <c r="D5" s="146"/>
      <c r="E5" s="146"/>
      <c r="F5" s="146"/>
      <c r="G5" s="146"/>
      <c r="H5" s="146"/>
      <c r="I5" s="146"/>
      <c r="J5" s="146"/>
      <c r="K5" s="146"/>
      <c r="L5" s="146"/>
      <c r="M5" s="146"/>
      <c r="N5" s="146"/>
      <c r="O5" s="146"/>
      <c r="P5" s="146"/>
      <c r="Q5" s="146"/>
      <c r="R5" s="6"/>
      <c r="S5" s="2"/>
      <c r="T5" s="2"/>
      <c r="U5" s="2"/>
      <c r="V5" s="2"/>
      <c r="W5" s="2"/>
      <c r="X5" s="2"/>
      <c r="Y5" s="2"/>
      <c r="Z5" s="2"/>
      <c r="AA5" s="2"/>
    </row>
    <row r="6" spans="1:27">
      <c r="A6" s="2"/>
      <c r="B6" s="5"/>
      <c r="C6" s="11"/>
      <c r="D6" s="11"/>
      <c r="E6" s="11"/>
      <c r="F6" s="11"/>
      <c r="G6" s="11"/>
      <c r="H6" s="11"/>
      <c r="I6" s="11"/>
      <c r="J6" s="11"/>
      <c r="K6" s="11"/>
      <c r="L6" s="11"/>
      <c r="M6" s="11"/>
      <c r="N6" s="11"/>
      <c r="O6" s="11"/>
      <c r="P6" s="11"/>
      <c r="Q6" s="11"/>
      <c r="R6" s="6"/>
      <c r="S6" s="2"/>
      <c r="T6" s="2"/>
      <c r="U6" s="2"/>
      <c r="V6" s="2"/>
      <c r="W6" s="2"/>
      <c r="X6" s="2"/>
      <c r="Y6" s="2"/>
      <c r="Z6" s="2"/>
      <c r="AA6" s="2"/>
    </row>
    <row r="7" spans="1:27">
      <c r="A7" s="2"/>
      <c r="B7" s="5"/>
      <c r="C7" s="11" t="s">
        <v>4</v>
      </c>
      <c r="D7" s="11"/>
      <c r="E7" s="176">
        <f>Proposer_Name</f>
        <v>0</v>
      </c>
      <c r="F7" s="176"/>
      <c r="G7" s="176"/>
      <c r="H7" s="176"/>
      <c r="I7" s="101"/>
      <c r="J7" s="101"/>
      <c r="K7" s="101"/>
      <c r="L7" s="101"/>
      <c r="M7" s="101"/>
      <c r="N7" s="101"/>
      <c r="O7" s="101"/>
      <c r="P7" s="101"/>
      <c r="Q7" s="11"/>
      <c r="R7" s="6"/>
      <c r="S7" s="2"/>
      <c r="T7" s="19" t="str">
        <f>IF(ISBLANK(E7),"Enter in Part I","")</f>
        <v/>
      </c>
      <c r="U7" s="2"/>
      <c r="V7" s="2"/>
      <c r="W7" s="2"/>
      <c r="X7" s="2"/>
      <c r="Y7" s="2"/>
      <c r="Z7" s="2"/>
      <c r="AA7" s="2"/>
    </row>
    <row r="8" spans="1:27">
      <c r="A8" s="2"/>
      <c r="B8" s="5"/>
      <c r="C8" s="11" t="s">
        <v>7</v>
      </c>
      <c r="D8" s="11"/>
      <c r="E8" s="176">
        <f>Project_Name</f>
        <v>0</v>
      </c>
      <c r="F8" s="176"/>
      <c r="G8" s="176"/>
      <c r="H8" s="176"/>
      <c r="I8" s="101"/>
      <c r="J8" s="101"/>
      <c r="K8" s="101"/>
      <c r="L8" s="101"/>
      <c r="M8" s="101"/>
      <c r="N8" s="101"/>
      <c r="O8" s="101"/>
      <c r="P8" s="101"/>
      <c r="Q8" s="20"/>
      <c r="R8" s="6"/>
      <c r="S8" s="2"/>
      <c r="T8" s="19" t="str">
        <f>IF(E8=0,"Enter in Part I","")</f>
        <v>Enter in Part I</v>
      </c>
      <c r="U8" s="2"/>
      <c r="V8" s="2"/>
      <c r="W8" s="2"/>
      <c r="X8" s="2"/>
      <c r="Y8" s="2"/>
      <c r="Z8" s="2"/>
      <c r="AA8" s="2"/>
    </row>
    <row r="9" spans="1:27">
      <c r="A9" s="2"/>
      <c r="B9" s="5"/>
      <c r="C9" s="173"/>
      <c r="D9" s="173"/>
      <c r="E9" s="173"/>
      <c r="F9" s="173"/>
      <c r="G9" s="173"/>
      <c r="H9" s="173"/>
      <c r="I9" s="173"/>
      <c r="J9" s="173"/>
      <c r="K9" s="173"/>
      <c r="L9" s="173"/>
      <c r="M9" s="173"/>
      <c r="N9" s="173"/>
      <c r="O9" s="173"/>
      <c r="P9" s="21"/>
      <c r="Q9" s="21"/>
      <c r="R9" s="6"/>
      <c r="S9" s="2"/>
      <c r="T9" s="19"/>
      <c r="U9" s="2"/>
      <c r="V9" s="2"/>
      <c r="W9" s="2"/>
      <c r="X9" s="2"/>
      <c r="Y9" s="2"/>
      <c r="Z9" s="2"/>
      <c r="AA9" s="2"/>
    </row>
    <row r="10" spans="1:27">
      <c r="A10" s="2"/>
      <c r="B10" s="5"/>
      <c r="C10" s="173" t="s">
        <v>41</v>
      </c>
      <c r="D10" s="173"/>
      <c r="E10" s="173"/>
      <c r="F10" s="173"/>
      <c r="G10" s="173"/>
      <c r="H10" s="173"/>
      <c r="I10" s="173"/>
      <c r="J10" s="173"/>
      <c r="K10" s="173"/>
      <c r="L10" s="173"/>
      <c r="M10" s="173"/>
      <c r="N10" s="173"/>
      <c r="O10" s="173"/>
      <c r="P10" s="173"/>
      <c r="Q10" s="173"/>
      <c r="R10" s="6"/>
      <c r="S10" s="2"/>
      <c r="T10" s="19"/>
      <c r="U10" s="2"/>
      <c r="V10" s="2"/>
      <c r="W10" s="2"/>
      <c r="X10" s="2"/>
      <c r="Y10" s="2"/>
      <c r="Z10" s="2"/>
      <c r="AA10" s="2"/>
    </row>
    <row r="11" spans="1:27">
      <c r="A11" s="2"/>
      <c r="B11" s="5"/>
      <c r="C11" s="174" t="s">
        <v>42</v>
      </c>
      <c r="D11" s="174"/>
      <c r="E11" s="174"/>
      <c r="F11" s="174"/>
      <c r="G11" s="174"/>
      <c r="H11" s="174"/>
      <c r="I11" s="174"/>
      <c r="J11" s="174"/>
      <c r="K11" s="174"/>
      <c r="L11" s="174"/>
      <c r="M11" s="174"/>
      <c r="N11" s="174"/>
      <c r="O11" s="174"/>
      <c r="P11" s="174"/>
      <c r="Q11" s="174"/>
      <c r="R11" s="6"/>
      <c r="S11" s="2"/>
      <c r="T11" s="19"/>
      <c r="U11" s="2"/>
      <c r="V11" s="2"/>
      <c r="W11" s="2"/>
      <c r="X11" s="2"/>
      <c r="Y11" s="2"/>
      <c r="Z11" s="2"/>
      <c r="AA11" s="2"/>
    </row>
    <row r="12" spans="1:27">
      <c r="A12" s="2"/>
      <c r="B12" s="5"/>
      <c r="C12" s="15" t="s">
        <v>43</v>
      </c>
      <c r="D12" s="15" t="s">
        <v>44</v>
      </c>
      <c r="E12" s="15" t="s">
        <v>45</v>
      </c>
      <c r="F12" s="22" t="s">
        <v>46</v>
      </c>
      <c r="G12" s="22" t="s">
        <v>47</v>
      </c>
      <c r="H12" s="22" t="s">
        <v>48</v>
      </c>
      <c r="I12" s="22" t="s">
        <v>49</v>
      </c>
      <c r="J12" s="22" t="s">
        <v>50</v>
      </c>
      <c r="K12" s="22" t="s">
        <v>51</v>
      </c>
      <c r="L12" s="22" t="s">
        <v>52</v>
      </c>
      <c r="M12" s="22" t="s">
        <v>53</v>
      </c>
      <c r="N12" s="22" t="s">
        <v>54</v>
      </c>
      <c r="O12" s="22" t="s">
        <v>55</v>
      </c>
      <c r="P12" s="23"/>
      <c r="Q12" s="21"/>
      <c r="R12" s="6"/>
      <c r="S12" s="2"/>
      <c r="T12" s="24" t="s">
        <v>56</v>
      </c>
      <c r="U12" s="2"/>
      <c r="V12" s="2">
        <f>COUNT(D13:O36)</f>
        <v>0</v>
      </c>
      <c r="W12" s="2"/>
      <c r="X12" s="2"/>
      <c r="Y12" s="2"/>
      <c r="Z12" s="2"/>
      <c r="AA12" s="2"/>
    </row>
    <row r="13" spans="1:27">
      <c r="A13" s="2"/>
      <c r="B13" s="5"/>
      <c r="C13" s="15">
        <v>1</v>
      </c>
      <c r="D13" s="143"/>
      <c r="E13" s="143"/>
      <c r="F13" s="143"/>
      <c r="G13" s="143"/>
      <c r="H13" s="143"/>
      <c r="I13" s="143"/>
      <c r="J13" s="143"/>
      <c r="K13" s="143"/>
      <c r="L13" s="143"/>
      <c r="M13" s="143"/>
      <c r="N13" s="143"/>
      <c r="O13" s="143"/>
      <c r="P13" s="25"/>
      <c r="Q13" s="21"/>
      <c r="R13" s="6"/>
      <c r="S13" s="2"/>
      <c r="T13" s="19" t="str">
        <f>IF(COUNT(D13:O36)&lt;&gt;288,"Required Information","")</f>
        <v>Required Information</v>
      </c>
      <c r="U13" s="2"/>
      <c r="V13" s="2"/>
      <c r="W13" s="2"/>
      <c r="X13" s="2"/>
      <c r="Y13" s="2"/>
      <c r="Z13" s="2"/>
      <c r="AA13" s="2"/>
    </row>
    <row r="14" spans="1:27">
      <c r="A14" s="2"/>
      <c r="B14" s="5"/>
      <c r="C14" s="15">
        <f>C13+1</f>
        <v>2</v>
      </c>
      <c r="D14" s="143"/>
      <c r="E14" s="143"/>
      <c r="F14" s="143"/>
      <c r="G14" s="143"/>
      <c r="H14" s="143"/>
      <c r="I14" s="143"/>
      <c r="J14" s="143"/>
      <c r="K14" s="143"/>
      <c r="L14" s="143"/>
      <c r="M14" s="143"/>
      <c r="N14" s="143"/>
      <c r="O14" s="143"/>
      <c r="P14" s="25"/>
      <c r="Q14" s="21"/>
      <c r="R14" s="6"/>
      <c r="S14" s="2"/>
      <c r="T14" s="19"/>
      <c r="U14" s="2"/>
      <c r="V14" s="2"/>
      <c r="W14" s="2"/>
      <c r="X14" s="2"/>
      <c r="Y14" s="2"/>
      <c r="Z14" s="2"/>
      <c r="AA14" s="2"/>
    </row>
    <row r="15" spans="1:27">
      <c r="A15" s="2"/>
      <c r="B15" s="5"/>
      <c r="C15" s="15">
        <f t="shared" ref="C15:C36" si="0">C14+1</f>
        <v>3</v>
      </c>
      <c r="D15" s="143"/>
      <c r="E15" s="143"/>
      <c r="F15" s="143"/>
      <c r="G15" s="143"/>
      <c r="H15" s="143"/>
      <c r="I15" s="143"/>
      <c r="J15" s="143"/>
      <c r="K15" s="143"/>
      <c r="L15" s="143"/>
      <c r="M15" s="143"/>
      <c r="N15" s="143"/>
      <c r="O15" s="143"/>
      <c r="P15" s="25"/>
      <c r="Q15" s="21"/>
      <c r="R15" s="6"/>
      <c r="S15" s="2"/>
      <c r="T15" s="19"/>
      <c r="U15" s="2"/>
      <c r="V15" s="2"/>
      <c r="W15" s="2"/>
      <c r="X15" s="2"/>
      <c r="Y15" s="2"/>
      <c r="Z15" s="2"/>
      <c r="AA15" s="2"/>
    </row>
    <row r="16" spans="1:27">
      <c r="A16" s="2"/>
      <c r="B16" s="5"/>
      <c r="C16" s="15">
        <f t="shared" si="0"/>
        <v>4</v>
      </c>
      <c r="D16" s="143"/>
      <c r="E16" s="143"/>
      <c r="F16" s="143"/>
      <c r="G16" s="143"/>
      <c r="H16" s="143"/>
      <c r="I16" s="143"/>
      <c r="J16" s="143"/>
      <c r="K16" s="143"/>
      <c r="L16" s="143"/>
      <c r="M16" s="143"/>
      <c r="N16" s="143"/>
      <c r="O16" s="143"/>
      <c r="P16" s="25"/>
      <c r="Q16" s="21"/>
      <c r="R16" s="6"/>
      <c r="S16" s="2"/>
      <c r="T16" s="19"/>
      <c r="U16" s="2"/>
      <c r="V16" s="2"/>
      <c r="W16" s="2"/>
      <c r="X16" s="2"/>
      <c r="Y16" s="2"/>
      <c r="Z16" s="2"/>
      <c r="AA16" s="2"/>
    </row>
    <row r="17" spans="1:27">
      <c r="A17" s="2"/>
      <c r="B17" s="5"/>
      <c r="C17" s="15">
        <f t="shared" si="0"/>
        <v>5</v>
      </c>
      <c r="D17" s="143"/>
      <c r="E17" s="143"/>
      <c r="F17" s="143"/>
      <c r="G17" s="143"/>
      <c r="H17" s="143"/>
      <c r="I17" s="143"/>
      <c r="J17" s="143"/>
      <c r="K17" s="143"/>
      <c r="L17" s="143"/>
      <c r="M17" s="143"/>
      <c r="N17" s="143"/>
      <c r="O17" s="143"/>
      <c r="P17" s="25"/>
      <c r="Q17" s="21"/>
      <c r="R17" s="6"/>
      <c r="S17" s="2"/>
      <c r="T17" s="19"/>
      <c r="U17" s="2"/>
      <c r="V17" s="2"/>
      <c r="W17" s="2"/>
      <c r="X17" s="2"/>
      <c r="Y17" s="2"/>
      <c r="Z17" s="2"/>
      <c r="AA17" s="2"/>
    </row>
    <row r="18" spans="1:27">
      <c r="A18" s="2"/>
      <c r="B18" s="5"/>
      <c r="C18" s="15">
        <f t="shared" si="0"/>
        <v>6</v>
      </c>
      <c r="D18" s="143"/>
      <c r="E18" s="143"/>
      <c r="F18" s="143"/>
      <c r="G18" s="143"/>
      <c r="H18" s="143"/>
      <c r="I18" s="143"/>
      <c r="J18" s="143"/>
      <c r="K18" s="143"/>
      <c r="L18" s="143"/>
      <c r="M18" s="143"/>
      <c r="N18" s="143"/>
      <c r="O18" s="143"/>
      <c r="P18" s="25"/>
      <c r="Q18" s="21"/>
      <c r="R18" s="6"/>
      <c r="S18" s="2"/>
      <c r="T18" s="19"/>
      <c r="U18" s="2"/>
      <c r="V18" s="2"/>
      <c r="W18" s="2"/>
      <c r="X18" s="2"/>
      <c r="Y18" s="2"/>
      <c r="Z18" s="2"/>
      <c r="AA18" s="2"/>
    </row>
    <row r="19" spans="1:27">
      <c r="A19" s="2"/>
      <c r="B19" s="5"/>
      <c r="C19" s="15">
        <f t="shared" si="0"/>
        <v>7</v>
      </c>
      <c r="D19" s="143"/>
      <c r="E19" s="143"/>
      <c r="F19" s="143"/>
      <c r="G19" s="143"/>
      <c r="H19" s="143"/>
      <c r="I19" s="143"/>
      <c r="J19" s="143"/>
      <c r="K19" s="143"/>
      <c r="L19" s="143"/>
      <c r="M19" s="143"/>
      <c r="N19" s="143"/>
      <c r="O19" s="143"/>
      <c r="P19" s="25"/>
      <c r="Q19" s="21"/>
      <c r="R19" s="6"/>
      <c r="S19" s="2"/>
      <c r="T19" s="19"/>
      <c r="U19" s="2"/>
      <c r="V19" s="2"/>
      <c r="W19" s="2"/>
      <c r="X19" s="2"/>
      <c r="Y19" s="2"/>
      <c r="Z19" s="2"/>
      <c r="AA19" s="2"/>
    </row>
    <row r="20" spans="1:27">
      <c r="A20" s="2"/>
      <c r="B20" s="5"/>
      <c r="C20" s="15">
        <f t="shared" si="0"/>
        <v>8</v>
      </c>
      <c r="D20" s="143"/>
      <c r="E20" s="143"/>
      <c r="F20" s="143"/>
      <c r="G20" s="143"/>
      <c r="H20" s="143"/>
      <c r="I20" s="143"/>
      <c r="J20" s="143"/>
      <c r="K20" s="143"/>
      <c r="L20" s="143"/>
      <c r="M20" s="143"/>
      <c r="N20" s="143"/>
      <c r="O20" s="143"/>
      <c r="P20" s="25"/>
      <c r="Q20" s="21"/>
      <c r="R20" s="6"/>
      <c r="S20" s="2"/>
      <c r="T20" s="19"/>
      <c r="U20" s="2"/>
      <c r="V20" s="2"/>
      <c r="W20" s="2"/>
      <c r="X20" s="2"/>
      <c r="Y20" s="2"/>
      <c r="Z20" s="2"/>
      <c r="AA20" s="2"/>
    </row>
    <row r="21" spans="1:27">
      <c r="A21" s="2"/>
      <c r="B21" s="5"/>
      <c r="C21" s="15">
        <f t="shared" si="0"/>
        <v>9</v>
      </c>
      <c r="D21" s="143"/>
      <c r="E21" s="143"/>
      <c r="F21" s="143"/>
      <c r="G21" s="143"/>
      <c r="H21" s="143"/>
      <c r="I21" s="143"/>
      <c r="J21" s="143"/>
      <c r="K21" s="143"/>
      <c r="L21" s="143"/>
      <c r="M21" s="143"/>
      <c r="N21" s="143"/>
      <c r="O21" s="143"/>
      <c r="P21" s="25"/>
      <c r="Q21" s="21"/>
      <c r="R21" s="6"/>
      <c r="S21" s="2"/>
      <c r="T21" s="19"/>
      <c r="U21" s="2"/>
      <c r="V21" s="2"/>
      <c r="W21" s="2"/>
      <c r="X21" s="2"/>
      <c r="Y21" s="2"/>
      <c r="Z21" s="2"/>
      <c r="AA21" s="2"/>
    </row>
    <row r="22" spans="1:27">
      <c r="A22" s="2"/>
      <c r="B22" s="5"/>
      <c r="C22" s="15">
        <f t="shared" si="0"/>
        <v>10</v>
      </c>
      <c r="D22" s="143"/>
      <c r="E22" s="143"/>
      <c r="F22" s="143"/>
      <c r="G22" s="143"/>
      <c r="H22" s="143"/>
      <c r="I22" s="143"/>
      <c r="J22" s="143"/>
      <c r="K22" s="143"/>
      <c r="L22" s="143"/>
      <c r="M22" s="143"/>
      <c r="N22" s="143"/>
      <c r="O22" s="143"/>
      <c r="P22" s="25"/>
      <c r="Q22" s="21"/>
      <c r="R22" s="6"/>
      <c r="S22" s="2"/>
      <c r="T22" s="19"/>
      <c r="U22" s="2"/>
      <c r="V22" s="2"/>
      <c r="W22" s="2"/>
      <c r="X22" s="2"/>
      <c r="Y22" s="2"/>
      <c r="Z22" s="2"/>
      <c r="AA22" s="2"/>
    </row>
    <row r="23" spans="1:27">
      <c r="A23" s="2"/>
      <c r="B23" s="5"/>
      <c r="C23" s="15">
        <f t="shared" si="0"/>
        <v>11</v>
      </c>
      <c r="D23" s="143"/>
      <c r="E23" s="143"/>
      <c r="F23" s="143"/>
      <c r="G23" s="143"/>
      <c r="H23" s="143"/>
      <c r="I23" s="143"/>
      <c r="J23" s="143"/>
      <c r="K23" s="143"/>
      <c r="L23" s="143"/>
      <c r="M23" s="143"/>
      <c r="N23" s="143"/>
      <c r="O23" s="143"/>
      <c r="P23" s="25"/>
      <c r="Q23" s="21"/>
      <c r="R23" s="6"/>
      <c r="S23" s="2"/>
      <c r="T23" s="19"/>
      <c r="U23" s="2"/>
      <c r="V23" s="2"/>
      <c r="W23" s="2"/>
      <c r="X23" s="2"/>
      <c r="Y23" s="2"/>
      <c r="Z23" s="2"/>
      <c r="AA23" s="2"/>
    </row>
    <row r="24" spans="1:27">
      <c r="A24" s="2"/>
      <c r="B24" s="5"/>
      <c r="C24" s="15">
        <f t="shared" si="0"/>
        <v>12</v>
      </c>
      <c r="D24" s="143"/>
      <c r="E24" s="143"/>
      <c r="F24" s="143"/>
      <c r="G24" s="143"/>
      <c r="H24" s="143"/>
      <c r="I24" s="143"/>
      <c r="J24" s="143"/>
      <c r="K24" s="143"/>
      <c r="L24" s="143"/>
      <c r="M24" s="143"/>
      <c r="N24" s="143"/>
      <c r="O24" s="143"/>
      <c r="P24" s="25"/>
      <c r="Q24" s="21"/>
      <c r="R24" s="6"/>
      <c r="S24" s="2"/>
      <c r="T24" s="19"/>
      <c r="U24" s="2"/>
      <c r="V24" s="2"/>
      <c r="W24" s="2"/>
      <c r="X24" s="2"/>
      <c r="Y24" s="2"/>
      <c r="Z24" s="2"/>
      <c r="AA24" s="2"/>
    </row>
    <row r="25" spans="1:27">
      <c r="A25" s="2"/>
      <c r="B25" s="5"/>
      <c r="C25" s="15">
        <f t="shared" si="0"/>
        <v>13</v>
      </c>
      <c r="D25" s="143"/>
      <c r="E25" s="143"/>
      <c r="F25" s="143"/>
      <c r="G25" s="143"/>
      <c r="H25" s="143"/>
      <c r="I25" s="143"/>
      <c r="J25" s="143"/>
      <c r="K25" s="143"/>
      <c r="L25" s="143"/>
      <c r="M25" s="143"/>
      <c r="N25" s="143"/>
      <c r="O25" s="143"/>
      <c r="P25" s="25"/>
      <c r="Q25" s="21"/>
      <c r="R25" s="6"/>
      <c r="S25" s="2"/>
      <c r="T25" s="19"/>
      <c r="U25" s="2"/>
      <c r="V25" s="2"/>
      <c r="W25" s="2"/>
      <c r="X25" s="2"/>
      <c r="Y25" s="2"/>
      <c r="Z25" s="2"/>
      <c r="AA25" s="2"/>
    </row>
    <row r="26" spans="1:27">
      <c r="A26" s="2"/>
      <c r="B26" s="5"/>
      <c r="C26" s="15">
        <f t="shared" si="0"/>
        <v>14</v>
      </c>
      <c r="D26" s="143"/>
      <c r="E26" s="143"/>
      <c r="F26" s="143"/>
      <c r="G26" s="143"/>
      <c r="H26" s="143"/>
      <c r="I26" s="143"/>
      <c r="J26" s="143"/>
      <c r="K26" s="143"/>
      <c r="L26" s="143"/>
      <c r="M26" s="143"/>
      <c r="N26" s="143"/>
      <c r="O26" s="143"/>
      <c r="P26" s="25"/>
      <c r="Q26" s="21"/>
      <c r="R26" s="6"/>
      <c r="S26" s="2"/>
      <c r="T26" s="19"/>
      <c r="U26" s="2"/>
      <c r="V26" s="2"/>
      <c r="W26" s="2"/>
      <c r="X26" s="2"/>
      <c r="Y26" s="2"/>
      <c r="Z26" s="2"/>
      <c r="AA26" s="2"/>
    </row>
    <row r="27" spans="1:27">
      <c r="A27" s="2"/>
      <c r="B27" s="5"/>
      <c r="C27" s="15">
        <f t="shared" si="0"/>
        <v>15</v>
      </c>
      <c r="D27" s="143"/>
      <c r="E27" s="143"/>
      <c r="F27" s="143"/>
      <c r="G27" s="143"/>
      <c r="H27" s="143"/>
      <c r="I27" s="143"/>
      <c r="J27" s="143"/>
      <c r="K27" s="143"/>
      <c r="L27" s="143"/>
      <c r="M27" s="143"/>
      <c r="N27" s="143"/>
      <c r="O27" s="143"/>
      <c r="P27" s="25"/>
      <c r="Q27" s="21"/>
      <c r="R27" s="6"/>
      <c r="S27" s="2"/>
      <c r="T27" s="19"/>
      <c r="U27" s="2"/>
      <c r="V27" s="2"/>
      <c r="W27" s="2"/>
      <c r="X27" s="2"/>
      <c r="Y27" s="2"/>
      <c r="Z27" s="2"/>
      <c r="AA27" s="2"/>
    </row>
    <row r="28" spans="1:27">
      <c r="A28" s="2"/>
      <c r="B28" s="5"/>
      <c r="C28" s="15">
        <f t="shared" si="0"/>
        <v>16</v>
      </c>
      <c r="D28" s="143"/>
      <c r="E28" s="143"/>
      <c r="F28" s="143"/>
      <c r="G28" s="143"/>
      <c r="H28" s="143"/>
      <c r="I28" s="143"/>
      <c r="J28" s="143"/>
      <c r="K28" s="143"/>
      <c r="L28" s="143"/>
      <c r="M28" s="143"/>
      <c r="N28" s="143"/>
      <c r="O28" s="143"/>
      <c r="P28" s="25"/>
      <c r="Q28" s="21"/>
      <c r="R28" s="6"/>
      <c r="S28" s="2"/>
      <c r="T28" s="19"/>
      <c r="U28" s="2"/>
      <c r="V28" s="2"/>
      <c r="W28" s="2"/>
      <c r="X28" s="2"/>
      <c r="Y28" s="2"/>
      <c r="Z28" s="2"/>
      <c r="AA28" s="2"/>
    </row>
    <row r="29" spans="1:27">
      <c r="A29" s="2"/>
      <c r="B29" s="5"/>
      <c r="C29" s="15">
        <f t="shared" si="0"/>
        <v>17</v>
      </c>
      <c r="D29" s="143"/>
      <c r="E29" s="143"/>
      <c r="F29" s="143"/>
      <c r="G29" s="143"/>
      <c r="H29" s="143"/>
      <c r="I29" s="143"/>
      <c r="J29" s="143"/>
      <c r="K29" s="143"/>
      <c r="L29" s="143"/>
      <c r="M29" s="143"/>
      <c r="N29" s="143"/>
      <c r="O29" s="143"/>
      <c r="P29" s="25"/>
      <c r="Q29" s="21"/>
      <c r="R29" s="6"/>
      <c r="S29" s="2"/>
      <c r="T29" s="19"/>
      <c r="U29" s="2"/>
      <c r="V29" s="2"/>
      <c r="W29" s="2"/>
      <c r="X29" s="2"/>
      <c r="Y29" s="2"/>
      <c r="Z29" s="2"/>
      <c r="AA29" s="2"/>
    </row>
    <row r="30" spans="1:27">
      <c r="A30" s="2"/>
      <c r="B30" s="5"/>
      <c r="C30" s="15">
        <f t="shared" si="0"/>
        <v>18</v>
      </c>
      <c r="D30" s="143"/>
      <c r="E30" s="143"/>
      <c r="F30" s="143"/>
      <c r="G30" s="143"/>
      <c r="H30" s="143"/>
      <c r="I30" s="143"/>
      <c r="J30" s="143"/>
      <c r="K30" s="143"/>
      <c r="L30" s="143"/>
      <c r="M30" s="143"/>
      <c r="N30" s="143"/>
      <c r="O30" s="143"/>
      <c r="P30" s="25"/>
      <c r="Q30" s="21"/>
      <c r="R30" s="6"/>
      <c r="S30" s="2"/>
      <c r="T30" s="19"/>
      <c r="U30" s="2"/>
      <c r="V30" s="2"/>
      <c r="W30" s="2"/>
      <c r="X30" s="2"/>
      <c r="Y30" s="2"/>
      <c r="Z30" s="2"/>
      <c r="AA30" s="2"/>
    </row>
    <row r="31" spans="1:27">
      <c r="A31" s="2"/>
      <c r="B31" s="5"/>
      <c r="C31" s="15">
        <f t="shared" si="0"/>
        <v>19</v>
      </c>
      <c r="D31" s="143"/>
      <c r="E31" s="143"/>
      <c r="F31" s="143"/>
      <c r="G31" s="143"/>
      <c r="H31" s="143"/>
      <c r="I31" s="143"/>
      <c r="J31" s="143"/>
      <c r="K31" s="143"/>
      <c r="L31" s="143"/>
      <c r="M31" s="143"/>
      <c r="N31" s="143"/>
      <c r="O31" s="143"/>
      <c r="P31" s="25"/>
      <c r="Q31" s="21"/>
      <c r="R31" s="6"/>
      <c r="S31" s="2"/>
      <c r="T31" s="19"/>
      <c r="U31" s="2"/>
      <c r="V31" s="2"/>
      <c r="W31" s="2"/>
      <c r="X31" s="2"/>
      <c r="Y31" s="2"/>
      <c r="Z31" s="2"/>
      <c r="AA31" s="2"/>
    </row>
    <row r="32" spans="1:27">
      <c r="A32" s="2"/>
      <c r="B32" s="5"/>
      <c r="C32" s="15">
        <f t="shared" si="0"/>
        <v>20</v>
      </c>
      <c r="D32" s="143"/>
      <c r="E32" s="143"/>
      <c r="F32" s="143"/>
      <c r="G32" s="143"/>
      <c r="H32" s="143"/>
      <c r="I32" s="143"/>
      <c r="J32" s="143"/>
      <c r="K32" s="143"/>
      <c r="L32" s="143"/>
      <c r="M32" s="143"/>
      <c r="N32" s="143"/>
      <c r="O32" s="143"/>
      <c r="P32" s="25"/>
      <c r="Q32" s="21"/>
      <c r="R32" s="6"/>
      <c r="S32" s="2"/>
      <c r="T32" s="19"/>
      <c r="U32" s="2"/>
      <c r="V32" s="2"/>
      <c r="W32" s="2"/>
      <c r="X32" s="2"/>
      <c r="Y32" s="2"/>
      <c r="Z32" s="2"/>
      <c r="AA32" s="2"/>
    </row>
    <row r="33" spans="1:27">
      <c r="A33" s="2"/>
      <c r="B33" s="5"/>
      <c r="C33" s="15">
        <f t="shared" si="0"/>
        <v>21</v>
      </c>
      <c r="D33" s="143"/>
      <c r="E33" s="143"/>
      <c r="F33" s="143"/>
      <c r="G33" s="143"/>
      <c r="H33" s="143"/>
      <c r="I33" s="143"/>
      <c r="J33" s="143"/>
      <c r="K33" s="143"/>
      <c r="L33" s="143"/>
      <c r="M33" s="143"/>
      <c r="N33" s="143"/>
      <c r="O33" s="143"/>
      <c r="P33" s="25"/>
      <c r="Q33" s="21"/>
      <c r="R33" s="6"/>
      <c r="S33" s="2"/>
      <c r="T33" s="19"/>
      <c r="U33" s="2"/>
      <c r="V33" s="2"/>
      <c r="W33" s="2"/>
      <c r="X33" s="2"/>
      <c r="Y33" s="2"/>
      <c r="Z33" s="2"/>
      <c r="AA33" s="2"/>
    </row>
    <row r="34" spans="1:27">
      <c r="A34" s="2"/>
      <c r="B34" s="5"/>
      <c r="C34" s="15">
        <f t="shared" si="0"/>
        <v>22</v>
      </c>
      <c r="D34" s="143"/>
      <c r="E34" s="143"/>
      <c r="F34" s="143"/>
      <c r="G34" s="143"/>
      <c r="H34" s="143"/>
      <c r="I34" s="143"/>
      <c r="J34" s="143"/>
      <c r="K34" s="143"/>
      <c r="L34" s="143"/>
      <c r="M34" s="143"/>
      <c r="N34" s="143"/>
      <c r="O34" s="143"/>
      <c r="P34" s="25"/>
      <c r="Q34" s="21"/>
      <c r="R34" s="6"/>
      <c r="S34" s="2"/>
      <c r="T34" s="19"/>
      <c r="U34" s="2"/>
      <c r="V34" s="2"/>
      <c r="W34" s="2"/>
      <c r="X34" s="2"/>
      <c r="Y34" s="2"/>
      <c r="Z34" s="2"/>
      <c r="AA34" s="2"/>
    </row>
    <row r="35" spans="1:27">
      <c r="A35" s="2"/>
      <c r="B35" s="5"/>
      <c r="C35" s="15">
        <f t="shared" si="0"/>
        <v>23</v>
      </c>
      <c r="D35" s="143"/>
      <c r="E35" s="143"/>
      <c r="F35" s="143"/>
      <c r="G35" s="143"/>
      <c r="H35" s="143"/>
      <c r="I35" s="143"/>
      <c r="J35" s="143"/>
      <c r="K35" s="143"/>
      <c r="L35" s="143"/>
      <c r="M35" s="143"/>
      <c r="N35" s="143"/>
      <c r="O35" s="143"/>
      <c r="P35" s="25"/>
      <c r="Q35" s="21"/>
      <c r="R35" s="6"/>
      <c r="S35" s="2"/>
      <c r="T35" s="19"/>
      <c r="U35" s="2"/>
      <c r="V35" s="2"/>
      <c r="W35" s="2"/>
      <c r="X35" s="2"/>
      <c r="Y35" s="2"/>
      <c r="Z35" s="2"/>
      <c r="AA35" s="2"/>
    </row>
    <row r="36" spans="1:27">
      <c r="A36" s="2"/>
      <c r="B36" s="5"/>
      <c r="C36" s="15">
        <f t="shared" si="0"/>
        <v>24</v>
      </c>
      <c r="D36" s="143"/>
      <c r="E36" s="143"/>
      <c r="F36" s="143"/>
      <c r="G36" s="143"/>
      <c r="H36" s="143"/>
      <c r="I36" s="143"/>
      <c r="J36" s="143"/>
      <c r="K36" s="143"/>
      <c r="L36" s="143"/>
      <c r="M36" s="143"/>
      <c r="N36" s="143"/>
      <c r="O36" s="143"/>
      <c r="P36" s="25"/>
      <c r="Q36" s="21"/>
      <c r="R36" s="6"/>
      <c r="S36" s="2"/>
      <c r="T36" s="19"/>
      <c r="U36" s="2"/>
      <c r="V36" s="2"/>
      <c r="W36" s="2"/>
      <c r="X36" s="2"/>
      <c r="Y36" s="2"/>
      <c r="Z36" s="2"/>
      <c r="AA36" s="2"/>
    </row>
    <row r="37" spans="1:27">
      <c r="A37" s="2"/>
      <c r="B37" s="5"/>
      <c r="C37" s="26"/>
      <c r="D37" s="26"/>
      <c r="E37" s="26"/>
      <c r="F37" s="26"/>
      <c r="G37" s="26"/>
      <c r="H37" s="26"/>
      <c r="I37" s="26"/>
      <c r="J37" s="26"/>
      <c r="K37" s="26"/>
      <c r="L37" s="26"/>
      <c r="M37" s="26"/>
      <c r="N37" s="26"/>
      <c r="O37" s="26"/>
      <c r="P37" s="26"/>
      <c r="Q37" s="26"/>
      <c r="R37" s="6"/>
      <c r="S37" s="2"/>
      <c r="T37" s="19"/>
      <c r="U37" s="2"/>
      <c r="V37" s="2"/>
      <c r="W37" s="2"/>
      <c r="X37" s="2"/>
      <c r="Y37" s="2"/>
      <c r="Z37" s="2"/>
      <c r="AA37" s="2"/>
    </row>
    <row r="38" spans="1:27">
      <c r="A38" s="2"/>
      <c r="B38" s="5"/>
      <c r="C38" s="27" t="s">
        <v>57</v>
      </c>
      <c r="D38" s="144">
        <f>SUM(D13:D36)/24</f>
        <v>0</v>
      </c>
      <c r="E38" s="144">
        <f t="shared" ref="E38:O38" si="1">SUM(E13:E36)/24</f>
        <v>0</v>
      </c>
      <c r="F38" s="144">
        <f t="shared" si="1"/>
        <v>0</v>
      </c>
      <c r="G38" s="144">
        <f t="shared" si="1"/>
        <v>0</v>
      </c>
      <c r="H38" s="144">
        <f t="shared" si="1"/>
        <v>0</v>
      </c>
      <c r="I38" s="144">
        <f t="shared" si="1"/>
        <v>0</v>
      </c>
      <c r="J38" s="144">
        <f t="shared" si="1"/>
        <v>0</v>
      </c>
      <c r="K38" s="144">
        <f t="shared" si="1"/>
        <v>0</v>
      </c>
      <c r="L38" s="144">
        <f t="shared" si="1"/>
        <v>0</v>
      </c>
      <c r="M38" s="144">
        <f t="shared" si="1"/>
        <v>0</v>
      </c>
      <c r="N38" s="144">
        <f t="shared" si="1"/>
        <v>0</v>
      </c>
      <c r="O38" s="144">
        <f t="shared" si="1"/>
        <v>0</v>
      </c>
      <c r="P38" s="28"/>
      <c r="Q38" s="144">
        <f>SUMPRODUCT(D38:O38,D39:O39)/Q39</f>
        <v>0</v>
      </c>
      <c r="R38" s="6"/>
      <c r="S38" s="2"/>
      <c r="T38" s="19"/>
      <c r="U38" s="2"/>
      <c r="V38" s="2"/>
      <c r="W38" s="2"/>
      <c r="X38" s="2"/>
      <c r="Y38" s="2"/>
      <c r="Z38" s="2"/>
      <c r="AA38" s="2"/>
    </row>
    <row r="39" spans="1:27">
      <c r="A39" s="2"/>
      <c r="B39" s="5"/>
      <c r="C39" s="29" t="s">
        <v>58</v>
      </c>
      <c r="D39" s="30">
        <f>31*24</f>
        <v>744</v>
      </c>
      <c r="E39" s="30">
        <f>28*24</f>
        <v>672</v>
      </c>
      <c r="F39" s="30">
        <f t="shared" ref="F39:O39" si="2">31*24</f>
        <v>744</v>
      </c>
      <c r="G39" s="30">
        <f>30*24</f>
        <v>720</v>
      </c>
      <c r="H39" s="30">
        <f t="shared" si="2"/>
        <v>744</v>
      </c>
      <c r="I39" s="30">
        <f>30*24</f>
        <v>720</v>
      </c>
      <c r="J39" s="30">
        <f t="shared" si="2"/>
        <v>744</v>
      </c>
      <c r="K39" s="30">
        <f t="shared" si="2"/>
        <v>744</v>
      </c>
      <c r="L39" s="30">
        <f>30*24</f>
        <v>720</v>
      </c>
      <c r="M39" s="30">
        <f t="shared" si="2"/>
        <v>744</v>
      </c>
      <c r="N39" s="30">
        <f>30*24</f>
        <v>720</v>
      </c>
      <c r="O39" s="30">
        <f t="shared" si="2"/>
        <v>744</v>
      </c>
      <c r="P39" s="31"/>
      <c r="Q39" s="32">
        <f>SUM(D39:O39)</f>
        <v>8760</v>
      </c>
      <c r="R39" s="6"/>
      <c r="S39" s="2"/>
      <c r="T39" s="19"/>
      <c r="U39" s="2"/>
      <c r="V39" s="2"/>
      <c r="W39" s="2"/>
      <c r="X39" s="2"/>
      <c r="Y39" s="2"/>
      <c r="Z39" s="2"/>
      <c r="AA39" s="2"/>
    </row>
    <row r="40" spans="1:27">
      <c r="A40" s="2"/>
      <c r="B40" s="7"/>
      <c r="C40" s="8"/>
      <c r="D40" s="8"/>
      <c r="E40" s="8"/>
      <c r="F40" s="8"/>
      <c r="G40" s="8"/>
      <c r="H40" s="8"/>
      <c r="I40" s="8"/>
      <c r="J40" s="8"/>
      <c r="K40" s="8"/>
      <c r="L40" s="8"/>
      <c r="M40" s="8"/>
      <c r="N40" s="8"/>
      <c r="O40" s="8"/>
      <c r="P40" s="8"/>
      <c r="Q40" s="8"/>
      <c r="R40" s="9"/>
      <c r="S40" s="2"/>
      <c r="T40" s="2"/>
      <c r="U40" s="2"/>
      <c r="V40" s="2"/>
      <c r="W40" s="2"/>
      <c r="X40" s="2"/>
      <c r="Y40" s="2"/>
      <c r="Z40" s="2"/>
      <c r="AA40" s="2"/>
    </row>
    <row r="41"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c r="A42" s="1"/>
      <c r="B42" s="1"/>
      <c r="C42" s="1"/>
      <c r="D42" s="1"/>
      <c r="E42" s="1"/>
      <c r="F42" s="1"/>
      <c r="G42" s="1"/>
      <c r="H42" s="1"/>
      <c r="I42" s="1"/>
      <c r="J42" s="1"/>
      <c r="K42" s="1"/>
      <c r="L42" s="1"/>
      <c r="M42" s="1"/>
      <c r="N42" s="1"/>
      <c r="O42" s="1"/>
      <c r="P42" s="1"/>
      <c r="Q42" s="1"/>
      <c r="R42" s="1"/>
      <c r="S42" s="2"/>
      <c r="T42" s="2"/>
      <c r="U42" s="2"/>
      <c r="V42" s="2"/>
      <c r="W42" s="2"/>
      <c r="X42" s="2"/>
      <c r="Y42" s="2"/>
      <c r="Z42" s="2"/>
      <c r="AA42" s="2"/>
    </row>
    <row r="43" spans="1:27">
      <c r="A43" s="2"/>
      <c r="B43" s="3"/>
      <c r="C43" s="17"/>
      <c r="D43" s="18"/>
      <c r="E43" s="10"/>
      <c r="F43" s="10"/>
      <c r="G43" s="10"/>
      <c r="H43" s="10"/>
      <c r="I43" s="10"/>
      <c r="J43" s="10"/>
      <c r="K43" s="10"/>
      <c r="L43" s="10"/>
      <c r="M43" s="10"/>
      <c r="N43" s="10"/>
      <c r="O43" s="10"/>
      <c r="P43" s="10"/>
      <c r="Q43" s="10"/>
      <c r="R43" s="4"/>
      <c r="S43" s="2"/>
      <c r="T43" s="2"/>
      <c r="U43" s="2"/>
      <c r="V43" s="2"/>
      <c r="W43" s="2"/>
      <c r="X43" s="2"/>
      <c r="Y43" s="2"/>
      <c r="Z43" s="2"/>
      <c r="AA43" s="2"/>
    </row>
    <row r="44" spans="1:27" ht="18.75">
      <c r="A44" s="2"/>
      <c r="B44" s="5"/>
      <c r="C44" s="175" t="s">
        <v>0</v>
      </c>
      <c r="D44" s="175"/>
      <c r="E44" s="175"/>
      <c r="F44" s="175"/>
      <c r="G44" s="175"/>
      <c r="H44" s="175"/>
      <c r="I44" s="175"/>
      <c r="J44" s="175"/>
      <c r="K44" s="175"/>
      <c r="L44" s="175"/>
      <c r="M44" s="175"/>
      <c r="N44" s="175"/>
      <c r="O44" s="175"/>
      <c r="P44" s="175"/>
      <c r="Q44" s="175"/>
      <c r="R44" s="6"/>
      <c r="S44" s="2"/>
      <c r="T44" s="2"/>
      <c r="U44" s="2"/>
      <c r="V44" s="2"/>
      <c r="W44" s="2"/>
      <c r="X44" s="2"/>
      <c r="Y44" s="2"/>
      <c r="Z44" s="2"/>
      <c r="AA44" s="2"/>
    </row>
    <row r="45" spans="1:27">
      <c r="A45" s="2"/>
      <c r="B45" s="5"/>
      <c r="C45" s="146" t="str">
        <f>'User Guide'!$C$4</f>
        <v>NYSERDA RFP No. T4RFP21-1</v>
      </c>
      <c r="D45" s="146"/>
      <c r="E45" s="146"/>
      <c r="F45" s="146"/>
      <c r="G45" s="146"/>
      <c r="H45" s="146"/>
      <c r="I45" s="146"/>
      <c r="J45" s="146"/>
      <c r="K45" s="146"/>
      <c r="L45" s="146"/>
      <c r="M45" s="146"/>
      <c r="N45" s="146"/>
      <c r="O45" s="146"/>
      <c r="P45" s="146"/>
      <c r="Q45" s="146"/>
      <c r="R45" s="6"/>
      <c r="S45" s="2"/>
      <c r="T45" s="2"/>
      <c r="U45" s="2"/>
      <c r="V45" s="2"/>
      <c r="W45" s="2"/>
      <c r="X45" s="2"/>
      <c r="Y45" s="2"/>
      <c r="Z45" s="2"/>
      <c r="AA45" s="2"/>
    </row>
    <row r="46" spans="1:27">
      <c r="A46" s="2"/>
      <c r="B46" s="5"/>
      <c r="C46" s="146" t="str">
        <f>C5</f>
        <v>Part III - Delivery Worksheet</v>
      </c>
      <c r="D46" s="146"/>
      <c r="E46" s="146"/>
      <c r="F46" s="146"/>
      <c r="G46" s="146"/>
      <c r="H46" s="146"/>
      <c r="I46" s="146"/>
      <c r="J46" s="146"/>
      <c r="K46" s="146"/>
      <c r="L46" s="146"/>
      <c r="M46" s="146"/>
      <c r="N46" s="146"/>
      <c r="O46" s="146"/>
      <c r="P46" s="146"/>
      <c r="Q46" s="146"/>
      <c r="R46" s="6"/>
      <c r="S46" s="2"/>
      <c r="T46" s="2"/>
      <c r="U46" s="2"/>
      <c r="V46" s="2"/>
      <c r="W46" s="2"/>
      <c r="X46" s="2"/>
      <c r="Y46" s="2"/>
      <c r="Z46" s="2"/>
      <c r="AA46" s="2"/>
    </row>
    <row r="47" spans="1:27">
      <c r="A47" s="2"/>
      <c r="B47" s="5"/>
      <c r="C47" s="11"/>
      <c r="D47" s="11"/>
      <c r="E47" s="11"/>
      <c r="F47" s="11"/>
      <c r="G47" s="11"/>
      <c r="H47" s="11"/>
      <c r="I47" s="11"/>
      <c r="J47" s="11"/>
      <c r="K47" s="11"/>
      <c r="L47" s="11"/>
      <c r="M47" s="11"/>
      <c r="N47" s="11"/>
      <c r="O47" s="11"/>
      <c r="P47" s="11"/>
      <c r="Q47" s="11"/>
      <c r="R47" s="6"/>
      <c r="S47" s="2"/>
      <c r="T47" s="2"/>
      <c r="U47" s="2"/>
      <c r="V47" s="2"/>
      <c r="W47" s="2"/>
      <c r="X47" s="2"/>
      <c r="Y47" s="2"/>
      <c r="Z47" s="2"/>
      <c r="AA47" s="2"/>
    </row>
    <row r="48" spans="1:27">
      <c r="A48" s="2"/>
      <c r="B48" s="5"/>
      <c r="C48" s="11" t="s">
        <v>4</v>
      </c>
      <c r="D48" s="11"/>
      <c r="E48" s="11"/>
      <c r="F48" s="11"/>
      <c r="G48" s="11"/>
      <c r="H48" s="176">
        <f>Proposer_Name</f>
        <v>0</v>
      </c>
      <c r="I48" s="176"/>
      <c r="J48" s="176"/>
      <c r="K48" s="176"/>
      <c r="L48" s="176"/>
      <c r="M48" s="176"/>
      <c r="N48" s="176"/>
      <c r="O48" s="176"/>
      <c r="P48" s="176"/>
      <c r="Q48" s="11"/>
      <c r="R48" s="6"/>
      <c r="S48" s="2"/>
      <c r="T48" s="19" t="str">
        <f>IF(ISBLANK(Project_Sponsor),"Enter in Part I","")</f>
        <v/>
      </c>
      <c r="U48" s="2"/>
      <c r="V48" s="2"/>
      <c r="W48" s="2"/>
      <c r="X48" s="2"/>
      <c r="Y48" s="2"/>
      <c r="Z48" s="2"/>
      <c r="AA48" s="2"/>
    </row>
    <row r="49" spans="1:27">
      <c r="A49" s="2"/>
      <c r="B49" s="5"/>
      <c r="C49" s="11" t="s">
        <v>7</v>
      </c>
      <c r="D49" s="11"/>
      <c r="E49" s="11"/>
      <c r="F49" s="11"/>
      <c r="G49" s="20"/>
      <c r="H49" s="177">
        <f>Project_Name</f>
        <v>0</v>
      </c>
      <c r="I49" s="177"/>
      <c r="J49" s="177"/>
      <c r="K49" s="177"/>
      <c r="L49" s="177"/>
      <c r="M49" s="177"/>
      <c r="N49" s="177"/>
      <c r="O49" s="177"/>
      <c r="P49" s="177"/>
      <c r="Q49" s="20"/>
      <c r="R49" s="6"/>
      <c r="S49" s="2"/>
      <c r="T49" s="19" t="str">
        <f>IF(H49=0,"Enter in Part I","")</f>
        <v>Enter in Part I</v>
      </c>
      <c r="U49" s="2"/>
      <c r="V49" s="2"/>
      <c r="W49" s="2"/>
      <c r="X49" s="2"/>
      <c r="Y49" s="2"/>
      <c r="Z49" s="2"/>
      <c r="AA49" s="2"/>
    </row>
    <row r="50" spans="1:27">
      <c r="A50" s="2"/>
      <c r="B50" s="5"/>
      <c r="C50" s="173"/>
      <c r="D50" s="173"/>
      <c r="E50" s="173"/>
      <c r="F50" s="173"/>
      <c r="G50" s="173"/>
      <c r="H50" s="173"/>
      <c r="I50" s="173"/>
      <c r="J50" s="173"/>
      <c r="K50" s="173"/>
      <c r="L50" s="173"/>
      <c r="M50" s="173"/>
      <c r="N50" s="173"/>
      <c r="O50" s="173"/>
      <c r="P50" s="21"/>
      <c r="Q50" s="21"/>
      <c r="R50" s="6"/>
      <c r="S50" s="2"/>
      <c r="T50" s="19"/>
      <c r="U50" s="2"/>
      <c r="V50" s="2"/>
      <c r="W50" s="2"/>
      <c r="X50" s="2"/>
      <c r="Y50" s="2"/>
      <c r="Z50" s="2"/>
      <c r="AA50" s="2"/>
    </row>
    <row r="51" spans="1:27">
      <c r="A51" s="2"/>
      <c r="B51" s="5"/>
      <c r="C51" s="179" t="s">
        <v>59</v>
      </c>
      <c r="D51" s="179"/>
      <c r="E51" s="179"/>
      <c r="F51" s="179"/>
      <c r="G51" s="179"/>
      <c r="H51" s="179"/>
      <c r="I51" s="179"/>
      <c r="J51" s="179"/>
      <c r="K51" s="179"/>
      <c r="L51" s="179"/>
      <c r="M51" s="179"/>
      <c r="N51" s="179"/>
      <c r="O51" s="179"/>
      <c r="P51" s="179"/>
      <c r="Q51" s="179"/>
      <c r="R51" s="6"/>
      <c r="S51" s="2"/>
      <c r="T51" s="19"/>
      <c r="U51" s="2"/>
      <c r="V51" s="2"/>
      <c r="W51" s="2"/>
      <c r="X51" s="2"/>
      <c r="Y51" s="2"/>
      <c r="Z51" s="2"/>
      <c r="AA51" s="2"/>
    </row>
    <row r="52" spans="1:27">
      <c r="A52" s="2"/>
      <c r="B52" s="5"/>
      <c r="C52" s="174" t="s">
        <v>42</v>
      </c>
      <c r="D52" s="174"/>
      <c r="E52" s="174"/>
      <c r="F52" s="174"/>
      <c r="G52" s="174"/>
      <c r="H52" s="174"/>
      <c r="I52" s="174"/>
      <c r="J52" s="174"/>
      <c r="K52" s="174"/>
      <c r="L52" s="174"/>
      <c r="M52" s="174"/>
      <c r="N52" s="174"/>
      <c r="O52" s="174"/>
      <c r="P52" s="174"/>
      <c r="Q52" s="174"/>
      <c r="R52" s="6"/>
      <c r="S52" s="2"/>
      <c r="T52" s="19"/>
      <c r="U52" s="2"/>
      <c r="V52" s="2"/>
      <c r="W52" s="2"/>
      <c r="X52" s="2"/>
      <c r="Y52" s="2"/>
      <c r="Z52" s="2"/>
      <c r="AA52" s="2"/>
    </row>
    <row r="53" spans="1:27">
      <c r="A53" s="2"/>
      <c r="B53" s="5"/>
      <c r="C53" s="15" t="s">
        <v>43</v>
      </c>
      <c r="D53" s="15" t="s">
        <v>44</v>
      </c>
      <c r="E53" s="15" t="s">
        <v>45</v>
      </c>
      <c r="F53" s="22" t="s">
        <v>46</v>
      </c>
      <c r="G53" s="22" t="s">
        <v>47</v>
      </c>
      <c r="H53" s="22" t="s">
        <v>48</v>
      </c>
      <c r="I53" s="22" t="s">
        <v>49</v>
      </c>
      <c r="J53" s="22" t="s">
        <v>50</v>
      </c>
      <c r="K53" s="22" t="s">
        <v>51</v>
      </c>
      <c r="L53" s="22" t="s">
        <v>52</v>
      </c>
      <c r="M53" s="22" t="s">
        <v>53</v>
      </c>
      <c r="N53" s="22" t="s">
        <v>54</v>
      </c>
      <c r="O53" s="22" t="s">
        <v>55</v>
      </c>
      <c r="P53" s="23"/>
      <c r="Q53" s="21"/>
      <c r="R53" s="6"/>
      <c r="S53" s="2"/>
      <c r="T53" s="24" t="s">
        <v>56</v>
      </c>
      <c r="U53" s="2"/>
      <c r="V53" s="2">
        <f>COUNT(D54:O77)</f>
        <v>0</v>
      </c>
      <c r="W53" s="2"/>
      <c r="X53" s="2"/>
      <c r="Y53" s="2"/>
      <c r="Z53" s="2"/>
      <c r="AA53" s="2"/>
    </row>
    <row r="54" spans="1:27">
      <c r="A54" s="2"/>
      <c r="B54" s="5"/>
      <c r="C54" s="15">
        <v>1</v>
      </c>
      <c r="D54" s="143"/>
      <c r="E54" s="143"/>
      <c r="F54" s="143"/>
      <c r="G54" s="143"/>
      <c r="H54" s="143"/>
      <c r="I54" s="143"/>
      <c r="J54" s="143"/>
      <c r="K54" s="143"/>
      <c r="L54" s="143"/>
      <c r="M54" s="143"/>
      <c r="N54" s="143"/>
      <c r="O54" s="143"/>
      <c r="P54" s="25"/>
      <c r="Q54" s="21"/>
      <c r="R54" s="6"/>
      <c r="S54" s="2"/>
      <c r="T54" s="19" t="str">
        <f>IF(COUNT(D54:O77)&lt;&gt;288,"Required Information","")</f>
        <v>Required Information</v>
      </c>
      <c r="U54" s="2"/>
      <c r="V54" s="2"/>
      <c r="W54" s="2"/>
      <c r="X54" s="2"/>
      <c r="Y54" s="2"/>
      <c r="Z54" s="2"/>
      <c r="AA54" s="2"/>
    </row>
    <row r="55" spans="1:27">
      <c r="A55" s="2"/>
      <c r="B55" s="5"/>
      <c r="C55" s="15">
        <f>C54+1</f>
        <v>2</v>
      </c>
      <c r="D55" s="143"/>
      <c r="E55" s="143"/>
      <c r="F55" s="143"/>
      <c r="G55" s="143"/>
      <c r="H55" s="143"/>
      <c r="I55" s="143"/>
      <c r="J55" s="143"/>
      <c r="K55" s="143"/>
      <c r="L55" s="143"/>
      <c r="M55" s="143"/>
      <c r="N55" s="143"/>
      <c r="O55" s="143"/>
      <c r="P55" s="25"/>
      <c r="Q55" s="21"/>
      <c r="R55" s="6"/>
      <c r="S55" s="2"/>
      <c r="T55" s="19"/>
      <c r="U55" s="2"/>
      <c r="V55" s="2"/>
      <c r="W55" s="2"/>
      <c r="X55" s="2"/>
      <c r="Y55" s="2"/>
      <c r="Z55" s="2"/>
      <c r="AA55" s="2"/>
    </row>
    <row r="56" spans="1:27">
      <c r="A56" s="2"/>
      <c r="B56" s="5"/>
      <c r="C56" s="15">
        <f t="shared" ref="C56:C77" si="3">C55+1</f>
        <v>3</v>
      </c>
      <c r="D56" s="143"/>
      <c r="E56" s="143"/>
      <c r="F56" s="143"/>
      <c r="G56" s="143"/>
      <c r="H56" s="143"/>
      <c r="I56" s="143"/>
      <c r="J56" s="143"/>
      <c r="K56" s="143"/>
      <c r="L56" s="143"/>
      <c r="M56" s="143"/>
      <c r="N56" s="143"/>
      <c r="O56" s="143"/>
      <c r="P56" s="25"/>
      <c r="Q56" s="21"/>
      <c r="R56" s="6"/>
      <c r="S56" s="2"/>
      <c r="T56" s="19"/>
      <c r="U56" s="2"/>
      <c r="V56" s="2"/>
      <c r="W56" s="2"/>
      <c r="X56" s="2"/>
      <c r="Y56" s="2"/>
      <c r="Z56" s="2"/>
      <c r="AA56" s="2"/>
    </row>
    <row r="57" spans="1:27">
      <c r="A57" s="2"/>
      <c r="B57" s="5"/>
      <c r="C57" s="15">
        <f t="shared" si="3"/>
        <v>4</v>
      </c>
      <c r="D57" s="143"/>
      <c r="E57" s="143"/>
      <c r="F57" s="143"/>
      <c r="G57" s="143"/>
      <c r="H57" s="143"/>
      <c r="I57" s="143"/>
      <c r="J57" s="143"/>
      <c r="K57" s="143"/>
      <c r="L57" s="143"/>
      <c r="M57" s="143"/>
      <c r="N57" s="143"/>
      <c r="O57" s="143"/>
      <c r="P57" s="25"/>
      <c r="Q57" s="21"/>
      <c r="R57" s="6"/>
      <c r="S57" s="2"/>
      <c r="T57" s="19"/>
      <c r="U57" s="2"/>
      <c r="V57" s="2"/>
      <c r="W57" s="2"/>
      <c r="X57" s="2"/>
      <c r="Y57" s="2"/>
      <c r="Z57" s="2"/>
      <c r="AA57" s="2"/>
    </row>
    <row r="58" spans="1:27">
      <c r="A58" s="2"/>
      <c r="B58" s="5"/>
      <c r="C58" s="15">
        <f t="shared" si="3"/>
        <v>5</v>
      </c>
      <c r="D58" s="143"/>
      <c r="E58" s="143"/>
      <c r="F58" s="143"/>
      <c r="G58" s="143"/>
      <c r="H58" s="143"/>
      <c r="I58" s="143"/>
      <c r="J58" s="143"/>
      <c r="K58" s="143"/>
      <c r="L58" s="143"/>
      <c r="M58" s="143"/>
      <c r="N58" s="143"/>
      <c r="O58" s="143"/>
      <c r="P58" s="25"/>
      <c r="Q58" s="21"/>
      <c r="R58" s="6"/>
      <c r="S58" s="2"/>
      <c r="T58" s="19"/>
      <c r="U58" s="2"/>
      <c r="V58" s="2"/>
      <c r="W58" s="2"/>
      <c r="X58" s="2"/>
      <c r="Y58" s="2"/>
      <c r="Z58" s="2"/>
      <c r="AA58" s="2"/>
    </row>
    <row r="59" spans="1:27">
      <c r="A59" s="2"/>
      <c r="B59" s="5"/>
      <c r="C59" s="15">
        <f t="shared" si="3"/>
        <v>6</v>
      </c>
      <c r="D59" s="143"/>
      <c r="E59" s="143"/>
      <c r="F59" s="143"/>
      <c r="G59" s="143"/>
      <c r="H59" s="143"/>
      <c r="I59" s="143"/>
      <c r="J59" s="143"/>
      <c r="K59" s="143"/>
      <c r="L59" s="143"/>
      <c r="M59" s="143"/>
      <c r="N59" s="143"/>
      <c r="O59" s="143"/>
      <c r="P59" s="25"/>
      <c r="Q59" s="21"/>
      <c r="R59" s="6"/>
      <c r="S59" s="2"/>
      <c r="T59" s="19"/>
      <c r="U59" s="2"/>
      <c r="V59" s="2"/>
      <c r="W59" s="2"/>
      <c r="X59" s="2"/>
      <c r="Y59" s="2"/>
      <c r="Z59" s="2"/>
      <c r="AA59" s="2"/>
    </row>
    <row r="60" spans="1:27">
      <c r="A60" s="2"/>
      <c r="B60" s="5"/>
      <c r="C60" s="15">
        <f t="shared" si="3"/>
        <v>7</v>
      </c>
      <c r="D60" s="143"/>
      <c r="E60" s="143"/>
      <c r="F60" s="143"/>
      <c r="G60" s="143"/>
      <c r="H60" s="143"/>
      <c r="I60" s="143"/>
      <c r="J60" s="143"/>
      <c r="K60" s="143"/>
      <c r="L60" s="143"/>
      <c r="M60" s="143"/>
      <c r="N60" s="143"/>
      <c r="O60" s="143"/>
      <c r="P60" s="25"/>
      <c r="Q60" s="21"/>
      <c r="R60" s="6"/>
      <c r="S60" s="2"/>
      <c r="T60" s="19"/>
      <c r="U60" s="2"/>
      <c r="V60" s="2"/>
      <c r="W60" s="2"/>
      <c r="X60" s="2"/>
      <c r="Y60" s="2"/>
      <c r="Z60" s="2"/>
      <c r="AA60" s="2"/>
    </row>
    <row r="61" spans="1:27">
      <c r="A61" s="2"/>
      <c r="B61" s="5"/>
      <c r="C61" s="15">
        <f t="shared" si="3"/>
        <v>8</v>
      </c>
      <c r="D61" s="143"/>
      <c r="E61" s="143"/>
      <c r="F61" s="143"/>
      <c r="G61" s="143"/>
      <c r="H61" s="143"/>
      <c r="I61" s="143"/>
      <c r="J61" s="143"/>
      <c r="K61" s="143"/>
      <c r="L61" s="143"/>
      <c r="M61" s="143"/>
      <c r="N61" s="143"/>
      <c r="O61" s="143"/>
      <c r="P61" s="25"/>
      <c r="Q61" s="21"/>
      <c r="R61" s="6"/>
      <c r="S61" s="2"/>
      <c r="T61" s="19"/>
      <c r="U61" s="2"/>
      <c r="V61" s="2"/>
      <c r="W61" s="2"/>
      <c r="X61" s="2"/>
      <c r="Y61" s="2"/>
      <c r="Z61" s="2"/>
      <c r="AA61" s="2"/>
    </row>
    <row r="62" spans="1:27">
      <c r="A62" s="2"/>
      <c r="B62" s="5"/>
      <c r="C62" s="15">
        <f t="shared" si="3"/>
        <v>9</v>
      </c>
      <c r="D62" s="143"/>
      <c r="E62" s="143"/>
      <c r="F62" s="143"/>
      <c r="G62" s="143"/>
      <c r="H62" s="143"/>
      <c r="I62" s="143"/>
      <c r="J62" s="143"/>
      <c r="K62" s="143"/>
      <c r="L62" s="143"/>
      <c r="M62" s="143"/>
      <c r="N62" s="143"/>
      <c r="O62" s="143"/>
      <c r="P62" s="25"/>
      <c r="Q62" s="21"/>
      <c r="R62" s="6"/>
      <c r="S62" s="2"/>
      <c r="T62" s="19"/>
      <c r="U62" s="2"/>
      <c r="V62" s="2"/>
      <c r="W62" s="2"/>
      <c r="X62" s="2"/>
      <c r="Y62" s="2"/>
      <c r="Z62" s="2"/>
      <c r="AA62" s="2"/>
    </row>
    <row r="63" spans="1:27">
      <c r="A63" s="2"/>
      <c r="B63" s="5"/>
      <c r="C63" s="15">
        <f t="shared" si="3"/>
        <v>10</v>
      </c>
      <c r="D63" s="143"/>
      <c r="E63" s="143"/>
      <c r="F63" s="143"/>
      <c r="G63" s="143"/>
      <c r="H63" s="143"/>
      <c r="I63" s="143"/>
      <c r="J63" s="143"/>
      <c r="K63" s="143"/>
      <c r="L63" s="143"/>
      <c r="M63" s="143"/>
      <c r="N63" s="143"/>
      <c r="O63" s="143"/>
      <c r="P63" s="25"/>
      <c r="Q63" s="21"/>
      <c r="R63" s="6"/>
      <c r="S63" s="2"/>
      <c r="T63" s="19"/>
      <c r="U63" s="2"/>
      <c r="V63" s="2"/>
      <c r="W63" s="2"/>
      <c r="X63" s="2"/>
      <c r="Y63" s="2"/>
      <c r="Z63" s="2"/>
      <c r="AA63" s="2"/>
    </row>
    <row r="64" spans="1:27">
      <c r="A64" s="2"/>
      <c r="B64" s="5"/>
      <c r="C64" s="15">
        <f t="shared" si="3"/>
        <v>11</v>
      </c>
      <c r="D64" s="143"/>
      <c r="E64" s="143"/>
      <c r="F64" s="143"/>
      <c r="G64" s="143"/>
      <c r="H64" s="143"/>
      <c r="I64" s="143"/>
      <c r="J64" s="143"/>
      <c r="K64" s="143"/>
      <c r="L64" s="143"/>
      <c r="M64" s="143"/>
      <c r="N64" s="143"/>
      <c r="O64" s="143"/>
      <c r="P64" s="25"/>
      <c r="Q64" s="21"/>
      <c r="R64" s="6"/>
      <c r="S64" s="2"/>
      <c r="T64" s="19"/>
      <c r="U64" s="2"/>
      <c r="V64" s="2"/>
      <c r="W64" s="2"/>
      <c r="X64" s="2"/>
      <c r="Y64" s="2"/>
      <c r="Z64" s="2"/>
      <c r="AA64" s="2"/>
    </row>
    <row r="65" spans="1:27">
      <c r="A65" s="2"/>
      <c r="B65" s="5"/>
      <c r="C65" s="15">
        <f t="shared" si="3"/>
        <v>12</v>
      </c>
      <c r="D65" s="143"/>
      <c r="E65" s="143"/>
      <c r="F65" s="143"/>
      <c r="G65" s="143"/>
      <c r="H65" s="143"/>
      <c r="I65" s="143"/>
      <c r="J65" s="143"/>
      <c r="K65" s="143"/>
      <c r="L65" s="143"/>
      <c r="M65" s="143"/>
      <c r="N65" s="143"/>
      <c r="O65" s="143"/>
      <c r="P65" s="25"/>
      <c r="Q65" s="21"/>
      <c r="R65" s="6"/>
      <c r="S65" s="2"/>
      <c r="T65" s="19"/>
      <c r="U65" s="2"/>
      <c r="V65" s="2"/>
      <c r="W65" s="2"/>
      <c r="X65" s="2"/>
      <c r="Y65" s="2"/>
      <c r="Z65" s="2"/>
      <c r="AA65" s="2"/>
    </row>
    <row r="66" spans="1:27">
      <c r="A66" s="2"/>
      <c r="B66" s="5"/>
      <c r="C66" s="15">
        <f t="shared" si="3"/>
        <v>13</v>
      </c>
      <c r="D66" s="143"/>
      <c r="E66" s="143"/>
      <c r="F66" s="143"/>
      <c r="G66" s="143"/>
      <c r="H66" s="143"/>
      <c r="I66" s="143"/>
      <c r="J66" s="143"/>
      <c r="K66" s="143"/>
      <c r="L66" s="143"/>
      <c r="M66" s="143"/>
      <c r="N66" s="143"/>
      <c r="O66" s="143"/>
      <c r="P66" s="25"/>
      <c r="Q66" s="21"/>
      <c r="R66" s="6"/>
      <c r="S66" s="2"/>
      <c r="T66" s="19"/>
      <c r="U66" s="2"/>
      <c r="V66" s="2"/>
      <c r="W66" s="2"/>
      <c r="X66" s="2"/>
      <c r="Y66" s="2"/>
      <c r="Z66" s="2"/>
      <c r="AA66" s="2"/>
    </row>
    <row r="67" spans="1:27">
      <c r="A67" s="2"/>
      <c r="B67" s="5"/>
      <c r="C67" s="15">
        <f t="shared" si="3"/>
        <v>14</v>
      </c>
      <c r="D67" s="143"/>
      <c r="E67" s="143"/>
      <c r="F67" s="143"/>
      <c r="G67" s="143"/>
      <c r="H67" s="143"/>
      <c r="I67" s="143"/>
      <c r="J67" s="143"/>
      <c r="K67" s="143"/>
      <c r="L67" s="143"/>
      <c r="M67" s="143"/>
      <c r="N67" s="143"/>
      <c r="O67" s="143"/>
      <c r="P67" s="25"/>
      <c r="Q67" s="21"/>
      <c r="R67" s="6"/>
      <c r="S67" s="2"/>
      <c r="T67" s="19"/>
      <c r="U67" s="2"/>
      <c r="V67" s="2"/>
      <c r="W67" s="2"/>
      <c r="X67" s="2"/>
      <c r="Y67" s="2"/>
      <c r="Z67" s="2"/>
      <c r="AA67" s="2"/>
    </row>
    <row r="68" spans="1:27">
      <c r="A68" s="2"/>
      <c r="B68" s="5"/>
      <c r="C68" s="15">
        <f t="shared" si="3"/>
        <v>15</v>
      </c>
      <c r="D68" s="143"/>
      <c r="E68" s="143"/>
      <c r="F68" s="143"/>
      <c r="G68" s="143"/>
      <c r="H68" s="143"/>
      <c r="I68" s="143"/>
      <c r="J68" s="143"/>
      <c r="K68" s="143"/>
      <c r="L68" s="143"/>
      <c r="M68" s="143"/>
      <c r="N68" s="143"/>
      <c r="O68" s="143"/>
      <c r="P68" s="25"/>
      <c r="Q68" s="21"/>
      <c r="R68" s="6"/>
      <c r="S68" s="2"/>
      <c r="T68" s="19"/>
      <c r="U68" s="2"/>
      <c r="V68" s="2"/>
      <c r="W68" s="2"/>
      <c r="X68" s="2"/>
      <c r="Y68" s="2"/>
      <c r="Z68" s="2"/>
      <c r="AA68" s="2"/>
    </row>
    <row r="69" spans="1:27">
      <c r="A69" s="2"/>
      <c r="B69" s="5"/>
      <c r="C69" s="15">
        <f t="shared" si="3"/>
        <v>16</v>
      </c>
      <c r="D69" s="143"/>
      <c r="E69" s="143"/>
      <c r="F69" s="143"/>
      <c r="G69" s="143"/>
      <c r="H69" s="143"/>
      <c r="I69" s="143"/>
      <c r="J69" s="143"/>
      <c r="K69" s="143"/>
      <c r="L69" s="143"/>
      <c r="M69" s="143"/>
      <c r="N69" s="143"/>
      <c r="O69" s="143"/>
      <c r="P69" s="25"/>
      <c r="Q69" s="21"/>
      <c r="R69" s="6"/>
      <c r="S69" s="2"/>
      <c r="T69" s="19"/>
      <c r="U69" s="2"/>
      <c r="V69" s="2"/>
      <c r="W69" s="2"/>
      <c r="X69" s="2"/>
      <c r="Y69" s="2"/>
      <c r="Z69" s="2"/>
      <c r="AA69" s="2"/>
    </row>
    <row r="70" spans="1:27">
      <c r="A70" s="2"/>
      <c r="B70" s="5"/>
      <c r="C70" s="15">
        <f t="shared" si="3"/>
        <v>17</v>
      </c>
      <c r="D70" s="143"/>
      <c r="E70" s="143"/>
      <c r="F70" s="143"/>
      <c r="G70" s="143"/>
      <c r="H70" s="143"/>
      <c r="I70" s="143"/>
      <c r="J70" s="143"/>
      <c r="K70" s="143"/>
      <c r="L70" s="143"/>
      <c r="M70" s="143"/>
      <c r="N70" s="143"/>
      <c r="O70" s="143"/>
      <c r="P70" s="25"/>
      <c r="Q70" s="21"/>
      <c r="R70" s="6"/>
      <c r="S70" s="2"/>
      <c r="T70" s="19"/>
      <c r="U70" s="2"/>
      <c r="V70" s="2"/>
      <c r="W70" s="2"/>
      <c r="X70" s="2"/>
      <c r="Y70" s="2"/>
      <c r="Z70" s="2"/>
      <c r="AA70" s="2"/>
    </row>
    <row r="71" spans="1:27">
      <c r="A71" s="2"/>
      <c r="B71" s="5"/>
      <c r="C71" s="15">
        <f t="shared" si="3"/>
        <v>18</v>
      </c>
      <c r="D71" s="143"/>
      <c r="E71" s="143"/>
      <c r="F71" s="143"/>
      <c r="G71" s="143"/>
      <c r="H71" s="143"/>
      <c r="I71" s="143"/>
      <c r="J71" s="143"/>
      <c r="K71" s="143"/>
      <c r="L71" s="143"/>
      <c r="M71" s="143"/>
      <c r="N71" s="143"/>
      <c r="O71" s="143"/>
      <c r="P71" s="25"/>
      <c r="Q71" s="21"/>
      <c r="R71" s="6"/>
      <c r="S71" s="2"/>
      <c r="T71" s="19"/>
      <c r="U71" s="2"/>
      <c r="V71" s="2"/>
      <c r="W71" s="2"/>
      <c r="X71" s="2"/>
      <c r="Y71" s="2"/>
      <c r="Z71" s="2"/>
      <c r="AA71" s="2"/>
    </row>
    <row r="72" spans="1:27">
      <c r="A72" s="2"/>
      <c r="B72" s="5"/>
      <c r="C72" s="15">
        <f t="shared" si="3"/>
        <v>19</v>
      </c>
      <c r="D72" s="143"/>
      <c r="E72" s="143"/>
      <c r="F72" s="143"/>
      <c r="G72" s="143"/>
      <c r="H72" s="143"/>
      <c r="I72" s="143"/>
      <c r="J72" s="143"/>
      <c r="K72" s="143"/>
      <c r="L72" s="143"/>
      <c r="M72" s="143"/>
      <c r="N72" s="143"/>
      <c r="O72" s="143"/>
      <c r="P72" s="25"/>
      <c r="Q72" s="21"/>
      <c r="R72" s="6"/>
      <c r="S72" s="2"/>
      <c r="T72" s="19"/>
      <c r="U72" s="2"/>
      <c r="V72" s="2"/>
      <c r="W72" s="2"/>
      <c r="X72" s="2"/>
      <c r="Y72" s="2"/>
      <c r="Z72" s="2"/>
      <c r="AA72" s="2"/>
    </row>
    <row r="73" spans="1:27">
      <c r="A73" s="2"/>
      <c r="B73" s="5"/>
      <c r="C73" s="15">
        <f t="shared" si="3"/>
        <v>20</v>
      </c>
      <c r="D73" s="143"/>
      <c r="E73" s="143"/>
      <c r="F73" s="143"/>
      <c r="G73" s="143"/>
      <c r="H73" s="143"/>
      <c r="I73" s="143"/>
      <c r="J73" s="143"/>
      <c r="K73" s="143"/>
      <c r="L73" s="143"/>
      <c r="M73" s="143"/>
      <c r="N73" s="143"/>
      <c r="O73" s="143"/>
      <c r="P73" s="25"/>
      <c r="Q73" s="21"/>
      <c r="R73" s="6"/>
      <c r="S73" s="2"/>
      <c r="T73" s="19"/>
      <c r="U73" s="2"/>
      <c r="V73" s="2"/>
      <c r="W73" s="2"/>
      <c r="X73" s="2"/>
      <c r="Y73" s="2"/>
      <c r="Z73" s="2"/>
      <c r="AA73" s="2"/>
    </row>
    <row r="74" spans="1:27">
      <c r="A74" s="2"/>
      <c r="B74" s="5"/>
      <c r="C74" s="15">
        <f t="shared" si="3"/>
        <v>21</v>
      </c>
      <c r="D74" s="143"/>
      <c r="E74" s="143"/>
      <c r="F74" s="143"/>
      <c r="G74" s="143"/>
      <c r="H74" s="143"/>
      <c r="I74" s="143"/>
      <c r="J74" s="143"/>
      <c r="K74" s="143"/>
      <c r="L74" s="143"/>
      <c r="M74" s="143"/>
      <c r="N74" s="143"/>
      <c r="O74" s="143"/>
      <c r="P74" s="25"/>
      <c r="Q74" s="21"/>
      <c r="R74" s="6"/>
      <c r="S74" s="2"/>
      <c r="T74" s="19"/>
      <c r="U74" s="2"/>
      <c r="V74" s="2"/>
      <c r="W74" s="2"/>
      <c r="X74" s="2"/>
      <c r="Y74" s="2"/>
      <c r="Z74" s="2"/>
      <c r="AA74" s="2"/>
    </row>
    <row r="75" spans="1:27">
      <c r="A75" s="2"/>
      <c r="B75" s="5"/>
      <c r="C75" s="15">
        <f t="shared" si="3"/>
        <v>22</v>
      </c>
      <c r="D75" s="143"/>
      <c r="E75" s="143"/>
      <c r="F75" s="143"/>
      <c r="G75" s="143"/>
      <c r="H75" s="143"/>
      <c r="I75" s="143"/>
      <c r="J75" s="143"/>
      <c r="K75" s="143"/>
      <c r="L75" s="143"/>
      <c r="M75" s="143"/>
      <c r="N75" s="143"/>
      <c r="O75" s="143"/>
      <c r="P75" s="25"/>
      <c r="Q75" s="21"/>
      <c r="R75" s="6"/>
      <c r="S75" s="2"/>
      <c r="T75" s="19"/>
      <c r="U75" s="2"/>
      <c r="V75" s="2"/>
      <c r="W75" s="2"/>
      <c r="X75" s="2"/>
      <c r="Y75" s="2"/>
      <c r="Z75" s="2"/>
      <c r="AA75" s="2"/>
    </row>
    <row r="76" spans="1:27">
      <c r="A76" s="2"/>
      <c r="B76" s="5"/>
      <c r="C76" s="15">
        <f t="shared" si="3"/>
        <v>23</v>
      </c>
      <c r="D76" s="143"/>
      <c r="E76" s="143"/>
      <c r="F76" s="143"/>
      <c r="G76" s="143"/>
      <c r="H76" s="143"/>
      <c r="I76" s="143"/>
      <c r="J76" s="143"/>
      <c r="K76" s="143"/>
      <c r="L76" s="143"/>
      <c r="M76" s="143"/>
      <c r="N76" s="143"/>
      <c r="O76" s="143"/>
      <c r="P76" s="25"/>
      <c r="Q76" s="21"/>
      <c r="R76" s="6"/>
      <c r="S76" s="2"/>
      <c r="T76" s="19"/>
      <c r="U76" s="2"/>
      <c r="V76" s="2"/>
      <c r="W76" s="2"/>
      <c r="X76" s="2"/>
      <c r="Y76" s="2"/>
      <c r="Z76" s="2"/>
      <c r="AA76" s="2"/>
    </row>
    <row r="77" spans="1:27">
      <c r="A77" s="2"/>
      <c r="B77" s="5"/>
      <c r="C77" s="15">
        <f t="shared" si="3"/>
        <v>24</v>
      </c>
      <c r="D77" s="143"/>
      <c r="E77" s="143"/>
      <c r="F77" s="143"/>
      <c r="G77" s="143"/>
      <c r="H77" s="143"/>
      <c r="I77" s="143"/>
      <c r="J77" s="143"/>
      <c r="K77" s="143"/>
      <c r="L77" s="143"/>
      <c r="M77" s="143"/>
      <c r="N77" s="143"/>
      <c r="O77" s="143"/>
      <c r="P77" s="25"/>
      <c r="Q77" s="21"/>
      <c r="R77" s="6"/>
      <c r="S77" s="2"/>
      <c r="T77" s="19"/>
      <c r="U77" s="2"/>
      <c r="V77" s="2"/>
      <c r="W77" s="2"/>
      <c r="X77" s="2"/>
      <c r="Y77" s="2"/>
      <c r="Z77" s="2"/>
      <c r="AA77" s="2"/>
    </row>
    <row r="78" spans="1:27">
      <c r="A78" s="2"/>
      <c r="B78" s="5"/>
      <c r="C78" s="26"/>
      <c r="D78" s="26"/>
      <c r="E78" s="26"/>
      <c r="F78" s="26"/>
      <c r="G78" s="26"/>
      <c r="H78" s="26"/>
      <c r="I78" s="26"/>
      <c r="J78" s="26"/>
      <c r="K78" s="26"/>
      <c r="L78" s="26"/>
      <c r="M78" s="26"/>
      <c r="N78" s="26"/>
      <c r="O78" s="26"/>
      <c r="P78" s="26"/>
      <c r="Q78" s="26"/>
      <c r="R78" s="6"/>
      <c r="S78" s="2"/>
      <c r="T78" s="19"/>
      <c r="U78" s="2"/>
      <c r="V78" s="2"/>
      <c r="W78" s="2"/>
      <c r="X78" s="2"/>
      <c r="Y78" s="2"/>
      <c r="Z78" s="2"/>
      <c r="AA78" s="2"/>
    </row>
    <row r="79" spans="1:27">
      <c r="A79" s="2"/>
      <c r="B79" s="5"/>
      <c r="C79" s="27" t="s">
        <v>57</v>
      </c>
      <c r="D79" s="144">
        <f>SUM(D54:D77)/24</f>
        <v>0</v>
      </c>
      <c r="E79" s="144">
        <f t="shared" ref="E79:O79" si="4">SUM(E54:E77)/24</f>
        <v>0</v>
      </c>
      <c r="F79" s="144">
        <f t="shared" si="4"/>
        <v>0</v>
      </c>
      <c r="G79" s="144">
        <f t="shared" si="4"/>
        <v>0</v>
      </c>
      <c r="H79" s="144">
        <f t="shared" si="4"/>
        <v>0</v>
      </c>
      <c r="I79" s="144">
        <f t="shared" si="4"/>
        <v>0</v>
      </c>
      <c r="J79" s="144">
        <f>SUM(J54:J77)/24</f>
        <v>0</v>
      </c>
      <c r="K79" s="144">
        <f t="shared" si="4"/>
        <v>0</v>
      </c>
      <c r="L79" s="144">
        <f t="shared" si="4"/>
        <v>0</v>
      </c>
      <c r="M79" s="144">
        <f t="shared" si="4"/>
        <v>0</v>
      </c>
      <c r="N79" s="144">
        <f t="shared" si="4"/>
        <v>0</v>
      </c>
      <c r="O79" s="144">
        <f t="shared" si="4"/>
        <v>0</v>
      </c>
      <c r="P79" s="28"/>
      <c r="Q79" s="144">
        <f>SUMPRODUCT(D79:O79,D80:O80)/Q80</f>
        <v>0</v>
      </c>
      <c r="R79" s="6"/>
      <c r="S79" s="2"/>
      <c r="T79" s="19"/>
      <c r="U79" s="2"/>
      <c r="V79" s="2"/>
      <c r="W79" s="2"/>
      <c r="X79" s="2"/>
      <c r="Y79" s="2"/>
      <c r="Z79" s="2"/>
      <c r="AA79" s="2"/>
    </row>
    <row r="80" spans="1:27">
      <c r="A80" s="2"/>
      <c r="B80" s="5"/>
      <c r="C80" s="29" t="s">
        <v>58</v>
      </c>
      <c r="D80" s="30">
        <f>31*24</f>
        <v>744</v>
      </c>
      <c r="E80" s="30">
        <f>28*24</f>
        <v>672</v>
      </c>
      <c r="F80" s="30">
        <f t="shared" ref="F80:O80" si="5">31*24</f>
        <v>744</v>
      </c>
      <c r="G80" s="30">
        <f>30*24</f>
        <v>720</v>
      </c>
      <c r="H80" s="30">
        <f t="shared" si="5"/>
        <v>744</v>
      </c>
      <c r="I80" s="30">
        <f>30*24</f>
        <v>720</v>
      </c>
      <c r="J80" s="30">
        <f t="shared" si="5"/>
        <v>744</v>
      </c>
      <c r="K80" s="30">
        <f t="shared" si="5"/>
        <v>744</v>
      </c>
      <c r="L80" s="30">
        <f>30*24</f>
        <v>720</v>
      </c>
      <c r="M80" s="30">
        <f t="shared" si="5"/>
        <v>744</v>
      </c>
      <c r="N80" s="30">
        <f>30*24</f>
        <v>720</v>
      </c>
      <c r="O80" s="30">
        <f t="shared" si="5"/>
        <v>744</v>
      </c>
      <c r="P80" s="31"/>
      <c r="Q80" s="32">
        <f>SUM(D80:O80)</f>
        <v>8760</v>
      </c>
      <c r="R80" s="6"/>
      <c r="S80" s="2"/>
      <c r="T80" s="19"/>
      <c r="U80" s="2"/>
      <c r="V80" s="2"/>
      <c r="W80" s="2"/>
      <c r="X80" s="2"/>
      <c r="Y80" s="2"/>
      <c r="Z80" s="2"/>
      <c r="AA80" s="2"/>
    </row>
    <row r="81" spans="1:27" ht="11.25" customHeight="1">
      <c r="A81" s="2"/>
      <c r="B81" s="7"/>
      <c r="C81" s="8"/>
      <c r="D81" s="8"/>
      <c r="E81" s="8"/>
      <c r="F81" s="8"/>
      <c r="G81" s="8"/>
      <c r="H81" s="8"/>
      <c r="I81" s="8"/>
      <c r="J81" s="8"/>
      <c r="K81" s="8"/>
      <c r="L81" s="8"/>
      <c r="M81" s="8"/>
      <c r="N81" s="8"/>
      <c r="O81" s="8"/>
      <c r="P81" s="8"/>
      <c r="Q81" s="8"/>
      <c r="R81" s="9"/>
      <c r="S81" s="2"/>
      <c r="T81" s="2"/>
      <c r="U81" s="2"/>
      <c r="V81" s="2"/>
      <c r="W81" s="2"/>
      <c r="X81" s="2"/>
      <c r="Y81" s="2"/>
      <c r="Z81" s="2"/>
      <c r="AA81" s="2"/>
    </row>
    <row r="82"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c r="A83" s="1"/>
      <c r="B83" s="1"/>
      <c r="C83" s="1"/>
      <c r="D83" s="1"/>
      <c r="E83" s="1"/>
      <c r="F83" s="1"/>
      <c r="G83" s="1"/>
      <c r="H83" s="1"/>
      <c r="I83" s="1"/>
      <c r="J83" s="1"/>
      <c r="K83" s="1"/>
      <c r="L83" s="1"/>
      <c r="M83" s="1"/>
      <c r="N83" s="1"/>
      <c r="O83" s="1"/>
      <c r="P83" s="1"/>
      <c r="Q83" s="1"/>
      <c r="R83" s="1"/>
      <c r="S83" s="2"/>
      <c r="T83" s="2"/>
      <c r="U83" s="2"/>
      <c r="V83" s="2"/>
      <c r="W83" s="2"/>
      <c r="X83" s="2"/>
      <c r="Y83" s="2"/>
      <c r="Z83" s="2"/>
      <c r="AA83" s="2"/>
    </row>
    <row r="84" spans="1:27">
      <c r="A84" s="2"/>
      <c r="B84" s="3"/>
      <c r="C84" s="17"/>
      <c r="D84" s="18"/>
      <c r="E84" s="10"/>
      <c r="F84" s="10"/>
      <c r="G84" s="10"/>
      <c r="H84" s="10"/>
      <c r="I84" s="10"/>
      <c r="J84" s="10"/>
      <c r="K84" s="10"/>
      <c r="L84" s="10"/>
      <c r="M84" s="10"/>
      <c r="N84" s="10"/>
      <c r="O84" s="10"/>
      <c r="P84" s="10"/>
      <c r="Q84" s="10"/>
      <c r="R84" s="4"/>
      <c r="S84" s="2"/>
      <c r="T84" s="2"/>
      <c r="U84" s="2"/>
      <c r="V84" s="2"/>
      <c r="W84" s="2"/>
      <c r="X84" s="2"/>
      <c r="Y84" s="2"/>
      <c r="Z84" s="2"/>
      <c r="AA84" s="2"/>
    </row>
    <row r="85" spans="1:27" ht="18.75">
      <c r="A85" s="2"/>
      <c r="B85" s="5"/>
      <c r="C85" s="175" t="s">
        <v>0</v>
      </c>
      <c r="D85" s="175"/>
      <c r="E85" s="175"/>
      <c r="F85" s="175"/>
      <c r="G85" s="175"/>
      <c r="H85" s="175"/>
      <c r="I85" s="175"/>
      <c r="J85" s="175"/>
      <c r="K85" s="175"/>
      <c r="L85" s="175"/>
      <c r="M85" s="175"/>
      <c r="N85" s="175"/>
      <c r="O85" s="175"/>
      <c r="P85" s="175"/>
      <c r="Q85" s="175"/>
      <c r="R85" s="6"/>
      <c r="S85" s="2"/>
      <c r="T85" s="2"/>
      <c r="U85" s="2"/>
      <c r="V85" s="2"/>
      <c r="W85" s="2"/>
      <c r="X85" s="2"/>
      <c r="Y85" s="2"/>
      <c r="Z85" s="2"/>
      <c r="AA85" s="2"/>
    </row>
    <row r="86" spans="1:27">
      <c r="A86" s="2"/>
      <c r="B86" s="5"/>
      <c r="C86" s="146" t="str">
        <f>'User Guide'!$C$4</f>
        <v>NYSERDA RFP No. T4RFP21-1</v>
      </c>
      <c r="D86" s="146"/>
      <c r="E86" s="146"/>
      <c r="F86" s="146"/>
      <c r="G86" s="146"/>
      <c r="H86" s="146"/>
      <c r="I86" s="146"/>
      <c r="J86" s="146"/>
      <c r="K86" s="146"/>
      <c r="L86" s="146"/>
      <c r="M86" s="146"/>
      <c r="N86" s="146"/>
      <c r="O86" s="146"/>
      <c r="P86" s="146"/>
      <c r="Q86" s="146"/>
      <c r="R86" s="6"/>
      <c r="S86" s="2"/>
      <c r="T86" s="2"/>
      <c r="U86" s="2"/>
      <c r="V86" s="2"/>
      <c r="W86" s="2"/>
      <c r="X86" s="2"/>
      <c r="Y86" s="2"/>
      <c r="Z86" s="2"/>
      <c r="AA86" s="2"/>
    </row>
    <row r="87" spans="1:27">
      <c r="A87" s="2"/>
      <c r="B87" s="5"/>
      <c r="C87" s="146" t="str">
        <f>C5</f>
        <v>Part III - Delivery Worksheet</v>
      </c>
      <c r="D87" s="146"/>
      <c r="E87" s="146"/>
      <c r="F87" s="146"/>
      <c r="G87" s="146"/>
      <c r="H87" s="146"/>
      <c r="I87" s="146"/>
      <c r="J87" s="146"/>
      <c r="K87" s="146"/>
      <c r="L87" s="146"/>
      <c r="M87" s="146"/>
      <c r="N87" s="146"/>
      <c r="O87" s="146"/>
      <c r="P87" s="146"/>
      <c r="Q87" s="146"/>
      <c r="R87" s="6"/>
      <c r="S87" s="2"/>
      <c r="T87" s="2"/>
      <c r="U87" s="2"/>
      <c r="V87" s="2"/>
      <c r="W87" s="2"/>
      <c r="X87" s="2"/>
      <c r="Y87" s="2"/>
      <c r="Z87" s="2"/>
      <c r="AA87" s="2"/>
    </row>
    <row r="88" spans="1:27">
      <c r="A88" s="2"/>
      <c r="B88" s="5"/>
      <c r="C88" s="11"/>
      <c r="D88" s="11"/>
      <c r="E88" s="11"/>
      <c r="F88" s="11"/>
      <c r="G88" s="11"/>
      <c r="H88" s="11"/>
      <c r="I88" s="11"/>
      <c r="J88" s="11"/>
      <c r="K88" s="11"/>
      <c r="L88" s="11"/>
      <c r="M88" s="11"/>
      <c r="N88" s="11"/>
      <c r="O88" s="11"/>
      <c r="P88" s="11"/>
      <c r="Q88" s="11"/>
      <c r="R88" s="6"/>
      <c r="S88" s="2"/>
      <c r="T88" s="2"/>
      <c r="U88" s="2"/>
      <c r="V88" s="2"/>
      <c r="W88" s="2"/>
      <c r="X88" s="2"/>
      <c r="Y88" s="2"/>
      <c r="Z88" s="2"/>
      <c r="AA88" s="2"/>
    </row>
    <row r="89" spans="1:27">
      <c r="A89" s="2"/>
      <c r="B89" s="5"/>
      <c r="C89" s="11" t="s">
        <v>4</v>
      </c>
      <c r="D89" s="11"/>
      <c r="E89" s="11"/>
      <c r="F89" s="11"/>
      <c r="G89" s="11"/>
      <c r="H89" s="176">
        <f>Proposer_Name</f>
        <v>0</v>
      </c>
      <c r="I89" s="176"/>
      <c r="J89" s="176"/>
      <c r="K89" s="176"/>
      <c r="L89" s="176"/>
      <c r="M89" s="176"/>
      <c r="N89" s="176"/>
      <c r="O89" s="176"/>
      <c r="P89" s="176"/>
      <c r="Q89" s="11"/>
      <c r="R89" s="6"/>
      <c r="S89" s="2"/>
      <c r="T89" s="19" t="str">
        <f>IF(ISBLANK(Project_Sponsor),"Enter in Part I","")</f>
        <v/>
      </c>
      <c r="U89" s="2"/>
      <c r="V89" s="2"/>
      <c r="W89" s="2"/>
      <c r="X89" s="2"/>
      <c r="Y89" s="2"/>
      <c r="Z89" s="2"/>
      <c r="AA89" s="2"/>
    </row>
    <row r="90" spans="1:27">
      <c r="A90" s="2"/>
      <c r="B90" s="5"/>
      <c r="C90" s="11" t="s">
        <v>7</v>
      </c>
      <c r="D90" s="11"/>
      <c r="E90" s="11"/>
      <c r="F90" s="11"/>
      <c r="G90" s="20"/>
      <c r="H90" s="177">
        <f>Project_Name</f>
        <v>0</v>
      </c>
      <c r="I90" s="177"/>
      <c r="J90" s="177"/>
      <c r="K90" s="177"/>
      <c r="L90" s="177"/>
      <c r="M90" s="177"/>
      <c r="N90" s="177"/>
      <c r="O90" s="177"/>
      <c r="P90" s="177"/>
      <c r="Q90" s="20"/>
      <c r="R90" s="6"/>
      <c r="S90" s="2"/>
      <c r="T90" s="19"/>
      <c r="U90" s="2"/>
      <c r="V90" s="2"/>
      <c r="W90" s="2"/>
      <c r="X90" s="2"/>
      <c r="Y90" s="2"/>
      <c r="Z90" s="2"/>
      <c r="AA90" s="2"/>
    </row>
    <row r="91" spans="1:27">
      <c r="A91" s="2"/>
      <c r="B91" s="5"/>
      <c r="C91" s="173"/>
      <c r="D91" s="173"/>
      <c r="E91" s="173"/>
      <c r="F91" s="173"/>
      <c r="G91" s="173"/>
      <c r="H91" s="173"/>
      <c r="I91" s="173"/>
      <c r="J91" s="173"/>
      <c r="K91" s="173"/>
      <c r="L91" s="173"/>
      <c r="M91" s="173"/>
      <c r="N91" s="173"/>
      <c r="O91" s="173"/>
      <c r="P91" s="21"/>
      <c r="Q91" s="21"/>
      <c r="R91" s="6"/>
      <c r="S91" s="2"/>
      <c r="T91" s="19"/>
      <c r="U91" s="2"/>
      <c r="V91" s="2"/>
      <c r="W91" s="2"/>
      <c r="X91" s="2"/>
      <c r="Y91" s="2"/>
      <c r="Z91" s="2"/>
      <c r="AA91" s="2"/>
    </row>
    <row r="92" spans="1:27">
      <c r="A92" s="2"/>
      <c r="B92" s="5"/>
      <c r="C92" s="178" t="s">
        <v>60</v>
      </c>
      <c r="D92" s="178"/>
      <c r="E92" s="178"/>
      <c r="F92" s="178"/>
      <c r="G92" s="178"/>
      <c r="H92" s="178"/>
      <c r="I92" s="178"/>
      <c r="J92" s="178"/>
      <c r="K92" s="178"/>
      <c r="L92" s="178"/>
      <c r="M92" s="178"/>
      <c r="N92" s="178"/>
      <c r="O92" s="178"/>
      <c r="P92" s="178"/>
      <c r="Q92" s="178"/>
      <c r="R92" s="6"/>
      <c r="S92" s="2"/>
      <c r="T92" s="19"/>
      <c r="U92" s="2"/>
      <c r="V92" s="2"/>
      <c r="W92" s="2"/>
      <c r="X92" s="2"/>
      <c r="Y92" s="2"/>
      <c r="Z92" s="2"/>
      <c r="AA92" s="2"/>
    </row>
    <row r="93" spans="1:27">
      <c r="A93" s="2"/>
      <c r="B93" s="5"/>
      <c r="C93" s="174" t="s">
        <v>42</v>
      </c>
      <c r="D93" s="174"/>
      <c r="E93" s="174"/>
      <c r="F93" s="174"/>
      <c r="G93" s="174"/>
      <c r="H93" s="174"/>
      <c r="I93" s="174"/>
      <c r="J93" s="174"/>
      <c r="K93" s="174"/>
      <c r="L93" s="174"/>
      <c r="M93" s="174"/>
      <c r="N93" s="174"/>
      <c r="O93" s="174"/>
      <c r="P93" s="174"/>
      <c r="Q93" s="174"/>
      <c r="R93" s="6"/>
      <c r="S93" s="2"/>
      <c r="T93" s="19"/>
      <c r="U93" s="2"/>
      <c r="V93" s="2"/>
      <c r="W93" s="2"/>
      <c r="X93" s="2"/>
      <c r="Y93" s="2"/>
      <c r="Z93" s="2"/>
      <c r="AA93" s="2"/>
    </row>
    <row r="94" spans="1:27">
      <c r="A94" s="2"/>
      <c r="B94" s="5"/>
      <c r="C94" s="15" t="s">
        <v>43</v>
      </c>
      <c r="D94" s="15" t="s">
        <v>44</v>
      </c>
      <c r="E94" s="15" t="s">
        <v>45</v>
      </c>
      <c r="F94" s="22" t="s">
        <v>46</v>
      </c>
      <c r="G94" s="22" t="s">
        <v>47</v>
      </c>
      <c r="H94" s="22" t="s">
        <v>48</v>
      </c>
      <c r="I94" s="22" t="s">
        <v>49</v>
      </c>
      <c r="J94" s="22" t="s">
        <v>50</v>
      </c>
      <c r="K94" s="22" t="s">
        <v>51</v>
      </c>
      <c r="L94" s="22" t="s">
        <v>52</v>
      </c>
      <c r="M94" s="22" t="s">
        <v>53</v>
      </c>
      <c r="N94" s="22" t="s">
        <v>54</v>
      </c>
      <c r="O94" s="22" t="s">
        <v>55</v>
      </c>
      <c r="P94" s="23"/>
      <c r="Q94" s="21"/>
      <c r="R94" s="6"/>
      <c r="S94" s="2"/>
      <c r="T94" s="24" t="s">
        <v>56</v>
      </c>
      <c r="U94" s="2"/>
      <c r="V94" s="2">
        <f>COUNT(D95:O118)</f>
        <v>0</v>
      </c>
      <c r="W94" s="2"/>
      <c r="X94" s="2"/>
      <c r="Y94" s="2"/>
      <c r="Z94" s="2"/>
      <c r="AA94" s="2"/>
    </row>
    <row r="95" spans="1:27">
      <c r="A95" s="2"/>
      <c r="B95" s="5"/>
      <c r="C95" s="15">
        <v>1</v>
      </c>
      <c r="D95" s="145"/>
      <c r="E95" s="145"/>
      <c r="F95" s="145"/>
      <c r="G95" s="145"/>
      <c r="H95" s="145"/>
      <c r="I95" s="145"/>
      <c r="J95" s="145"/>
      <c r="K95" s="145"/>
      <c r="L95" s="145"/>
      <c r="M95" s="145"/>
      <c r="N95" s="145"/>
      <c r="O95" s="145"/>
      <c r="P95" s="25"/>
      <c r="Q95" s="21"/>
      <c r="R95" s="6"/>
      <c r="S95" s="2"/>
      <c r="T95" s="19" t="str">
        <f>IF(AND(COUNT(D95:O118)&lt;&gt;288,'Part I'!G19="Yes"),"Required Information","")</f>
        <v/>
      </c>
      <c r="U95" s="2"/>
      <c r="V95" s="2"/>
      <c r="W95" s="2"/>
      <c r="X95" s="2"/>
      <c r="Y95" s="2"/>
      <c r="Z95" s="2"/>
      <c r="AA95" s="2"/>
    </row>
    <row r="96" spans="1:27">
      <c r="A96" s="2"/>
      <c r="B96" s="5"/>
      <c r="C96" s="15">
        <f>C95+1</f>
        <v>2</v>
      </c>
      <c r="D96" s="145"/>
      <c r="E96" s="145"/>
      <c r="F96" s="145"/>
      <c r="G96" s="145"/>
      <c r="H96" s="145"/>
      <c r="I96" s="145"/>
      <c r="J96" s="145"/>
      <c r="K96" s="145"/>
      <c r="L96" s="145"/>
      <c r="M96" s="145"/>
      <c r="N96" s="145"/>
      <c r="O96" s="145"/>
      <c r="P96" s="25"/>
      <c r="Q96" s="21"/>
      <c r="R96" s="6"/>
      <c r="S96" s="2"/>
      <c r="T96" s="19"/>
      <c r="U96" s="2"/>
      <c r="V96" s="2"/>
      <c r="W96" s="2"/>
      <c r="X96" s="2"/>
      <c r="Y96" s="2"/>
      <c r="Z96" s="2"/>
      <c r="AA96" s="2"/>
    </row>
    <row r="97" spans="1:27">
      <c r="A97" s="2"/>
      <c r="B97" s="5"/>
      <c r="C97" s="15">
        <f t="shared" ref="C97:C118" si="6">C96+1</f>
        <v>3</v>
      </c>
      <c r="D97" s="145"/>
      <c r="E97" s="145"/>
      <c r="F97" s="145"/>
      <c r="G97" s="145"/>
      <c r="H97" s="145"/>
      <c r="I97" s="145"/>
      <c r="J97" s="145"/>
      <c r="K97" s="145"/>
      <c r="L97" s="145"/>
      <c r="M97" s="145"/>
      <c r="N97" s="145"/>
      <c r="O97" s="145"/>
      <c r="P97" s="25"/>
      <c r="Q97" s="21"/>
      <c r="R97" s="6"/>
      <c r="S97" s="2"/>
      <c r="T97" s="19"/>
      <c r="U97" s="2"/>
      <c r="V97" s="2"/>
      <c r="W97" s="2"/>
      <c r="X97" s="2"/>
      <c r="Y97" s="2"/>
      <c r="Z97" s="2"/>
      <c r="AA97" s="2"/>
    </row>
    <row r="98" spans="1:27">
      <c r="A98" s="2"/>
      <c r="B98" s="5"/>
      <c r="C98" s="15">
        <f t="shared" si="6"/>
        <v>4</v>
      </c>
      <c r="D98" s="145"/>
      <c r="E98" s="145"/>
      <c r="F98" s="145"/>
      <c r="G98" s="145"/>
      <c r="H98" s="145"/>
      <c r="I98" s="145"/>
      <c r="J98" s="145"/>
      <c r="K98" s="145"/>
      <c r="L98" s="145"/>
      <c r="M98" s="145"/>
      <c r="N98" s="145"/>
      <c r="O98" s="145"/>
      <c r="P98" s="25"/>
      <c r="Q98" s="21"/>
      <c r="R98" s="6"/>
      <c r="S98" s="2"/>
      <c r="T98" s="19"/>
      <c r="U98" s="2"/>
      <c r="V98" s="2"/>
      <c r="W98" s="2"/>
      <c r="X98" s="2"/>
      <c r="Y98" s="2"/>
      <c r="Z98" s="2"/>
      <c r="AA98" s="2"/>
    </row>
    <row r="99" spans="1:27">
      <c r="A99" s="2"/>
      <c r="B99" s="5"/>
      <c r="C99" s="15">
        <f t="shared" si="6"/>
        <v>5</v>
      </c>
      <c r="D99" s="145"/>
      <c r="E99" s="145"/>
      <c r="F99" s="145"/>
      <c r="G99" s="145"/>
      <c r="H99" s="145"/>
      <c r="I99" s="145"/>
      <c r="J99" s="145"/>
      <c r="K99" s="145"/>
      <c r="L99" s="145"/>
      <c r="M99" s="145"/>
      <c r="N99" s="145"/>
      <c r="O99" s="145"/>
      <c r="P99" s="25"/>
      <c r="Q99" s="21"/>
      <c r="R99" s="6"/>
      <c r="S99" s="2"/>
      <c r="T99" s="19"/>
      <c r="U99" s="2"/>
      <c r="V99" s="2"/>
      <c r="W99" s="2"/>
      <c r="X99" s="2"/>
      <c r="Y99" s="2"/>
      <c r="Z99" s="2"/>
      <c r="AA99" s="2"/>
    </row>
    <row r="100" spans="1:27">
      <c r="A100" s="2"/>
      <c r="B100" s="5"/>
      <c r="C100" s="15">
        <f t="shared" si="6"/>
        <v>6</v>
      </c>
      <c r="D100" s="145"/>
      <c r="E100" s="145"/>
      <c r="F100" s="145"/>
      <c r="G100" s="145"/>
      <c r="H100" s="145"/>
      <c r="I100" s="145"/>
      <c r="J100" s="145"/>
      <c r="K100" s="145"/>
      <c r="L100" s="145"/>
      <c r="M100" s="145"/>
      <c r="N100" s="145"/>
      <c r="O100" s="145"/>
      <c r="P100" s="25"/>
      <c r="Q100" s="21"/>
      <c r="R100" s="6"/>
      <c r="S100" s="2"/>
      <c r="T100" s="19"/>
      <c r="U100" s="2"/>
      <c r="V100" s="2"/>
      <c r="W100" s="2"/>
      <c r="X100" s="2"/>
      <c r="Y100" s="2"/>
      <c r="Z100" s="2"/>
      <c r="AA100" s="2"/>
    </row>
    <row r="101" spans="1:27">
      <c r="A101" s="2"/>
      <c r="B101" s="5"/>
      <c r="C101" s="15">
        <f t="shared" si="6"/>
        <v>7</v>
      </c>
      <c r="D101" s="145"/>
      <c r="E101" s="145"/>
      <c r="F101" s="145"/>
      <c r="G101" s="145"/>
      <c r="H101" s="145"/>
      <c r="I101" s="145"/>
      <c r="J101" s="145"/>
      <c r="K101" s="145"/>
      <c r="L101" s="145"/>
      <c r="M101" s="145"/>
      <c r="N101" s="145"/>
      <c r="O101" s="145"/>
      <c r="P101" s="25"/>
      <c r="Q101" s="21"/>
      <c r="R101" s="6"/>
      <c r="S101" s="2"/>
      <c r="T101" s="19"/>
      <c r="U101" s="2"/>
      <c r="V101" s="2"/>
      <c r="W101" s="2"/>
      <c r="X101" s="2"/>
      <c r="Y101" s="2"/>
      <c r="Z101" s="2"/>
      <c r="AA101" s="2"/>
    </row>
    <row r="102" spans="1:27">
      <c r="A102" s="2"/>
      <c r="B102" s="5"/>
      <c r="C102" s="15">
        <f t="shared" si="6"/>
        <v>8</v>
      </c>
      <c r="D102" s="145"/>
      <c r="E102" s="145"/>
      <c r="F102" s="145"/>
      <c r="G102" s="145"/>
      <c r="H102" s="145"/>
      <c r="I102" s="145"/>
      <c r="J102" s="145"/>
      <c r="K102" s="145"/>
      <c r="L102" s="145"/>
      <c r="M102" s="145"/>
      <c r="N102" s="145"/>
      <c r="O102" s="145"/>
      <c r="P102" s="25"/>
      <c r="Q102" s="21"/>
      <c r="R102" s="6"/>
      <c r="S102" s="2"/>
      <c r="T102" s="19"/>
      <c r="U102" s="2"/>
      <c r="V102" s="2"/>
      <c r="W102" s="2"/>
      <c r="X102" s="2"/>
      <c r="Y102" s="2"/>
      <c r="Z102" s="2"/>
      <c r="AA102" s="2"/>
    </row>
    <row r="103" spans="1:27">
      <c r="A103" s="2"/>
      <c r="B103" s="5"/>
      <c r="C103" s="15">
        <f t="shared" si="6"/>
        <v>9</v>
      </c>
      <c r="D103" s="145"/>
      <c r="E103" s="145"/>
      <c r="F103" s="145"/>
      <c r="G103" s="145"/>
      <c r="H103" s="145"/>
      <c r="I103" s="145"/>
      <c r="J103" s="145"/>
      <c r="K103" s="145"/>
      <c r="L103" s="145"/>
      <c r="M103" s="145"/>
      <c r="N103" s="145"/>
      <c r="O103" s="145"/>
      <c r="P103" s="25"/>
      <c r="Q103" s="21"/>
      <c r="R103" s="6"/>
      <c r="S103" s="2"/>
      <c r="T103" s="19"/>
      <c r="U103" s="2"/>
      <c r="V103" s="2"/>
      <c r="W103" s="2"/>
      <c r="X103" s="2"/>
      <c r="Y103" s="2"/>
      <c r="Z103" s="2"/>
      <c r="AA103" s="2"/>
    </row>
    <row r="104" spans="1:27">
      <c r="A104" s="2"/>
      <c r="B104" s="5"/>
      <c r="C104" s="15">
        <f t="shared" si="6"/>
        <v>10</v>
      </c>
      <c r="D104" s="145"/>
      <c r="E104" s="145"/>
      <c r="F104" s="145"/>
      <c r="G104" s="145"/>
      <c r="H104" s="145"/>
      <c r="I104" s="145"/>
      <c r="J104" s="145"/>
      <c r="K104" s="145"/>
      <c r="L104" s="145"/>
      <c r="M104" s="145"/>
      <c r="N104" s="145"/>
      <c r="O104" s="145"/>
      <c r="P104" s="25"/>
      <c r="Q104" s="21"/>
      <c r="R104" s="6"/>
      <c r="S104" s="2"/>
      <c r="T104" s="19"/>
      <c r="U104" s="2"/>
      <c r="V104" s="2"/>
      <c r="W104" s="2"/>
      <c r="X104" s="2"/>
      <c r="Y104" s="2"/>
      <c r="Z104" s="2"/>
      <c r="AA104" s="2"/>
    </row>
    <row r="105" spans="1:27">
      <c r="A105" s="2"/>
      <c r="B105" s="5"/>
      <c r="C105" s="15">
        <f t="shared" si="6"/>
        <v>11</v>
      </c>
      <c r="D105" s="145"/>
      <c r="E105" s="145"/>
      <c r="F105" s="145"/>
      <c r="G105" s="145"/>
      <c r="H105" s="145"/>
      <c r="I105" s="145"/>
      <c r="J105" s="145"/>
      <c r="K105" s="145"/>
      <c r="L105" s="145"/>
      <c r="M105" s="145"/>
      <c r="N105" s="145"/>
      <c r="O105" s="145"/>
      <c r="P105" s="25"/>
      <c r="Q105" s="21"/>
      <c r="R105" s="6"/>
      <c r="S105" s="2"/>
      <c r="T105" s="19"/>
      <c r="U105" s="2"/>
      <c r="V105" s="2"/>
      <c r="W105" s="2"/>
      <c r="X105" s="2"/>
      <c r="Y105" s="2"/>
      <c r="Z105" s="2"/>
      <c r="AA105" s="2"/>
    </row>
    <row r="106" spans="1:27">
      <c r="A106" s="2"/>
      <c r="B106" s="5"/>
      <c r="C106" s="15">
        <f t="shared" si="6"/>
        <v>12</v>
      </c>
      <c r="D106" s="145"/>
      <c r="E106" s="145"/>
      <c r="F106" s="145"/>
      <c r="G106" s="145"/>
      <c r="H106" s="145"/>
      <c r="I106" s="145"/>
      <c r="J106" s="145"/>
      <c r="K106" s="145"/>
      <c r="L106" s="145"/>
      <c r="M106" s="145"/>
      <c r="N106" s="145"/>
      <c r="O106" s="145"/>
      <c r="P106" s="25"/>
      <c r="Q106" s="21"/>
      <c r="R106" s="6"/>
      <c r="S106" s="2"/>
      <c r="T106" s="19"/>
      <c r="U106" s="2"/>
      <c r="V106" s="2"/>
      <c r="W106" s="2"/>
      <c r="X106" s="2"/>
      <c r="Y106" s="2"/>
      <c r="Z106" s="2"/>
      <c r="AA106" s="2"/>
    </row>
    <row r="107" spans="1:27">
      <c r="A107" s="2"/>
      <c r="B107" s="5"/>
      <c r="C107" s="15">
        <f t="shared" si="6"/>
        <v>13</v>
      </c>
      <c r="D107" s="145"/>
      <c r="E107" s="145"/>
      <c r="F107" s="145"/>
      <c r="G107" s="145"/>
      <c r="H107" s="145"/>
      <c r="I107" s="145"/>
      <c r="J107" s="145"/>
      <c r="K107" s="145"/>
      <c r="L107" s="145"/>
      <c r="M107" s="145"/>
      <c r="N107" s="145"/>
      <c r="O107" s="145"/>
      <c r="P107" s="25"/>
      <c r="Q107" s="21"/>
      <c r="R107" s="6"/>
      <c r="S107" s="2"/>
      <c r="T107" s="19"/>
      <c r="U107" s="2"/>
      <c r="V107" s="2"/>
      <c r="W107" s="2"/>
      <c r="X107" s="2"/>
      <c r="Y107" s="2"/>
      <c r="Z107" s="2"/>
      <c r="AA107" s="2"/>
    </row>
    <row r="108" spans="1:27">
      <c r="A108" s="2"/>
      <c r="B108" s="5"/>
      <c r="C108" s="15">
        <f t="shared" si="6"/>
        <v>14</v>
      </c>
      <c r="D108" s="145"/>
      <c r="E108" s="145"/>
      <c r="F108" s="145"/>
      <c r="G108" s="145"/>
      <c r="H108" s="145"/>
      <c r="I108" s="145"/>
      <c r="J108" s="145"/>
      <c r="K108" s="145"/>
      <c r="L108" s="145"/>
      <c r="M108" s="145"/>
      <c r="N108" s="145"/>
      <c r="O108" s="145"/>
      <c r="P108" s="25"/>
      <c r="Q108" s="21"/>
      <c r="R108" s="6"/>
      <c r="S108" s="2"/>
      <c r="T108" s="19"/>
      <c r="U108" s="2"/>
      <c r="V108" s="2"/>
      <c r="W108" s="2"/>
      <c r="X108" s="2"/>
      <c r="Y108" s="2"/>
      <c r="Z108" s="2"/>
      <c r="AA108" s="2"/>
    </row>
    <row r="109" spans="1:27">
      <c r="A109" s="2"/>
      <c r="B109" s="5"/>
      <c r="C109" s="15">
        <f t="shared" si="6"/>
        <v>15</v>
      </c>
      <c r="D109" s="145"/>
      <c r="E109" s="145"/>
      <c r="F109" s="145"/>
      <c r="G109" s="145"/>
      <c r="H109" s="145"/>
      <c r="I109" s="145"/>
      <c r="J109" s="145"/>
      <c r="K109" s="145"/>
      <c r="L109" s="145"/>
      <c r="M109" s="145"/>
      <c r="N109" s="145"/>
      <c r="O109" s="145"/>
      <c r="P109" s="25"/>
      <c r="Q109" s="21"/>
      <c r="R109" s="6"/>
      <c r="S109" s="2"/>
      <c r="T109" s="19"/>
      <c r="U109" s="2"/>
      <c r="V109" s="2"/>
      <c r="W109" s="2"/>
      <c r="X109" s="2"/>
      <c r="Y109" s="2"/>
      <c r="Z109" s="2"/>
      <c r="AA109" s="2"/>
    </row>
    <row r="110" spans="1:27">
      <c r="A110" s="2"/>
      <c r="B110" s="5"/>
      <c r="C110" s="15">
        <f t="shared" si="6"/>
        <v>16</v>
      </c>
      <c r="D110" s="145"/>
      <c r="E110" s="145"/>
      <c r="F110" s="145"/>
      <c r="G110" s="145"/>
      <c r="H110" s="145"/>
      <c r="I110" s="145"/>
      <c r="J110" s="145"/>
      <c r="K110" s="145"/>
      <c r="L110" s="145"/>
      <c r="M110" s="145"/>
      <c r="N110" s="145"/>
      <c r="O110" s="145"/>
      <c r="P110" s="25"/>
      <c r="Q110" s="21"/>
      <c r="R110" s="6"/>
      <c r="S110" s="2"/>
      <c r="T110" s="19"/>
      <c r="U110" s="2"/>
      <c r="V110" s="2"/>
      <c r="W110" s="2"/>
      <c r="X110" s="2"/>
      <c r="Y110" s="2"/>
      <c r="Z110" s="2"/>
      <c r="AA110" s="2"/>
    </row>
    <row r="111" spans="1:27">
      <c r="A111" s="2"/>
      <c r="B111" s="5"/>
      <c r="C111" s="15">
        <f t="shared" si="6"/>
        <v>17</v>
      </c>
      <c r="D111" s="145"/>
      <c r="E111" s="145"/>
      <c r="F111" s="145"/>
      <c r="G111" s="145"/>
      <c r="H111" s="145"/>
      <c r="I111" s="145"/>
      <c r="J111" s="145"/>
      <c r="K111" s="145"/>
      <c r="L111" s="145"/>
      <c r="M111" s="145"/>
      <c r="N111" s="145"/>
      <c r="O111" s="145"/>
      <c r="P111" s="25"/>
      <c r="Q111" s="21"/>
      <c r="R111" s="6"/>
      <c r="S111" s="2"/>
      <c r="T111" s="19"/>
      <c r="U111" s="2"/>
      <c r="V111" s="2"/>
      <c r="W111" s="2"/>
      <c r="X111" s="2"/>
      <c r="Y111" s="2"/>
      <c r="Z111" s="2"/>
      <c r="AA111" s="2"/>
    </row>
    <row r="112" spans="1:27">
      <c r="A112" s="2"/>
      <c r="B112" s="5"/>
      <c r="C112" s="15">
        <f t="shared" si="6"/>
        <v>18</v>
      </c>
      <c r="D112" s="145"/>
      <c r="E112" s="145"/>
      <c r="F112" s="145"/>
      <c r="G112" s="145"/>
      <c r="H112" s="145"/>
      <c r="I112" s="145"/>
      <c r="J112" s="145"/>
      <c r="K112" s="145"/>
      <c r="L112" s="145"/>
      <c r="M112" s="145"/>
      <c r="N112" s="145"/>
      <c r="O112" s="145"/>
      <c r="P112" s="25"/>
      <c r="Q112" s="21"/>
      <c r="R112" s="6"/>
      <c r="S112" s="2"/>
      <c r="T112" s="19"/>
      <c r="U112" s="2"/>
      <c r="V112" s="2"/>
      <c r="W112" s="2"/>
      <c r="X112" s="2"/>
      <c r="Y112" s="2"/>
      <c r="Z112" s="2"/>
      <c r="AA112" s="2"/>
    </row>
    <row r="113" spans="1:27">
      <c r="A113" s="2"/>
      <c r="B113" s="5"/>
      <c r="C113" s="15">
        <f t="shared" si="6"/>
        <v>19</v>
      </c>
      <c r="D113" s="145"/>
      <c r="E113" s="145"/>
      <c r="F113" s="145"/>
      <c r="G113" s="145"/>
      <c r="H113" s="145"/>
      <c r="I113" s="145"/>
      <c r="J113" s="145"/>
      <c r="K113" s="145"/>
      <c r="L113" s="145"/>
      <c r="M113" s="145"/>
      <c r="N113" s="145"/>
      <c r="O113" s="145"/>
      <c r="P113" s="25"/>
      <c r="Q113" s="21"/>
      <c r="R113" s="6"/>
      <c r="S113" s="2"/>
      <c r="T113" s="19"/>
      <c r="U113" s="2"/>
      <c r="V113" s="2"/>
      <c r="W113" s="2"/>
      <c r="X113" s="2"/>
      <c r="Y113" s="2"/>
      <c r="Z113" s="2"/>
      <c r="AA113" s="2"/>
    </row>
    <row r="114" spans="1:27">
      <c r="A114" s="2"/>
      <c r="B114" s="5"/>
      <c r="C114" s="15">
        <f t="shared" si="6"/>
        <v>20</v>
      </c>
      <c r="D114" s="145"/>
      <c r="E114" s="145"/>
      <c r="F114" s="145"/>
      <c r="G114" s="145"/>
      <c r="H114" s="145"/>
      <c r="I114" s="145"/>
      <c r="J114" s="145"/>
      <c r="K114" s="145"/>
      <c r="L114" s="145"/>
      <c r="M114" s="145"/>
      <c r="N114" s="145"/>
      <c r="O114" s="145"/>
      <c r="P114" s="25"/>
      <c r="Q114" s="21"/>
      <c r="R114" s="6"/>
      <c r="S114" s="2"/>
      <c r="T114" s="19"/>
      <c r="U114" s="2"/>
      <c r="V114" s="2"/>
      <c r="W114" s="2"/>
      <c r="X114" s="2"/>
      <c r="Y114" s="2"/>
      <c r="Z114" s="2"/>
      <c r="AA114" s="2"/>
    </row>
    <row r="115" spans="1:27">
      <c r="A115" s="2"/>
      <c r="B115" s="5"/>
      <c r="C115" s="15">
        <f t="shared" si="6"/>
        <v>21</v>
      </c>
      <c r="D115" s="145"/>
      <c r="E115" s="145"/>
      <c r="F115" s="145"/>
      <c r="G115" s="145"/>
      <c r="H115" s="145"/>
      <c r="I115" s="145"/>
      <c r="J115" s="145"/>
      <c r="K115" s="145"/>
      <c r="L115" s="145"/>
      <c r="M115" s="145"/>
      <c r="N115" s="145"/>
      <c r="O115" s="145"/>
      <c r="P115" s="25"/>
      <c r="Q115" s="21"/>
      <c r="R115" s="6"/>
      <c r="S115" s="2"/>
      <c r="T115" s="19"/>
      <c r="U115" s="2"/>
      <c r="V115" s="2"/>
      <c r="W115" s="2"/>
      <c r="X115" s="2"/>
      <c r="Y115" s="2"/>
      <c r="Z115" s="2"/>
      <c r="AA115" s="2"/>
    </row>
    <row r="116" spans="1:27">
      <c r="A116" s="2"/>
      <c r="B116" s="5"/>
      <c r="C116" s="15">
        <f t="shared" si="6"/>
        <v>22</v>
      </c>
      <c r="D116" s="145"/>
      <c r="E116" s="145"/>
      <c r="F116" s="145"/>
      <c r="G116" s="145"/>
      <c r="H116" s="145"/>
      <c r="I116" s="145"/>
      <c r="J116" s="145"/>
      <c r="K116" s="145"/>
      <c r="L116" s="145"/>
      <c r="M116" s="145"/>
      <c r="N116" s="145"/>
      <c r="O116" s="145"/>
      <c r="P116" s="25"/>
      <c r="Q116" s="21"/>
      <c r="R116" s="6"/>
      <c r="S116" s="2"/>
      <c r="T116" s="19"/>
      <c r="U116" s="2"/>
      <c r="V116" s="2"/>
      <c r="W116" s="2"/>
      <c r="X116" s="2"/>
      <c r="Y116" s="2"/>
      <c r="Z116" s="2"/>
      <c r="AA116" s="2"/>
    </row>
    <row r="117" spans="1:27">
      <c r="A117" s="2"/>
      <c r="B117" s="5"/>
      <c r="C117" s="15">
        <f t="shared" si="6"/>
        <v>23</v>
      </c>
      <c r="D117" s="145"/>
      <c r="E117" s="145"/>
      <c r="F117" s="145"/>
      <c r="G117" s="145"/>
      <c r="H117" s="145"/>
      <c r="I117" s="145"/>
      <c r="J117" s="145"/>
      <c r="K117" s="145"/>
      <c r="L117" s="145"/>
      <c r="M117" s="145"/>
      <c r="N117" s="145"/>
      <c r="O117" s="145"/>
      <c r="P117" s="25"/>
      <c r="Q117" s="21"/>
      <c r="R117" s="6"/>
      <c r="S117" s="2"/>
      <c r="T117" s="19"/>
      <c r="U117" s="2"/>
      <c r="V117" s="2"/>
      <c r="W117" s="2"/>
      <c r="X117" s="2"/>
      <c r="Y117" s="2"/>
      <c r="Z117" s="2"/>
      <c r="AA117" s="2"/>
    </row>
    <row r="118" spans="1:27">
      <c r="A118" s="2"/>
      <c r="B118" s="5"/>
      <c r="C118" s="15">
        <f t="shared" si="6"/>
        <v>24</v>
      </c>
      <c r="D118" s="145"/>
      <c r="E118" s="145"/>
      <c r="F118" s="145"/>
      <c r="G118" s="145"/>
      <c r="H118" s="145"/>
      <c r="I118" s="145"/>
      <c r="J118" s="145"/>
      <c r="K118" s="145"/>
      <c r="L118" s="145"/>
      <c r="M118" s="145"/>
      <c r="N118" s="145"/>
      <c r="O118" s="145"/>
      <c r="P118" s="25"/>
      <c r="Q118" s="21"/>
      <c r="R118" s="6"/>
      <c r="S118" s="2"/>
      <c r="T118" s="19"/>
      <c r="U118" s="2"/>
      <c r="V118" s="2"/>
      <c r="W118" s="2"/>
      <c r="X118" s="2"/>
      <c r="Y118" s="2"/>
      <c r="Z118" s="2"/>
      <c r="AA118" s="2"/>
    </row>
    <row r="119" spans="1:27">
      <c r="A119" s="2"/>
      <c r="B119" s="5"/>
      <c r="C119" s="26"/>
      <c r="D119" s="26"/>
      <c r="E119" s="26"/>
      <c r="F119" s="26"/>
      <c r="G119" s="26"/>
      <c r="H119" s="26"/>
      <c r="I119" s="26"/>
      <c r="J119" s="26"/>
      <c r="K119" s="26"/>
      <c r="L119" s="26"/>
      <c r="M119" s="26"/>
      <c r="N119" s="26"/>
      <c r="O119" s="26"/>
      <c r="P119" s="26"/>
      <c r="Q119" s="26"/>
      <c r="R119" s="6"/>
      <c r="S119" s="2"/>
      <c r="T119" s="19"/>
      <c r="U119" s="2"/>
      <c r="V119" s="2"/>
      <c r="W119" s="2"/>
      <c r="X119" s="2"/>
      <c r="Y119" s="2"/>
      <c r="Z119" s="2"/>
      <c r="AA119" s="2"/>
    </row>
    <row r="120" spans="1:27">
      <c r="A120" s="2"/>
      <c r="B120" s="5"/>
      <c r="C120" s="27" t="s">
        <v>57</v>
      </c>
      <c r="D120" s="144">
        <f>SUM(D95:D118)/24</f>
        <v>0</v>
      </c>
      <c r="E120" s="144">
        <f t="shared" ref="E120:O120" si="7">SUM(E95:E118)/24</f>
        <v>0</v>
      </c>
      <c r="F120" s="144">
        <f t="shared" si="7"/>
        <v>0</v>
      </c>
      <c r="G120" s="144">
        <f t="shared" si="7"/>
        <v>0</v>
      </c>
      <c r="H120" s="144">
        <f t="shared" si="7"/>
        <v>0</v>
      </c>
      <c r="I120" s="144">
        <f t="shared" si="7"/>
        <v>0</v>
      </c>
      <c r="J120" s="144">
        <f t="shared" si="7"/>
        <v>0</v>
      </c>
      <c r="K120" s="144">
        <f t="shared" si="7"/>
        <v>0</v>
      </c>
      <c r="L120" s="144">
        <f t="shared" si="7"/>
        <v>0</v>
      </c>
      <c r="M120" s="144">
        <f t="shared" si="7"/>
        <v>0</v>
      </c>
      <c r="N120" s="144">
        <f t="shared" si="7"/>
        <v>0</v>
      </c>
      <c r="O120" s="144">
        <f t="shared" si="7"/>
        <v>0</v>
      </c>
      <c r="P120" s="28"/>
      <c r="Q120" s="144">
        <f>SUMPRODUCT(D120:O120,D121:O121)/Q121</f>
        <v>0</v>
      </c>
      <c r="R120" s="6"/>
      <c r="S120" s="2"/>
      <c r="T120" s="19"/>
      <c r="U120" s="2"/>
      <c r="V120" s="2"/>
      <c r="W120" s="2"/>
      <c r="X120" s="2"/>
      <c r="Y120" s="2"/>
      <c r="Z120" s="2"/>
      <c r="AA120" s="2"/>
    </row>
    <row r="121" spans="1:27">
      <c r="A121" s="2"/>
      <c r="B121" s="5"/>
      <c r="C121" s="29" t="s">
        <v>58</v>
      </c>
      <c r="D121" s="30">
        <f>31*24</f>
        <v>744</v>
      </c>
      <c r="E121" s="30">
        <f>28*24</f>
        <v>672</v>
      </c>
      <c r="F121" s="30">
        <f t="shared" ref="F121:O121" si="8">31*24</f>
        <v>744</v>
      </c>
      <c r="G121" s="30">
        <f>30*24</f>
        <v>720</v>
      </c>
      <c r="H121" s="30">
        <f t="shared" si="8"/>
        <v>744</v>
      </c>
      <c r="I121" s="30">
        <f>30*24</f>
        <v>720</v>
      </c>
      <c r="J121" s="30">
        <f t="shared" si="8"/>
        <v>744</v>
      </c>
      <c r="K121" s="30">
        <f t="shared" si="8"/>
        <v>744</v>
      </c>
      <c r="L121" s="30">
        <f>30*24</f>
        <v>720</v>
      </c>
      <c r="M121" s="30">
        <f t="shared" si="8"/>
        <v>744</v>
      </c>
      <c r="N121" s="30">
        <f>30*24</f>
        <v>720</v>
      </c>
      <c r="O121" s="30">
        <f t="shared" si="8"/>
        <v>744</v>
      </c>
      <c r="P121" s="31"/>
      <c r="Q121" s="32">
        <f>SUM(D121:O121)</f>
        <v>8760</v>
      </c>
      <c r="R121" s="6"/>
      <c r="S121" s="2"/>
      <c r="T121" s="19"/>
      <c r="U121" s="2"/>
      <c r="V121" s="2"/>
      <c r="W121" s="2"/>
      <c r="X121" s="2"/>
      <c r="Y121" s="2"/>
      <c r="Z121" s="2"/>
      <c r="AA121" s="2"/>
    </row>
    <row r="122" spans="1:27">
      <c r="A122" s="2"/>
      <c r="B122" s="7"/>
      <c r="C122" s="8"/>
      <c r="D122" s="8"/>
      <c r="E122" s="8"/>
      <c r="F122" s="8"/>
      <c r="G122" s="8"/>
      <c r="H122" s="8"/>
      <c r="I122" s="8"/>
      <c r="J122" s="8"/>
      <c r="K122" s="8"/>
      <c r="L122" s="8"/>
      <c r="M122" s="8"/>
      <c r="N122" s="8"/>
      <c r="O122" s="8"/>
      <c r="P122" s="8"/>
      <c r="Q122" s="8"/>
      <c r="R122" s="9"/>
      <c r="S122" s="2"/>
      <c r="T122" s="2"/>
      <c r="U122" s="2"/>
      <c r="V122" s="2"/>
      <c r="W122" s="2"/>
      <c r="X122" s="2"/>
      <c r="Y122" s="2"/>
      <c r="Z122" s="2"/>
      <c r="AA122" s="2"/>
    </row>
    <row r="123"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sheetData>
  <sheetProtection algorithmName="SHA-512" hashValue="GT8IRlgqJbCtUEQgwUTq0MjvI+cnlepy3TuKR0TnjoOUIECNgNSwOSZ6tTqEeeEO7wD78smUKvNAcObPlJbE9Q==" saltValue="UHgRMPjrPUW+Sf78/wzgew==" spinCount="100000" sheet="1" formatColumns="0" formatRows="0" selectLockedCells="1"/>
  <mergeCells count="24">
    <mergeCell ref="C44:Q44"/>
    <mergeCell ref="C45:Q45"/>
    <mergeCell ref="C46:Q46"/>
    <mergeCell ref="C50:O50"/>
    <mergeCell ref="C51:Q51"/>
    <mergeCell ref="C93:Q93"/>
    <mergeCell ref="H48:P48"/>
    <mergeCell ref="H49:P49"/>
    <mergeCell ref="C52:Q52"/>
    <mergeCell ref="C87:Q87"/>
    <mergeCell ref="H89:P89"/>
    <mergeCell ref="C85:Q85"/>
    <mergeCell ref="C86:Q86"/>
    <mergeCell ref="H90:P90"/>
    <mergeCell ref="C91:O91"/>
    <mergeCell ref="C92:Q92"/>
    <mergeCell ref="C10:Q10"/>
    <mergeCell ref="C11:Q11"/>
    <mergeCell ref="C3:Q3"/>
    <mergeCell ref="C4:Q4"/>
    <mergeCell ref="C5:Q5"/>
    <mergeCell ref="C9:O9"/>
    <mergeCell ref="E7:H7"/>
    <mergeCell ref="E8:H8"/>
  </mergeCells>
  <dataValidations count="1">
    <dataValidation type="decimal" operator="greaterThanOrEqual" allowBlank="1" showInputMessage="1" showErrorMessage="1" sqref="D95:O118 D54:O77 D13:O36" xr:uid="{B228E3E6-5333-8B42-A5EA-A3DC2EC10C32}">
      <formula1>0</formula1>
    </dataValidation>
  </dataValidations>
  <pageMargins left="0.7" right="0.7" top="0.75" bottom="0.75" header="0.3" footer="0.3"/>
  <pageSetup scale="84" fitToHeight="2" orientation="landscape" horizontalDpi="360" verticalDpi="360" r:id="rId1"/>
  <drawing r:id="rId2"/>
  <extLst>
    <ext xmlns:x14="http://schemas.microsoft.com/office/spreadsheetml/2009/9/main" uri="{78C0D931-6437-407d-A8EE-F0AAD7539E65}">
      <x14:conditionalFormattings>
        <x14:conditionalFormatting xmlns:xm="http://schemas.microsoft.com/office/excel/2006/main">
          <x14:cfRule type="expression" priority="45" id="{2DB499A9-1612-9042-9C16-C9055D8C2B50}">
            <xm:f>'Part I'!$G$19="Yes"</xm:f>
            <x14:dxf>
              <font>
                <color rgb="FF002060"/>
              </font>
              <fill>
                <patternFill>
                  <bgColor theme="9" tint="0.59996337778862885"/>
                </patternFill>
              </fill>
            </x14:dxf>
          </x14:cfRule>
          <xm:sqref>D95:O118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4E961-555C-D847-B5E7-5EA687395695}">
  <sheetPr>
    <pageSetUpPr fitToPage="1"/>
  </sheetPr>
  <dimension ref="A1:S99"/>
  <sheetViews>
    <sheetView zoomScaleNormal="100" zoomScaleSheetLayoutView="50" workbookViewId="0">
      <selection activeCell="D11" sqref="D11:G11"/>
    </sheetView>
  </sheetViews>
  <sheetFormatPr defaultColWidth="11" defaultRowHeight="15.75"/>
  <cols>
    <col min="1" max="1" width="11" style="111"/>
    <col min="2" max="2" width="6" style="111" customWidth="1"/>
    <col min="3" max="3" width="14.125" style="111" customWidth="1"/>
    <col min="4" max="4" width="13.625" style="111" customWidth="1"/>
    <col min="5" max="6" width="13.125" style="111" customWidth="1"/>
    <col min="7" max="7" width="14.375" style="111" customWidth="1"/>
    <col min="8" max="8" width="5.875" style="111" customWidth="1"/>
    <col min="9" max="9" width="1.625" style="111" customWidth="1"/>
    <col min="10" max="18" width="11" style="111"/>
    <col min="19" max="19" width="9.125" style="111" customWidth="1"/>
    <col min="20" max="16384" width="11" style="111"/>
  </cols>
  <sheetData>
    <row r="1" spans="1:19">
      <c r="A1" s="109"/>
      <c r="B1" s="109"/>
      <c r="C1" s="109"/>
      <c r="D1" s="109"/>
      <c r="E1" s="109"/>
      <c r="F1" s="109"/>
      <c r="G1" s="109"/>
      <c r="H1" s="109"/>
      <c r="I1" s="109"/>
      <c r="J1" s="109"/>
      <c r="K1" s="109"/>
      <c r="L1" s="109"/>
      <c r="M1" s="109"/>
      <c r="N1" s="109"/>
      <c r="O1" s="109"/>
      <c r="P1" s="109"/>
      <c r="Q1" s="109"/>
      <c r="R1" s="109"/>
      <c r="S1" s="110"/>
    </row>
    <row r="2" spans="1:19">
      <c r="A2" s="110"/>
      <c r="B2" s="112"/>
      <c r="C2" s="113"/>
      <c r="D2" s="113"/>
      <c r="E2" s="113"/>
      <c r="F2" s="113"/>
      <c r="G2" s="113"/>
      <c r="H2" s="114"/>
      <c r="I2" s="110"/>
      <c r="J2" s="110"/>
      <c r="K2" s="110"/>
      <c r="L2" s="110"/>
      <c r="M2" s="110"/>
      <c r="N2" s="110"/>
      <c r="O2" s="110"/>
      <c r="P2" s="110"/>
      <c r="Q2" s="110"/>
      <c r="R2" s="110"/>
      <c r="S2" s="110"/>
    </row>
    <row r="3" spans="1:19">
      <c r="A3" s="110"/>
      <c r="B3" s="115"/>
      <c r="C3" s="184" t="s">
        <v>0</v>
      </c>
      <c r="D3" s="184"/>
      <c r="E3" s="184"/>
      <c r="F3" s="184"/>
      <c r="G3" s="184"/>
      <c r="H3" s="116"/>
      <c r="I3" s="110"/>
      <c r="J3" s="110"/>
      <c r="K3" s="110"/>
      <c r="L3" s="110"/>
      <c r="M3" s="110"/>
      <c r="N3" s="110"/>
      <c r="O3" s="110"/>
      <c r="P3" s="110"/>
      <c r="Q3" s="110"/>
      <c r="R3" s="110"/>
      <c r="S3" s="110"/>
    </row>
    <row r="4" spans="1:19">
      <c r="A4" s="110"/>
      <c r="B4" s="115"/>
      <c r="C4" s="184" t="str">
        <f>'User Guide'!C4</f>
        <v>NYSERDA RFP No. T4RFP21-1</v>
      </c>
      <c r="D4" s="184"/>
      <c r="E4" s="184"/>
      <c r="F4" s="184"/>
      <c r="G4" s="184"/>
      <c r="H4" s="116"/>
      <c r="I4" s="110"/>
      <c r="J4" s="110"/>
      <c r="K4" s="110"/>
      <c r="L4" s="110"/>
      <c r="M4" s="110"/>
      <c r="N4" s="110"/>
      <c r="O4" s="110"/>
      <c r="P4" s="110"/>
      <c r="Q4" s="110"/>
      <c r="R4" s="110"/>
      <c r="S4" s="110"/>
    </row>
    <row r="5" spans="1:19">
      <c r="A5" s="110"/>
      <c r="B5" s="115"/>
      <c r="C5" s="184" t="s">
        <v>61</v>
      </c>
      <c r="D5" s="184"/>
      <c r="E5" s="184"/>
      <c r="F5" s="184"/>
      <c r="G5" s="184"/>
      <c r="H5" s="116"/>
      <c r="I5" s="110"/>
      <c r="J5" s="110"/>
      <c r="K5" s="110"/>
      <c r="L5" s="110"/>
      <c r="M5" s="110"/>
      <c r="N5" s="110"/>
      <c r="O5" s="110"/>
      <c r="P5" s="110"/>
      <c r="Q5" s="110"/>
      <c r="R5" s="110"/>
      <c r="S5" s="110"/>
    </row>
    <row r="6" spans="1:19">
      <c r="A6" s="110"/>
      <c r="B6" s="115"/>
      <c r="C6" s="184" t="str">
        <f>IF('Part I'!G14="Yes","Pricing without Energy Supplier Baseline","")</f>
        <v/>
      </c>
      <c r="D6" s="184"/>
      <c r="E6" s="184"/>
      <c r="F6" s="184"/>
      <c r="G6" s="184"/>
      <c r="H6" s="116"/>
      <c r="I6" s="110"/>
      <c r="J6" s="110"/>
      <c r="K6" s="110"/>
      <c r="L6" s="110"/>
      <c r="M6" s="110"/>
      <c r="N6" s="110"/>
      <c r="O6" s="110"/>
      <c r="P6" s="110"/>
      <c r="Q6" s="110"/>
      <c r="R6" s="110"/>
      <c r="S6" s="110"/>
    </row>
    <row r="7" spans="1:19" ht="36" customHeight="1">
      <c r="A7" s="110"/>
      <c r="B7" s="115"/>
      <c r="C7" s="117" t="s">
        <v>4</v>
      </c>
      <c r="D7" s="163">
        <f>Proposer_Name</f>
        <v>0</v>
      </c>
      <c r="E7" s="163"/>
      <c r="F7" s="163"/>
      <c r="G7" s="163"/>
      <c r="H7" s="116"/>
      <c r="I7" s="110"/>
      <c r="J7" s="110"/>
      <c r="K7" s="110"/>
      <c r="L7" s="110"/>
      <c r="M7" s="110"/>
      <c r="N7" s="110"/>
      <c r="O7" s="110"/>
      <c r="P7" s="110"/>
      <c r="Q7" s="110"/>
      <c r="R7" s="110"/>
      <c r="S7" s="110"/>
    </row>
    <row r="8" spans="1:19">
      <c r="A8" s="110"/>
      <c r="B8" s="115"/>
      <c r="C8" s="117" t="s">
        <v>7</v>
      </c>
      <c r="D8" s="185">
        <f>Project_Name</f>
        <v>0</v>
      </c>
      <c r="E8" s="185"/>
      <c r="F8" s="185"/>
      <c r="G8" s="185"/>
      <c r="H8" s="116"/>
      <c r="I8" s="110"/>
      <c r="J8" s="110"/>
      <c r="K8" s="110"/>
      <c r="L8" s="110"/>
      <c r="M8" s="110"/>
      <c r="N8" s="110"/>
      <c r="O8" s="110"/>
      <c r="P8" s="110"/>
      <c r="Q8" s="110"/>
      <c r="R8" s="110"/>
      <c r="S8" s="110"/>
    </row>
    <row r="9" spans="1:19">
      <c r="A9" s="110"/>
      <c r="B9" s="115"/>
      <c r="C9" s="117"/>
      <c r="D9" s="117"/>
      <c r="E9" s="117"/>
      <c r="F9" s="117"/>
      <c r="G9" s="117"/>
      <c r="H9" s="116"/>
      <c r="I9" s="110"/>
      <c r="J9" s="110"/>
      <c r="K9" s="110"/>
      <c r="L9" s="110"/>
      <c r="M9" s="110"/>
      <c r="N9" s="110"/>
      <c r="O9" s="110"/>
      <c r="P9" s="110"/>
      <c r="Q9" s="110"/>
      <c r="R9" s="110"/>
      <c r="S9" s="110"/>
    </row>
    <row r="10" spans="1:19">
      <c r="A10" s="110"/>
      <c r="B10" s="115"/>
      <c r="C10" s="186" t="s">
        <v>62</v>
      </c>
      <c r="D10" s="187"/>
      <c r="E10" s="187"/>
      <c r="F10" s="187"/>
      <c r="G10" s="188"/>
      <c r="H10" s="116"/>
      <c r="I10" s="110"/>
      <c r="J10" s="110"/>
      <c r="K10" s="110"/>
      <c r="L10" s="110"/>
      <c r="M10" s="110"/>
      <c r="N10" s="110"/>
      <c r="O10" s="110"/>
      <c r="P10" s="110"/>
      <c r="Q10" s="110"/>
      <c r="R10" s="110"/>
      <c r="S10" s="110"/>
    </row>
    <row r="11" spans="1:19">
      <c r="A11" s="110"/>
      <c r="B11" s="115"/>
      <c r="C11" s="118" t="s">
        <v>63</v>
      </c>
      <c r="D11" s="147"/>
      <c r="E11" s="148"/>
      <c r="F11" s="148"/>
      <c r="G11" s="149"/>
      <c r="H11" s="116"/>
      <c r="I11" s="110"/>
      <c r="J11" s="119" t="str">
        <f>IF(D11="","Required Information","")</f>
        <v>Required Information</v>
      </c>
      <c r="K11" s="110"/>
      <c r="L11" s="110"/>
      <c r="M11" s="110"/>
      <c r="N11" s="110"/>
      <c r="O11" s="110"/>
      <c r="P11" s="110"/>
      <c r="Q11" s="110"/>
      <c r="R11" s="110"/>
      <c r="S11" s="110"/>
    </row>
    <row r="12" spans="1:19">
      <c r="A12" s="110"/>
      <c r="B12" s="115"/>
      <c r="C12" s="120" t="s">
        <v>64</v>
      </c>
      <c r="D12" s="147"/>
      <c r="E12" s="148"/>
      <c r="F12" s="148"/>
      <c r="G12" s="149"/>
      <c r="H12" s="116"/>
      <c r="I12" s="110"/>
      <c r="J12" s="119" t="str">
        <f>IF(D12="","Required Information","")</f>
        <v>Required Information</v>
      </c>
      <c r="K12" s="110"/>
      <c r="L12" s="110"/>
      <c r="M12" s="110"/>
      <c r="N12" s="110"/>
      <c r="O12" s="110"/>
      <c r="P12" s="110"/>
      <c r="Q12" s="110"/>
      <c r="R12" s="110"/>
      <c r="S12" s="110"/>
    </row>
    <row r="13" spans="1:19">
      <c r="A13" s="110"/>
      <c r="B13" s="115"/>
      <c r="C13" s="117" t="str">
        <f>IF(OR(D12="Escalating",D12="Both"),"Escalation Rate","")</f>
        <v/>
      </c>
      <c r="D13" s="189"/>
      <c r="E13" s="189"/>
      <c r="F13" s="189"/>
      <c r="G13" s="189"/>
      <c r="H13" s="116"/>
      <c r="I13" s="110"/>
      <c r="J13" s="119" t="str">
        <f>IF(AND(OR(D12="Both",D12="Escalating"),D13=""),"Required Information","")</f>
        <v/>
      </c>
      <c r="K13" s="110"/>
      <c r="L13" s="110"/>
      <c r="M13" s="110"/>
      <c r="N13" s="110"/>
      <c r="O13" s="110"/>
      <c r="P13" s="110"/>
      <c r="Q13" s="110"/>
      <c r="R13" s="110"/>
      <c r="S13" s="110"/>
    </row>
    <row r="14" spans="1:19">
      <c r="A14" s="110"/>
      <c r="B14" s="115"/>
      <c r="C14" s="117"/>
      <c r="D14" s="107"/>
      <c r="E14" s="107"/>
      <c r="F14" s="107"/>
      <c r="G14" s="107"/>
      <c r="H14" s="116"/>
      <c r="I14" s="110"/>
      <c r="J14" s="119"/>
      <c r="K14" s="110"/>
      <c r="L14" s="110"/>
      <c r="M14" s="110"/>
      <c r="N14" s="110"/>
      <c r="O14" s="110"/>
      <c r="P14" s="110"/>
      <c r="Q14" s="110"/>
      <c r="R14" s="110"/>
      <c r="S14" s="110"/>
    </row>
    <row r="15" spans="1:19">
      <c r="A15" s="110"/>
      <c r="B15" s="115"/>
      <c r="C15" s="121" t="str">
        <f>IF(AND(New_Transmission="Yes",REC_Type="Index REC"),"Loss Factor (%)","")</f>
        <v/>
      </c>
      <c r="D15" s="108"/>
      <c r="E15" s="108"/>
      <c r="F15" s="193"/>
      <c r="G15" s="193"/>
      <c r="H15" s="116"/>
      <c r="I15" s="110"/>
      <c r="J15" s="119" t="str">
        <f>IF(AND(New_Transmission="Yes",REC_Type="Index REC",F15=""),"Required Information","")</f>
        <v/>
      </c>
      <c r="K15" s="110"/>
      <c r="L15" s="110"/>
      <c r="M15" s="110"/>
      <c r="N15" s="110"/>
      <c r="O15" s="110"/>
      <c r="P15" s="110"/>
      <c r="Q15" s="110"/>
      <c r="R15" s="110"/>
      <c r="S15" s="110"/>
    </row>
    <row r="16" spans="1:19">
      <c r="A16" s="110"/>
      <c r="B16" s="115"/>
      <c r="C16" s="121" t="str">
        <f>IF(AND(New_Transmission="Yes",REC_Type="Index REC"),"Unavailability Factor (%)","")</f>
        <v/>
      </c>
      <c r="D16" s="108"/>
      <c r="E16" s="108"/>
      <c r="F16" s="193"/>
      <c r="G16" s="193"/>
      <c r="H16" s="116"/>
      <c r="I16" s="110"/>
      <c r="J16" s="119" t="str">
        <f>IF(AND(New_Transmission="Yes",REC_Type="Index REC",F16=""),"Required Information","")</f>
        <v/>
      </c>
      <c r="K16" s="110"/>
      <c r="L16" s="110"/>
      <c r="M16" s="110"/>
      <c r="N16" s="110"/>
      <c r="O16" s="110"/>
      <c r="P16" s="110"/>
      <c r="Q16" s="110"/>
      <c r="R16" s="110"/>
      <c r="S16" s="110"/>
    </row>
    <row r="17" spans="1:19">
      <c r="A17" s="110"/>
      <c r="B17" s="115"/>
      <c r="C17" s="121" t="str">
        <f>IF(AND(New_Transmission="Yes",REC_Type="Index REC"),"UDR (MW)","")</f>
        <v/>
      </c>
      <c r="D17" s="108"/>
      <c r="E17" s="108"/>
      <c r="F17" s="192"/>
      <c r="G17" s="192"/>
      <c r="H17" s="116"/>
      <c r="I17" s="110"/>
      <c r="J17" s="119" t="str">
        <f>IF(AND(New_Transmission="Yes",REC_Type="Index REC",F17=""),"Required Information","")</f>
        <v/>
      </c>
      <c r="K17" s="110"/>
      <c r="L17" s="110"/>
      <c r="M17" s="110"/>
      <c r="N17" s="110"/>
      <c r="O17" s="110"/>
      <c r="P17" s="110"/>
      <c r="Q17" s="110"/>
      <c r="R17" s="110"/>
      <c r="S17" s="110"/>
    </row>
    <row r="18" spans="1:19">
      <c r="A18" s="110"/>
      <c r="B18" s="115"/>
      <c r="C18" s="108"/>
      <c r="D18" s="108"/>
      <c r="E18" s="108"/>
      <c r="F18" s="108"/>
      <c r="G18" s="108"/>
      <c r="H18" s="116"/>
      <c r="I18" s="110"/>
      <c r="J18" s="119"/>
      <c r="K18" s="110"/>
      <c r="L18" s="110"/>
      <c r="M18" s="110"/>
      <c r="N18" s="110"/>
      <c r="O18" s="110"/>
      <c r="P18" s="110"/>
      <c r="Q18" s="110"/>
      <c r="R18" s="110"/>
      <c r="S18" s="110"/>
    </row>
    <row r="19" spans="1:19">
      <c r="A19" s="110"/>
      <c r="B19" s="115"/>
      <c r="C19" s="121" t="str">
        <f>IF(AND(New_Transmission="No",REC_Type="Index REC"),"Fixed Winter UCAP Production Factor","")</f>
        <v/>
      </c>
      <c r="D19" s="108"/>
      <c r="E19" s="108"/>
      <c r="F19" s="193"/>
      <c r="G19" s="193"/>
      <c r="H19" s="116"/>
      <c r="I19" s="110"/>
      <c r="J19" s="119" t="str">
        <f>IF(AND(New_Transmission="NO",REC_Type="Index REC",F19=""),"Required Information","")</f>
        <v/>
      </c>
      <c r="K19" s="110"/>
      <c r="L19" s="110"/>
      <c r="M19" s="110"/>
      <c r="N19" s="110"/>
      <c r="O19" s="110"/>
      <c r="P19" s="110"/>
      <c r="Q19" s="110"/>
      <c r="R19" s="110"/>
      <c r="S19" s="110"/>
    </row>
    <row r="20" spans="1:19">
      <c r="A20" s="110"/>
      <c r="B20" s="115"/>
      <c r="C20" s="121" t="str">
        <f>IF(AND(New_Transmission="No",REC_Type="Index REC"),"Fixed Summer UCAP Production Factor","")</f>
        <v/>
      </c>
      <c r="D20" s="108"/>
      <c r="E20" s="108"/>
      <c r="F20" s="193"/>
      <c r="G20" s="193"/>
      <c r="H20" s="116"/>
      <c r="I20" s="110"/>
      <c r="J20" s="119" t="str">
        <f>IF(AND(New_Transmission="NO",REC_Type="Index REC",F20=""),"Required Information","")</f>
        <v/>
      </c>
      <c r="K20" s="110"/>
      <c r="L20" s="110"/>
      <c r="M20" s="110"/>
      <c r="N20" s="110"/>
      <c r="O20" s="110"/>
      <c r="P20" s="110"/>
      <c r="Q20" s="110"/>
      <c r="R20" s="110"/>
      <c r="S20" s="110"/>
    </row>
    <row r="21" spans="1:19">
      <c r="A21" s="110"/>
      <c r="B21" s="115"/>
      <c r="C21" s="117"/>
      <c r="D21" s="122"/>
      <c r="E21" s="122"/>
      <c r="F21" s="122"/>
      <c r="G21" s="122"/>
      <c r="H21" s="116"/>
      <c r="I21" s="110"/>
      <c r="J21" s="119"/>
      <c r="K21" s="110"/>
      <c r="L21" s="110"/>
      <c r="M21" s="110"/>
      <c r="N21" s="110"/>
      <c r="O21" s="110"/>
      <c r="P21" s="110"/>
      <c r="Q21" s="110"/>
      <c r="R21" s="110"/>
      <c r="S21" s="110"/>
    </row>
    <row r="22" spans="1:19" ht="45.75" customHeight="1">
      <c r="A22" s="110"/>
      <c r="B22" s="115"/>
      <c r="C22" s="194" t="s">
        <v>65</v>
      </c>
      <c r="D22" s="194"/>
      <c r="E22" s="194"/>
      <c r="F22" s="194"/>
      <c r="G22" s="194"/>
      <c r="H22" s="116"/>
      <c r="I22" s="110"/>
      <c r="J22" s="110"/>
      <c r="K22" s="110"/>
      <c r="L22" s="110"/>
      <c r="M22" s="110"/>
      <c r="N22" s="110"/>
      <c r="O22" s="110"/>
      <c r="P22" s="110"/>
      <c r="Q22" s="110"/>
      <c r="R22" s="110"/>
      <c r="S22" s="110"/>
    </row>
    <row r="23" spans="1:19">
      <c r="A23" s="110"/>
      <c r="B23" s="115"/>
      <c r="C23" s="134" t="s">
        <v>66</v>
      </c>
      <c r="D23" s="195" t="s">
        <v>67</v>
      </c>
      <c r="E23" s="196"/>
      <c r="F23" s="197" t="s">
        <v>68</v>
      </c>
      <c r="G23" s="196"/>
      <c r="H23" s="116"/>
      <c r="I23" s="110"/>
      <c r="J23" s="110"/>
      <c r="K23" s="110"/>
      <c r="L23" s="110"/>
      <c r="M23" s="110"/>
      <c r="N23" s="110"/>
      <c r="O23" s="110"/>
      <c r="P23" s="110"/>
      <c r="Q23" s="110"/>
      <c r="R23" s="110"/>
      <c r="S23" s="110"/>
    </row>
    <row r="24" spans="1:19">
      <c r="A24" s="110"/>
      <c r="B24" s="115"/>
      <c r="C24" s="123">
        <v>1</v>
      </c>
      <c r="D24" s="198"/>
      <c r="E24" s="199"/>
      <c r="F24" s="190"/>
      <c r="G24" s="191"/>
      <c r="H24" s="116"/>
      <c r="I24" s="110"/>
      <c r="J24" s="119" t="str">
        <f>IF(AND(D12="Both",OR(D24="",F24="")),"Required Information",IF(AND(D12="Escalating",F24=""),"Required Information",IF(AND(D12="Level",D24=""),"Required Information","")))</f>
        <v/>
      </c>
      <c r="K24" s="110"/>
      <c r="L24" s="110"/>
      <c r="M24" s="110"/>
      <c r="N24" s="110"/>
      <c r="O24" s="110"/>
      <c r="P24" s="110"/>
      <c r="Q24" s="110"/>
      <c r="R24" s="110"/>
      <c r="S24" s="110"/>
    </row>
    <row r="25" spans="1:19">
      <c r="A25" s="110"/>
      <c r="B25" s="115"/>
      <c r="C25" s="123">
        <v>2</v>
      </c>
      <c r="D25" s="182">
        <f t="shared" ref="D25:D48" si="0">IF($D$12&lt;&gt;"Escalating",$D$24,"")</f>
        <v>0</v>
      </c>
      <c r="E25" s="183"/>
      <c r="F25" s="180">
        <f t="shared" ref="F25:F48" si="1">IF($D$12&lt;&gt;"Level",$F$24*(1+$D$13)^(C25-$C$24),"")</f>
        <v>0</v>
      </c>
      <c r="G25" s="181"/>
      <c r="H25" s="116"/>
      <c r="I25" s="110"/>
      <c r="J25" s="119"/>
      <c r="K25" s="110"/>
      <c r="L25" s="110"/>
      <c r="M25" s="110"/>
      <c r="N25" s="110"/>
      <c r="O25" s="110"/>
      <c r="P25" s="110"/>
      <c r="Q25" s="110"/>
      <c r="R25" s="110"/>
      <c r="S25" s="110"/>
    </row>
    <row r="26" spans="1:19">
      <c r="A26" s="110"/>
      <c r="B26" s="115"/>
      <c r="C26" s="123">
        <v>3</v>
      </c>
      <c r="D26" s="182">
        <f t="shared" si="0"/>
        <v>0</v>
      </c>
      <c r="E26" s="183"/>
      <c r="F26" s="180">
        <f t="shared" si="1"/>
        <v>0</v>
      </c>
      <c r="G26" s="181"/>
      <c r="H26" s="116"/>
      <c r="I26" s="110"/>
      <c r="J26" s="110"/>
      <c r="K26" s="110"/>
      <c r="L26" s="110"/>
      <c r="M26" s="110"/>
      <c r="N26" s="110"/>
      <c r="O26" s="110"/>
      <c r="P26" s="110"/>
      <c r="Q26" s="110"/>
      <c r="R26" s="110"/>
      <c r="S26" s="110"/>
    </row>
    <row r="27" spans="1:19">
      <c r="A27" s="110"/>
      <c r="B27" s="115"/>
      <c r="C27" s="123">
        <v>4</v>
      </c>
      <c r="D27" s="182">
        <f t="shared" si="0"/>
        <v>0</v>
      </c>
      <c r="E27" s="183"/>
      <c r="F27" s="180">
        <f t="shared" si="1"/>
        <v>0</v>
      </c>
      <c r="G27" s="181"/>
      <c r="H27" s="116"/>
      <c r="I27" s="110"/>
      <c r="J27" s="110"/>
      <c r="K27" s="110"/>
      <c r="L27" s="110"/>
      <c r="M27" s="110"/>
      <c r="N27" s="110"/>
      <c r="O27" s="110"/>
      <c r="P27" s="110"/>
      <c r="Q27" s="110"/>
      <c r="R27" s="110"/>
      <c r="S27" s="110"/>
    </row>
    <row r="28" spans="1:19">
      <c r="A28" s="110"/>
      <c r="B28" s="115"/>
      <c r="C28" s="123">
        <v>5</v>
      </c>
      <c r="D28" s="182">
        <f t="shared" si="0"/>
        <v>0</v>
      </c>
      <c r="E28" s="183"/>
      <c r="F28" s="180">
        <f t="shared" si="1"/>
        <v>0</v>
      </c>
      <c r="G28" s="181"/>
      <c r="H28" s="116"/>
      <c r="I28" s="110"/>
      <c r="J28" s="110"/>
      <c r="K28" s="110"/>
      <c r="L28" s="110"/>
      <c r="M28" s="110"/>
      <c r="N28" s="110"/>
      <c r="O28" s="110"/>
      <c r="P28" s="110"/>
      <c r="Q28" s="110"/>
      <c r="R28" s="110"/>
      <c r="S28" s="110"/>
    </row>
    <row r="29" spans="1:19">
      <c r="A29" s="110"/>
      <c r="B29" s="115"/>
      <c r="C29" s="123">
        <v>6</v>
      </c>
      <c r="D29" s="182">
        <f t="shared" si="0"/>
        <v>0</v>
      </c>
      <c r="E29" s="183"/>
      <c r="F29" s="180">
        <f t="shared" si="1"/>
        <v>0</v>
      </c>
      <c r="G29" s="181"/>
      <c r="H29" s="116"/>
      <c r="I29" s="110"/>
      <c r="J29" s="110"/>
      <c r="K29" s="110"/>
      <c r="L29" s="110"/>
      <c r="M29" s="110"/>
      <c r="N29" s="110"/>
      <c r="O29" s="110"/>
      <c r="P29" s="110"/>
      <c r="Q29" s="110"/>
      <c r="R29" s="110"/>
      <c r="S29" s="110"/>
    </row>
    <row r="30" spans="1:19">
      <c r="A30" s="110"/>
      <c r="B30" s="115"/>
      <c r="C30" s="123">
        <v>7</v>
      </c>
      <c r="D30" s="182">
        <f t="shared" si="0"/>
        <v>0</v>
      </c>
      <c r="E30" s="183"/>
      <c r="F30" s="180">
        <f t="shared" si="1"/>
        <v>0</v>
      </c>
      <c r="G30" s="181"/>
      <c r="H30" s="116"/>
      <c r="I30" s="110"/>
      <c r="J30" s="110"/>
      <c r="K30" s="110"/>
      <c r="L30" s="110"/>
      <c r="M30" s="110"/>
      <c r="N30" s="110"/>
      <c r="O30" s="110"/>
      <c r="P30" s="110"/>
      <c r="Q30" s="110"/>
      <c r="R30" s="110"/>
      <c r="S30" s="110"/>
    </row>
    <row r="31" spans="1:19">
      <c r="A31" s="110"/>
      <c r="B31" s="115"/>
      <c r="C31" s="123">
        <v>8</v>
      </c>
      <c r="D31" s="182">
        <f t="shared" si="0"/>
        <v>0</v>
      </c>
      <c r="E31" s="183"/>
      <c r="F31" s="180">
        <f t="shared" si="1"/>
        <v>0</v>
      </c>
      <c r="G31" s="181"/>
      <c r="H31" s="116"/>
      <c r="I31" s="110"/>
      <c r="J31" s="110"/>
      <c r="K31" s="110"/>
      <c r="L31" s="110"/>
      <c r="M31" s="110"/>
      <c r="N31" s="110"/>
      <c r="O31" s="110"/>
      <c r="P31" s="110"/>
      <c r="Q31" s="110"/>
      <c r="R31" s="110"/>
      <c r="S31" s="110"/>
    </row>
    <row r="32" spans="1:19">
      <c r="A32" s="110"/>
      <c r="B32" s="115"/>
      <c r="C32" s="123">
        <v>9</v>
      </c>
      <c r="D32" s="182">
        <f t="shared" si="0"/>
        <v>0</v>
      </c>
      <c r="E32" s="183"/>
      <c r="F32" s="180">
        <f t="shared" si="1"/>
        <v>0</v>
      </c>
      <c r="G32" s="181"/>
      <c r="H32" s="116"/>
      <c r="I32" s="110"/>
      <c r="J32" s="110"/>
      <c r="K32" s="110"/>
      <c r="L32" s="110"/>
      <c r="M32" s="110"/>
      <c r="N32" s="110"/>
      <c r="O32" s="110"/>
      <c r="P32" s="110"/>
      <c r="Q32" s="110"/>
      <c r="R32" s="110"/>
      <c r="S32" s="110"/>
    </row>
    <row r="33" spans="1:19">
      <c r="A33" s="110"/>
      <c r="B33" s="115"/>
      <c r="C33" s="123">
        <v>10</v>
      </c>
      <c r="D33" s="182">
        <f t="shared" si="0"/>
        <v>0</v>
      </c>
      <c r="E33" s="183"/>
      <c r="F33" s="180">
        <f t="shared" si="1"/>
        <v>0</v>
      </c>
      <c r="G33" s="181"/>
      <c r="H33" s="116"/>
      <c r="I33" s="110"/>
      <c r="J33" s="110"/>
      <c r="K33" s="110"/>
      <c r="L33" s="110"/>
      <c r="M33" s="110"/>
      <c r="N33" s="110"/>
      <c r="O33" s="110"/>
      <c r="P33" s="110"/>
      <c r="Q33" s="110"/>
      <c r="R33" s="110"/>
      <c r="S33" s="110"/>
    </row>
    <row r="34" spans="1:19">
      <c r="A34" s="110"/>
      <c r="B34" s="115"/>
      <c r="C34" s="123">
        <v>11</v>
      </c>
      <c r="D34" s="182">
        <f t="shared" si="0"/>
        <v>0</v>
      </c>
      <c r="E34" s="183"/>
      <c r="F34" s="180">
        <f t="shared" si="1"/>
        <v>0</v>
      </c>
      <c r="G34" s="181"/>
      <c r="H34" s="116"/>
      <c r="I34" s="110"/>
      <c r="J34" s="110"/>
      <c r="K34" s="110"/>
      <c r="L34" s="110"/>
      <c r="M34" s="110"/>
      <c r="N34" s="110"/>
      <c r="O34" s="110"/>
      <c r="P34" s="110"/>
      <c r="Q34" s="110"/>
      <c r="R34" s="110"/>
      <c r="S34" s="110"/>
    </row>
    <row r="35" spans="1:19">
      <c r="A35" s="110"/>
      <c r="B35" s="115"/>
      <c r="C35" s="123">
        <v>12</v>
      </c>
      <c r="D35" s="182">
        <f t="shared" si="0"/>
        <v>0</v>
      </c>
      <c r="E35" s="183"/>
      <c r="F35" s="180">
        <f t="shared" si="1"/>
        <v>0</v>
      </c>
      <c r="G35" s="181"/>
      <c r="H35" s="116"/>
      <c r="I35" s="110"/>
      <c r="J35" s="110"/>
      <c r="K35" s="110"/>
      <c r="L35" s="110"/>
      <c r="M35" s="110"/>
      <c r="N35" s="110"/>
      <c r="O35" s="110"/>
      <c r="P35" s="110"/>
      <c r="Q35" s="110"/>
      <c r="R35" s="110"/>
      <c r="S35" s="110"/>
    </row>
    <row r="36" spans="1:19">
      <c r="A36" s="110"/>
      <c r="B36" s="115"/>
      <c r="C36" s="123">
        <v>13</v>
      </c>
      <c r="D36" s="182">
        <f t="shared" si="0"/>
        <v>0</v>
      </c>
      <c r="E36" s="183"/>
      <c r="F36" s="180">
        <f t="shared" si="1"/>
        <v>0</v>
      </c>
      <c r="G36" s="181"/>
      <c r="H36" s="116"/>
      <c r="I36" s="110"/>
      <c r="J36" s="110"/>
      <c r="K36" s="110"/>
      <c r="L36" s="110"/>
      <c r="M36" s="110"/>
      <c r="N36" s="110"/>
      <c r="O36" s="110"/>
      <c r="P36" s="110"/>
      <c r="Q36" s="110"/>
      <c r="R36" s="110"/>
      <c r="S36" s="110"/>
    </row>
    <row r="37" spans="1:19">
      <c r="A37" s="110"/>
      <c r="B37" s="115"/>
      <c r="C37" s="123">
        <v>14</v>
      </c>
      <c r="D37" s="182">
        <f t="shared" si="0"/>
        <v>0</v>
      </c>
      <c r="E37" s="183"/>
      <c r="F37" s="180">
        <f t="shared" si="1"/>
        <v>0</v>
      </c>
      <c r="G37" s="181"/>
      <c r="H37" s="116"/>
      <c r="I37" s="110"/>
      <c r="J37" s="110"/>
      <c r="K37" s="110"/>
      <c r="L37" s="110"/>
      <c r="M37" s="110"/>
      <c r="N37" s="110"/>
      <c r="O37" s="110"/>
      <c r="P37" s="110"/>
      <c r="Q37" s="110"/>
      <c r="R37" s="110"/>
      <c r="S37" s="110"/>
    </row>
    <row r="38" spans="1:19">
      <c r="A38" s="110"/>
      <c r="B38" s="115"/>
      <c r="C38" s="123">
        <v>15</v>
      </c>
      <c r="D38" s="182">
        <f t="shared" si="0"/>
        <v>0</v>
      </c>
      <c r="E38" s="183"/>
      <c r="F38" s="180">
        <f t="shared" si="1"/>
        <v>0</v>
      </c>
      <c r="G38" s="181"/>
      <c r="H38" s="116"/>
      <c r="I38" s="110"/>
      <c r="J38" s="110"/>
      <c r="K38" s="110"/>
      <c r="L38" s="110"/>
      <c r="M38" s="110"/>
      <c r="N38" s="110"/>
      <c r="O38" s="110"/>
      <c r="P38" s="110"/>
      <c r="Q38" s="110"/>
      <c r="R38" s="110"/>
      <c r="S38" s="110"/>
    </row>
    <row r="39" spans="1:19">
      <c r="A39" s="110"/>
      <c r="B39" s="115"/>
      <c r="C39" s="123">
        <v>16</v>
      </c>
      <c r="D39" s="182">
        <f t="shared" si="0"/>
        <v>0</v>
      </c>
      <c r="E39" s="183"/>
      <c r="F39" s="180">
        <f t="shared" si="1"/>
        <v>0</v>
      </c>
      <c r="G39" s="181"/>
      <c r="H39" s="116"/>
      <c r="I39" s="110"/>
      <c r="J39" s="110"/>
      <c r="K39" s="110"/>
      <c r="L39" s="110"/>
      <c r="M39" s="110"/>
      <c r="N39" s="110"/>
      <c r="O39" s="110"/>
      <c r="P39" s="110"/>
      <c r="Q39" s="110"/>
      <c r="R39" s="110"/>
      <c r="S39" s="110"/>
    </row>
    <row r="40" spans="1:19">
      <c r="A40" s="110"/>
      <c r="B40" s="115"/>
      <c r="C40" s="123">
        <v>17</v>
      </c>
      <c r="D40" s="182">
        <f t="shared" si="0"/>
        <v>0</v>
      </c>
      <c r="E40" s="183"/>
      <c r="F40" s="180">
        <f t="shared" si="1"/>
        <v>0</v>
      </c>
      <c r="G40" s="181"/>
      <c r="H40" s="116"/>
      <c r="I40" s="110"/>
      <c r="J40" s="110"/>
      <c r="K40" s="110"/>
      <c r="L40" s="110"/>
      <c r="M40" s="110"/>
      <c r="N40" s="110"/>
      <c r="O40" s="110"/>
      <c r="P40" s="110"/>
      <c r="Q40" s="110"/>
      <c r="R40" s="110"/>
      <c r="S40" s="110"/>
    </row>
    <row r="41" spans="1:19">
      <c r="A41" s="110"/>
      <c r="B41" s="115"/>
      <c r="C41" s="123">
        <v>18</v>
      </c>
      <c r="D41" s="182">
        <f t="shared" si="0"/>
        <v>0</v>
      </c>
      <c r="E41" s="183"/>
      <c r="F41" s="180">
        <f t="shared" si="1"/>
        <v>0</v>
      </c>
      <c r="G41" s="181"/>
      <c r="H41" s="116"/>
      <c r="I41" s="110"/>
      <c r="J41" s="110"/>
      <c r="K41" s="110"/>
      <c r="L41" s="110"/>
      <c r="M41" s="110"/>
      <c r="N41" s="110"/>
      <c r="O41" s="110"/>
      <c r="P41" s="110"/>
      <c r="Q41" s="110"/>
      <c r="R41" s="110"/>
      <c r="S41" s="110"/>
    </row>
    <row r="42" spans="1:19">
      <c r="A42" s="110"/>
      <c r="B42" s="115"/>
      <c r="C42" s="123">
        <v>19</v>
      </c>
      <c r="D42" s="182">
        <f t="shared" si="0"/>
        <v>0</v>
      </c>
      <c r="E42" s="183"/>
      <c r="F42" s="180">
        <f t="shared" si="1"/>
        <v>0</v>
      </c>
      <c r="G42" s="181"/>
      <c r="H42" s="116"/>
      <c r="I42" s="110"/>
      <c r="J42" s="110"/>
      <c r="K42" s="110"/>
      <c r="L42" s="110"/>
      <c r="M42" s="110"/>
      <c r="N42" s="110"/>
      <c r="O42" s="110"/>
      <c r="P42" s="110"/>
      <c r="Q42" s="110"/>
      <c r="R42" s="110"/>
      <c r="S42" s="110"/>
    </row>
    <row r="43" spans="1:19">
      <c r="A43" s="110"/>
      <c r="B43" s="115"/>
      <c r="C43" s="123">
        <v>20</v>
      </c>
      <c r="D43" s="182">
        <f t="shared" si="0"/>
        <v>0</v>
      </c>
      <c r="E43" s="183"/>
      <c r="F43" s="180">
        <f t="shared" si="1"/>
        <v>0</v>
      </c>
      <c r="G43" s="181"/>
      <c r="H43" s="116"/>
      <c r="I43" s="110"/>
      <c r="J43" s="110"/>
      <c r="K43" s="110"/>
      <c r="L43" s="110"/>
      <c r="M43" s="110"/>
      <c r="N43" s="110"/>
      <c r="O43" s="110"/>
      <c r="P43" s="110"/>
      <c r="Q43" s="110"/>
      <c r="R43" s="110"/>
      <c r="S43" s="110"/>
    </row>
    <row r="44" spans="1:19">
      <c r="A44" s="110"/>
      <c r="B44" s="115"/>
      <c r="C44" s="123">
        <v>21</v>
      </c>
      <c r="D44" s="182">
        <f t="shared" si="0"/>
        <v>0</v>
      </c>
      <c r="E44" s="183"/>
      <c r="F44" s="180">
        <f t="shared" si="1"/>
        <v>0</v>
      </c>
      <c r="G44" s="181"/>
      <c r="H44" s="116"/>
      <c r="I44" s="110"/>
      <c r="J44" s="110"/>
      <c r="K44" s="110"/>
      <c r="L44" s="110"/>
      <c r="M44" s="110"/>
      <c r="N44" s="110"/>
      <c r="O44" s="110"/>
      <c r="P44" s="110"/>
      <c r="Q44" s="110"/>
      <c r="R44" s="110"/>
      <c r="S44" s="110"/>
    </row>
    <row r="45" spans="1:19">
      <c r="A45" s="110"/>
      <c r="B45" s="115"/>
      <c r="C45" s="123">
        <v>22</v>
      </c>
      <c r="D45" s="182">
        <f t="shared" si="0"/>
        <v>0</v>
      </c>
      <c r="E45" s="183"/>
      <c r="F45" s="180">
        <f t="shared" si="1"/>
        <v>0</v>
      </c>
      <c r="G45" s="181"/>
      <c r="H45" s="116"/>
      <c r="I45" s="110"/>
      <c r="J45" s="110"/>
      <c r="K45" s="110"/>
      <c r="L45" s="110"/>
      <c r="M45" s="110"/>
      <c r="N45" s="110"/>
      <c r="O45" s="110"/>
      <c r="P45" s="110"/>
      <c r="Q45" s="110"/>
      <c r="R45" s="110"/>
      <c r="S45" s="110"/>
    </row>
    <row r="46" spans="1:19">
      <c r="A46" s="110"/>
      <c r="B46" s="115"/>
      <c r="C46" s="123">
        <v>23</v>
      </c>
      <c r="D46" s="182">
        <f t="shared" si="0"/>
        <v>0</v>
      </c>
      <c r="E46" s="183"/>
      <c r="F46" s="180">
        <f t="shared" si="1"/>
        <v>0</v>
      </c>
      <c r="G46" s="181"/>
      <c r="H46" s="116"/>
      <c r="I46" s="110"/>
      <c r="J46" s="110"/>
      <c r="K46" s="110"/>
      <c r="L46" s="110"/>
      <c r="M46" s="110"/>
      <c r="N46" s="110"/>
      <c r="O46" s="110"/>
      <c r="P46" s="110"/>
      <c r="Q46" s="110"/>
      <c r="R46" s="110"/>
      <c r="S46" s="110"/>
    </row>
    <row r="47" spans="1:19">
      <c r="A47" s="110"/>
      <c r="B47" s="115"/>
      <c r="C47" s="123">
        <v>24</v>
      </c>
      <c r="D47" s="182">
        <f t="shared" si="0"/>
        <v>0</v>
      </c>
      <c r="E47" s="183"/>
      <c r="F47" s="180">
        <f t="shared" si="1"/>
        <v>0</v>
      </c>
      <c r="G47" s="181"/>
      <c r="H47" s="116"/>
      <c r="I47" s="110"/>
      <c r="J47" s="110"/>
      <c r="K47" s="110"/>
      <c r="L47" s="110"/>
      <c r="M47" s="110"/>
      <c r="N47" s="110"/>
      <c r="O47" s="110"/>
      <c r="P47" s="110"/>
      <c r="Q47" s="110"/>
      <c r="R47" s="110"/>
      <c r="S47" s="110"/>
    </row>
    <row r="48" spans="1:19">
      <c r="A48" s="110"/>
      <c r="B48" s="115"/>
      <c r="C48" s="124">
        <v>25</v>
      </c>
      <c r="D48" s="200">
        <f t="shared" si="0"/>
        <v>0</v>
      </c>
      <c r="E48" s="201"/>
      <c r="F48" s="202">
        <f t="shared" si="1"/>
        <v>0</v>
      </c>
      <c r="G48" s="203"/>
      <c r="H48" s="116"/>
      <c r="I48" s="110"/>
      <c r="J48" s="110"/>
      <c r="K48" s="110"/>
      <c r="L48" s="110"/>
      <c r="M48" s="110"/>
      <c r="N48" s="110"/>
      <c r="O48" s="110"/>
      <c r="P48" s="110"/>
      <c r="Q48" s="110"/>
      <c r="R48" s="110"/>
      <c r="S48" s="110"/>
    </row>
    <row r="49" spans="1:19">
      <c r="A49" s="110"/>
      <c r="B49" s="125"/>
      <c r="C49" s="126"/>
      <c r="D49" s="126"/>
      <c r="E49" s="126"/>
      <c r="F49" s="126"/>
      <c r="G49" s="126"/>
      <c r="H49" s="127"/>
      <c r="I49" s="110"/>
      <c r="J49" s="110"/>
      <c r="K49" s="110"/>
      <c r="L49" s="110"/>
      <c r="M49" s="110"/>
      <c r="N49" s="110"/>
      <c r="O49" s="110"/>
      <c r="P49" s="110"/>
      <c r="Q49" s="110"/>
      <c r="R49" s="110"/>
      <c r="S49" s="110"/>
    </row>
    <row r="50" spans="1:19">
      <c r="A50" s="110"/>
      <c r="B50" s="110"/>
      <c r="C50" s="110"/>
      <c r="D50" s="110"/>
      <c r="E50" s="110"/>
      <c r="F50" s="110"/>
      <c r="G50" s="110"/>
      <c r="H50" s="110"/>
      <c r="I50" s="110"/>
      <c r="J50" s="110"/>
      <c r="K50" s="110"/>
      <c r="L50" s="110"/>
      <c r="M50" s="110"/>
      <c r="N50" s="110"/>
      <c r="O50" s="110"/>
      <c r="P50" s="110"/>
      <c r="Q50" s="110"/>
      <c r="R50" s="110"/>
      <c r="S50" s="110"/>
    </row>
    <row r="51" spans="1:19">
      <c r="A51" s="109"/>
      <c r="B51" s="112"/>
      <c r="C51" s="113"/>
      <c r="D51" s="113"/>
      <c r="E51" s="113"/>
      <c r="F51" s="113"/>
      <c r="G51" s="113"/>
      <c r="H51" s="114"/>
      <c r="I51" s="110"/>
      <c r="J51" s="110"/>
      <c r="K51" s="110"/>
      <c r="L51" s="110"/>
      <c r="M51" s="110"/>
      <c r="N51" s="110"/>
      <c r="O51" s="110"/>
      <c r="P51" s="110"/>
      <c r="Q51" s="110"/>
      <c r="R51" s="110"/>
      <c r="S51" s="110"/>
    </row>
    <row r="52" spans="1:19">
      <c r="A52" s="110"/>
      <c r="B52" s="115"/>
      <c r="C52" s="184" t="s">
        <v>0</v>
      </c>
      <c r="D52" s="184"/>
      <c r="E52" s="184"/>
      <c r="F52" s="184"/>
      <c r="G52" s="184"/>
      <c r="H52" s="116"/>
      <c r="I52" s="110"/>
      <c r="J52" s="110"/>
      <c r="K52" s="110"/>
      <c r="L52" s="110"/>
      <c r="M52" s="110"/>
      <c r="N52" s="110"/>
      <c r="O52" s="110"/>
      <c r="P52" s="110"/>
      <c r="Q52" s="110"/>
      <c r="R52" s="110"/>
      <c r="S52" s="110"/>
    </row>
    <row r="53" spans="1:19">
      <c r="A53" s="110"/>
      <c r="B53" s="115"/>
      <c r="C53" s="184" t="str">
        <f>'User Guide'!C4</f>
        <v>NYSERDA RFP No. T4RFP21-1</v>
      </c>
      <c r="D53" s="184"/>
      <c r="E53" s="184"/>
      <c r="F53" s="184"/>
      <c r="G53" s="184"/>
      <c r="H53" s="116"/>
      <c r="I53" s="110"/>
      <c r="J53" s="110"/>
      <c r="K53" s="110"/>
      <c r="L53" s="110"/>
      <c r="M53" s="110"/>
      <c r="N53" s="110"/>
      <c r="O53" s="110"/>
      <c r="P53" s="110"/>
      <c r="Q53" s="110"/>
      <c r="R53" s="110"/>
      <c r="S53" s="110"/>
    </row>
    <row r="54" spans="1:19">
      <c r="A54" s="110"/>
      <c r="B54" s="115"/>
      <c r="C54" s="184" t="s">
        <v>61</v>
      </c>
      <c r="D54" s="184"/>
      <c r="E54" s="184"/>
      <c r="F54" s="184"/>
      <c r="G54" s="184"/>
      <c r="H54" s="116"/>
      <c r="I54" s="110"/>
      <c r="J54" s="110"/>
      <c r="K54" s="110"/>
      <c r="L54" s="110"/>
      <c r="M54" s="110"/>
      <c r="N54" s="110"/>
      <c r="O54" s="110"/>
      <c r="P54" s="110"/>
      <c r="Q54" s="110"/>
      <c r="R54" s="110"/>
      <c r="S54" s="110"/>
    </row>
    <row r="55" spans="1:19">
      <c r="A55" s="110"/>
      <c r="B55" s="115"/>
      <c r="C55" s="184" t="str">
        <f>IF('Part I'!G95="Yes","Pricing without Energy Supplier Baseline","")</f>
        <v/>
      </c>
      <c r="D55" s="184"/>
      <c r="E55" s="184"/>
      <c r="F55" s="184"/>
      <c r="G55" s="184"/>
      <c r="H55" s="116"/>
      <c r="I55" s="110"/>
      <c r="J55" s="110"/>
      <c r="K55" s="110"/>
      <c r="L55" s="110"/>
      <c r="M55" s="110"/>
      <c r="N55" s="110"/>
      <c r="O55" s="110"/>
      <c r="P55" s="110"/>
      <c r="Q55" s="110"/>
      <c r="R55" s="110"/>
      <c r="S55" s="110"/>
    </row>
    <row r="56" spans="1:19">
      <c r="A56" s="110"/>
      <c r="B56" s="115"/>
      <c r="C56" s="117" t="s">
        <v>4</v>
      </c>
      <c r="D56" s="163">
        <f>Proposer_Name</f>
        <v>0</v>
      </c>
      <c r="E56" s="163"/>
      <c r="F56" s="163"/>
      <c r="G56" s="163"/>
      <c r="H56" s="116"/>
      <c r="I56" s="110"/>
      <c r="J56" s="110"/>
      <c r="K56" s="110"/>
      <c r="L56" s="110"/>
      <c r="M56" s="110"/>
      <c r="N56" s="110"/>
      <c r="O56" s="110"/>
      <c r="P56" s="110"/>
      <c r="Q56" s="110"/>
      <c r="R56" s="110"/>
      <c r="S56" s="110"/>
    </row>
    <row r="57" spans="1:19">
      <c r="A57" s="110"/>
      <c r="B57" s="115"/>
      <c r="C57" s="117" t="s">
        <v>7</v>
      </c>
      <c r="D57" s="185">
        <f>Project_Name</f>
        <v>0</v>
      </c>
      <c r="E57" s="185"/>
      <c r="F57" s="185"/>
      <c r="G57" s="185"/>
      <c r="H57" s="116"/>
      <c r="I57" s="110"/>
      <c r="J57" s="110"/>
      <c r="K57" s="110"/>
      <c r="L57" s="110"/>
      <c r="M57" s="110"/>
      <c r="N57" s="110"/>
      <c r="O57" s="110"/>
      <c r="P57" s="110"/>
      <c r="Q57" s="110"/>
      <c r="R57" s="110"/>
      <c r="S57" s="110"/>
    </row>
    <row r="58" spans="1:19">
      <c r="A58" s="110"/>
      <c r="B58" s="115"/>
      <c r="C58" s="117"/>
      <c r="D58" s="117"/>
      <c r="E58" s="117"/>
      <c r="F58" s="117"/>
      <c r="G58" s="117"/>
      <c r="H58" s="116"/>
      <c r="I58" s="110"/>
      <c r="J58" s="110"/>
      <c r="K58" s="110"/>
      <c r="L58" s="110"/>
      <c r="M58" s="110"/>
      <c r="N58" s="110"/>
      <c r="O58" s="110"/>
      <c r="P58" s="110"/>
      <c r="Q58" s="110"/>
      <c r="R58" s="110"/>
      <c r="S58" s="110"/>
    </row>
    <row r="59" spans="1:19">
      <c r="A59" s="110"/>
      <c r="B59" s="115"/>
      <c r="C59" s="186" t="s">
        <v>62</v>
      </c>
      <c r="D59" s="187"/>
      <c r="E59" s="187"/>
      <c r="F59" s="187"/>
      <c r="G59" s="188"/>
      <c r="H59" s="116"/>
      <c r="I59" s="110"/>
      <c r="J59" s="110"/>
      <c r="K59" s="110"/>
      <c r="L59" s="110"/>
      <c r="M59" s="110"/>
      <c r="N59" s="110"/>
      <c r="O59" s="110"/>
      <c r="P59" s="110"/>
      <c r="Q59" s="110"/>
      <c r="R59" s="110"/>
      <c r="S59" s="110"/>
    </row>
    <row r="60" spans="1:19">
      <c r="A60" s="110"/>
      <c r="B60" s="115"/>
      <c r="C60" s="118" t="s">
        <v>63</v>
      </c>
      <c r="D60" s="204">
        <f>REC_Type</f>
        <v>0</v>
      </c>
      <c r="E60" s="185"/>
      <c r="F60" s="185"/>
      <c r="G60" s="205"/>
      <c r="H60" s="116"/>
      <c r="I60" s="110"/>
      <c r="J60" s="119" t="str">
        <f>IF(AND('Part I'!G19="Yes",D60=""),"Required Information","")</f>
        <v/>
      </c>
      <c r="K60" s="110"/>
      <c r="L60" s="110"/>
      <c r="M60" s="110"/>
      <c r="N60" s="110"/>
      <c r="O60" s="110"/>
      <c r="P60" s="110"/>
      <c r="Q60" s="110"/>
      <c r="R60" s="110"/>
      <c r="S60" s="110"/>
    </row>
    <row r="61" spans="1:19">
      <c r="A61" s="110"/>
      <c r="B61" s="115"/>
      <c r="C61" s="120" t="s">
        <v>64</v>
      </c>
      <c r="D61" s="204">
        <f>Price_Type</f>
        <v>0</v>
      </c>
      <c r="E61" s="185"/>
      <c r="F61" s="185"/>
      <c r="G61" s="205"/>
      <c r="H61" s="116"/>
      <c r="I61" s="110"/>
      <c r="J61" s="119" t="str">
        <f>IF(AND('Part I'!G19="Yes",D61=""),"Required Information","")</f>
        <v/>
      </c>
      <c r="K61" s="110"/>
      <c r="L61" s="110"/>
      <c r="M61" s="110"/>
      <c r="N61" s="110"/>
      <c r="O61" s="110"/>
      <c r="P61" s="110"/>
      <c r="Q61" s="110"/>
      <c r="R61" s="110"/>
      <c r="S61" s="110"/>
    </row>
    <row r="62" spans="1:19">
      <c r="A62" s="110"/>
      <c r="B62" s="115"/>
      <c r="C62" s="117" t="str">
        <f>IF(OR(D61="Escalating",D61="Both"),"Escalation Rate","")</f>
        <v/>
      </c>
      <c r="D62" s="189"/>
      <c r="E62" s="189"/>
      <c r="F62" s="189"/>
      <c r="G62" s="189"/>
      <c r="H62" s="116"/>
      <c r="I62" s="110"/>
      <c r="J62" s="119" t="str">
        <f>IF(AND(OR(D61="Both",D61="Escalating"),D62="",'Part I'!G19="Yes"),"Required Information","")</f>
        <v/>
      </c>
      <c r="K62" s="110"/>
      <c r="L62" s="110"/>
      <c r="M62" s="110"/>
      <c r="N62" s="110"/>
      <c r="O62" s="110"/>
      <c r="P62" s="110"/>
      <c r="Q62" s="110"/>
      <c r="R62" s="110"/>
      <c r="S62" s="110"/>
    </row>
    <row r="63" spans="1:19">
      <c r="A63" s="110"/>
      <c r="B63" s="115"/>
      <c r="C63" s="117"/>
      <c r="D63" s="117"/>
      <c r="E63" s="117"/>
      <c r="F63" s="117"/>
      <c r="G63" s="117"/>
      <c r="H63" s="116"/>
      <c r="I63" s="110"/>
      <c r="J63" s="110"/>
      <c r="K63" s="110"/>
      <c r="L63" s="110"/>
      <c r="M63" s="110"/>
      <c r="N63" s="110"/>
      <c r="O63" s="110"/>
      <c r="P63" s="110"/>
      <c r="Q63" s="110"/>
      <c r="R63" s="110"/>
      <c r="S63" s="110"/>
    </row>
    <row r="64" spans="1:19">
      <c r="A64" s="110"/>
      <c r="B64" s="115"/>
      <c r="C64" s="121" t="str">
        <f>IF(AND(New_Transmission="Yes",REC_Type="Index REC",Energy_Storage="Yes"),"Loss Factor (%)","")</f>
        <v/>
      </c>
      <c r="D64" s="108"/>
      <c r="E64" s="108"/>
      <c r="F64" s="206"/>
      <c r="G64" s="206"/>
      <c r="H64" s="116"/>
      <c r="I64" s="110"/>
      <c r="J64" s="119" t="str">
        <f>IF(AND(New_Transmission="Yes",REC_Type="Index REC",F64="",Energy_Storage="Yes"),"Required Information","")</f>
        <v/>
      </c>
      <c r="K64" s="110"/>
      <c r="L64" s="110"/>
      <c r="M64" s="110"/>
      <c r="N64" s="110"/>
      <c r="O64" s="110"/>
      <c r="P64" s="110"/>
      <c r="Q64" s="110"/>
      <c r="R64" s="110"/>
      <c r="S64" s="110"/>
    </row>
    <row r="65" spans="1:19">
      <c r="A65" s="110"/>
      <c r="B65" s="115"/>
      <c r="C65" s="121" t="str">
        <f>IF(AND(New_Transmission="Yes",REC_Type="Index REC",Energy_Storage="Yes"),"Unavailability Factor (%)","")</f>
        <v/>
      </c>
      <c r="D65" s="108"/>
      <c r="E65" s="108"/>
      <c r="F65" s="206"/>
      <c r="G65" s="206"/>
      <c r="H65" s="116"/>
      <c r="I65" s="110"/>
      <c r="J65" s="119" t="str">
        <f>IF(AND(New_Transmission="Yes",REC_Type="Index REC",F65="",Energy_Storage="Yes"),"Required Information","")</f>
        <v/>
      </c>
      <c r="K65" s="110"/>
      <c r="L65" s="110"/>
      <c r="M65" s="110"/>
      <c r="N65" s="110"/>
      <c r="O65" s="110"/>
      <c r="P65" s="110"/>
      <c r="Q65" s="110"/>
      <c r="R65" s="110"/>
      <c r="S65" s="110"/>
    </row>
    <row r="66" spans="1:19">
      <c r="A66" s="110"/>
      <c r="B66" s="115"/>
      <c r="C66" s="121" t="str">
        <f>IF(AND(New_Transmission="Yes",REC_Type="Index REC",Energy_Storage="Yes"),"UDR (MW)","")</f>
        <v/>
      </c>
      <c r="D66" s="108"/>
      <c r="E66" s="108"/>
      <c r="F66" s="207"/>
      <c r="G66" s="207"/>
      <c r="H66" s="116"/>
      <c r="I66" s="110"/>
      <c r="J66" s="119" t="str">
        <f>IF(AND(New_Transmission="Yes",REC_Type="Index REC",F66="",Energy_Storage="Yes"),"Required Information","")</f>
        <v/>
      </c>
      <c r="K66" s="110"/>
      <c r="L66" s="110"/>
      <c r="M66" s="110"/>
      <c r="N66" s="110"/>
      <c r="O66" s="110"/>
      <c r="P66" s="110"/>
      <c r="Q66" s="110"/>
      <c r="R66" s="110"/>
      <c r="S66" s="110"/>
    </row>
    <row r="67" spans="1:19">
      <c r="A67" s="110"/>
      <c r="B67" s="115"/>
      <c r="C67" s="108"/>
      <c r="D67" s="108"/>
      <c r="E67" s="108"/>
      <c r="F67" s="133"/>
      <c r="G67" s="133"/>
      <c r="H67" s="116"/>
      <c r="I67" s="110"/>
      <c r="J67" s="119"/>
      <c r="K67" s="110"/>
      <c r="L67" s="110"/>
      <c r="M67" s="110"/>
      <c r="N67" s="110"/>
      <c r="O67" s="110"/>
      <c r="P67" s="110"/>
      <c r="Q67" s="110"/>
      <c r="R67" s="110"/>
      <c r="S67" s="110"/>
    </row>
    <row r="68" spans="1:19">
      <c r="A68" s="110"/>
      <c r="B68" s="115"/>
      <c r="C68" s="121" t="str">
        <f>IF(AND(New_Transmission="No",REC_Type="Index REC",Energy_Storage="Yes"),"Fixed Winter UCAP Production Factor (%)","")</f>
        <v/>
      </c>
      <c r="D68" s="108"/>
      <c r="E68" s="108"/>
      <c r="F68" s="208"/>
      <c r="G68" s="208"/>
      <c r="H68" s="116"/>
      <c r="I68" s="110"/>
      <c r="J68" s="119" t="str">
        <f>IF(AND(New_Transmission="NO",REC_Type="Index REC",F68="",Energy_Storage="Yes"),"Required Information","")</f>
        <v/>
      </c>
      <c r="K68" s="110"/>
      <c r="L68" s="110"/>
      <c r="M68" s="110"/>
      <c r="N68" s="110"/>
      <c r="O68" s="110"/>
      <c r="P68" s="110"/>
      <c r="Q68" s="110"/>
      <c r="R68" s="110"/>
      <c r="S68" s="110"/>
    </row>
    <row r="69" spans="1:19">
      <c r="A69" s="110"/>
      <c r="B69" s="115"/>
      <c r="C69" s="121" t="str">
        <f>IF(AND(New_Transmission="No",REC_Type="Index REC",Energy_Storage="Yes"),"Fixed Summer UCAP Production Factor (%)","")</f>
        <v/>
      </c>
      <c r="D69" s="108"/>
      <c r="E69" s="108"/>
      <c r="F69" s="208"/>
      <c r="G69" s="208"/>
      <c r="H69" s="116"/>
      <c r="I69" s="110"/>
      <c r="J69" s="119" t="str">
        <f>IF(AND(New_Transmission="NO",REC_Type="Index REC",F69="",Energy_Storage="Yes"),"Required Information","")</f>
        <v/>
      </c>
      <c r="K69" s="110"/>
      <c r="L69" s="110"/>
      <c r="M69" s="110"/>
      <c r="N69" s="110"/>
      <c r="O69" s="110"/>
      <c r="P69" s="110"/>
      <c r="Q69" s="110"/>
      <c r="R69" s="110"/>
      <c r="S69" s="110"/>
    </row>
    <row r="70" spans="1:19">
      <c r="A70" s="110"/>
      <c r="B70" s="115"/>
      <c r="C70" s="117"/>
      <c r="D70" s="122"/>
      <c r="E70" s="122"/>
      <c r="F70" s="128"/>
      <c r="G70" s="128"/>
      <c r="H70" s="116"/>
      <c r="I70" s="110"/>
      <c r="J70" s="119"/>
      <c r="K70" s="110"/>
      <c r="L70" s="110"/>
      <c r="M70" s="110"/>
      <c r="N70" s="110"/>
      <c r="O70" s="110"/>
      <c r="P70" s="110"/>
      <c r="Q70" s="110"/>
      <c r="R70" s="110"/>
      <c r="S70" s="110"/>
    </row>
    <row r="71" spans="1:19" ht="36" customHeight="1">
      <c r="A71" s="110"/>
      <c r="B71" s="115"/>
      <c r="C71" s="194" t="s">
        <v>69</v>
      </c>
      <c r="D71" s="194"/>
      <c r="E71" s="194"/>
      <c r="F71" s="194"/>
      <c r="G71" s="194"/>
      <c r="H71" s="116"/>
      <c r="I71" s="110"/>
      <c r="J71" s="129"/>
      <c r="K71" s="110"/>
      <c r="L71" s="110"/>
      <c r="M71" s="110"/>
      <c r="N71" s="110"/>
      <c r="O71" s="110"/>
      <c r="P71" s="110"/>
      <c r="Q71" s="110"/>
      <c r="R71" s="110"/>
      <c r="S71" s="110"/>
    </row>
    <row r="72" spans="1:19">
      <c r="A72" s="110"/>
      <c r="B72" s="115"/>
      <c r="C72" s="134" t="s">
        <v>66</v>
      </c>
      <c r="D72" s="195" t="s">
        <v>67</v>
      </c>
      <c r="E72" s="196"/>
      <c r="F72" s="197" t="s">
        <v>68</v>
      </c>
      <c r="G72" s="196"/>
      <c r="H72" s="116"/>
      <c r="I72" s="110"/>
      <c r="J72" s="110"/>
      <c r="K72" s="110"/>
      <c r="L72" s="110"/>
      <c r="M72" s="110"/>
      <c r="N72" s="110"/>
      <c r="O72" s="110"/>
      <c r="P72" s="110"/>
      <c r="Q72" s="110"/>
      <c r="R72" s="110"/>
      <c r="S72" s="110"/>
    </row>
    <row r="73" spans="1:19">
      <c r="A73" s="110"/>
      <c r="B73" s="115"/>
      <c r="C73" s="123">
        <v>1</v>
      </c>
      <c r="D73" s="198"/>
      <c r="E73" s="199"/>
      <c r="F73" s="190"/>
      <c r="G73" s="191"/>
      <c r="H73" s="116"/>
      <c r="I73" s="110"/>
      <c r="J73" s="119" t="str">
        <f>IF(AND('Part I'!G19="Yes",D61="Both",OR(D73="",F73="")),"Required Information",IF(AND('Part I'!G19="Yes",D61="Escalating",F73=""),"Required Information",IF(AND('Part I'!G19="Yes",D61="Level",D73=""),"Required Information","")))</f>
        <v/>
      </c>
      <c r="K73" s="110"/>
      <c r="L73" s="110"/>
      <c r="M73" s="110"/>
      <c r="N73" s="110"/>
      <c r="O73" s="110"/>
      <c r="P73" s="110"/>
      <c r="Q73" s="110"/>
      <c r="R73" s="110"/>
      <c r="S73" s="110"/>
    </row>
    <row r="74" spans="1:19">
      <c r="A74" s="110"/>
      <c r="B74" s="115"/>
      <c r="C74" s="123">
        <v>2</v>
      </c>
      <c r="D74" s="182">
        <f t="shared" ref="D74:D97" si="2">IF($D$12&lt;&gt;"Escalating",$D$73,"")</f>
        <v>0</v>
      </c>
      <c r="E74" s="183"/>
      <c r="F74" s="180">
        <f t="shared" ref="F74:F97" si="3">IF($F$73&lt;&gt;"Level",$F$73*(1+$D$62)^(C74-$C$73),"")</f>
        <v>0</v>
      </c>
      <c r="G74" s="181"/>
      <c r="H74" s="116"/>
      <c r="I74" s="110"/>
      <c r="J74" s="119"/>
      <c r="K74" s="110"/>
      <c r="L74" s="110"/>
      <c r="M74" s="110"/>
      <c r="N74" s="110"/>
      <c r="O74" s="110"/>
      <c r="P74" s="110"/>
      <c r="Q74" s="110"/>
      <c r="R74" s="110"/>
      <c r="S74" s="110"/>
    </row>
    <row r="75" spans="1:19">
      <c r="A75" s="110"/>
      <c r="B75" s="115"/>
      <c r="C75" s="123">
        <v>3</v>
      </c>
      <c r="D75" s="182">
        <f t="shared" si="2"/>
        <v>0</v>
      </c>
      <c r="E75" s="183"/>
      <c r="F75" s="180">
        <f t="shared" si="3"/>
        <v>0</v>
      </c>
      <c r="G75" s="181"/>
      <c r="H75" s="116"/>
      <c r="I75" s="110"/>
      <c r="J75" s="110"/>
      <c r="K75" s="110"/>
      <c r="L75" s="110"/>
      <c r="M75" s="110"/>
      <c r="N75" s="110"/>
      <c r="O75" s="110"/>
      <c r="P75" s="110"/>
      <c r="Q75" s="110"/>
      <c r="R75" s="110"/>
      <c r="S75" s="110"/>
    </row>
    <row r="76" spans="1:19">
      <c r="A76" s="110"/>
      <c r="B76" s="115"/>
      <c r="C76" s="123">
        <v>4</v>
      </c>
      <c r="D76" s="182">
        <f t="shared" si="2"/>
        <v>0</v>
      </c>
      <c r="E76" s="183"/>
      <c r="F76" s="180">
        <f t="shared" si="3"/>
        <v>0</v>
      </c>
      <c r="G76" s="181"/>
      <c r="H76" s="116"/>
      <c r="I76" s="110"/>
      <c r="J76" s="110"/>
      <c r="K76" s="110"/>
      <c r="L76" s="110"/>
      <c r="M76" s="110"/>
      <c r="N76" s="110"/>
      <c r="O76" s="110"/>
      <c r="P76" s="110"/>
      <c r="Q76" s="110"/>
      <c r="R76" s="110"/>
      <c r="S76" s="110"/>
    </row>
    <row r="77" spans="1:19">
      <c r="A77" s="110"/>
      <c r="B77" s="115"/>
      <c r="C77" s="123">
        <v>5</v>
      </c>
      <c r="D77" s="182">
        <f t="shared" si="2"/>
        <v>0</v>
      </c>
      <c r="E77" s="183"/>
      <c r="F77" s="180">
        <f t="shared" si="3"/>
        <v>0</v>
      </c>
      <c r="G77" s="181"/>
      <c r="H77" s="116"/>
      <c r="I77" s="110"/>
      <c r="J77" s="110"/>
      <c r="K77" s="110"/>
      <c r="L77" s="110"/>
      <c r="M77" s="110"/>
      <c r="N77" s="110"/>
      <c r="O77" s="110"/>
      <c r="P77" s="110"/>
      <c r="Q77" s="110"/>
      <c r="R77" s="110"/>
      <c r="S77" s="110"/>
    </row>
    <row r="78" spans="1:19">
      <c r="A78" s="110"/>
      <c r="B78" s="115"/>
      <c r="C78" s="123">
        <v>6</v>
      </c>
      <c r="D78" s="182">
        <f t="shared" si="2"/>
        <v>0</v>
      </c>
      <c r="E78" s="183"/>
      <c r="F78" s="180">
        <f t="shared" si="3"/>
        <v>0</v>
      </c>
      <c r="G78" s="181"/>
      <c r="H78" s="116"/>
      <c r="I78" s="110"/>
      <c r="J78" s="110"/>
      <c r="K78" s="110"/>
      <c r="L78" s="110"/>
      <c r="M78" s="110"/>
      <c r="N78" s="110"/>
      <c r="O78" s="110"/>
      <c r="P78" s="110"/>
      <c r="Q78" s="110"/>
      <c r="R78" s="110"/>
      <c r="S78" s="110"/>
    </row>
    <row r="79" spans="1:19">
      <c r="A79" s="110"/>
      <c r="B79" s="115"/>
      <c r="C79" s="123">
        <v>7</v>
      </c>
      <c r="D79" s="182">
        <f t="shared" si="2"/>
        <v>0</v>
      </c>
      <c r="E79" s="183"/>
      <c r="F79" s="180">
        <f t="shared" si="3"/>
        <v>0</v>
      </c>
      <c r="G79" s="181"/>
      <c r="H79" s="116"/>
      <c r="I79" s="110"/>
      <c r="J79" s="110"/>
      <c r="K79" s="110"/>
      <c r="L79" s="110"/>
      <c r="M79" s="110"/>
      <c r="N79" s="110"/>
      <c r="O79" s="110"/>
      <c r="P79" s="110"/>
      <c r="Q79" s="110"/>
      <c r="R79" s="110"/>
      <c r="S79" s="110"/>
    </row>
    <row r="80" spans="1:19">
      <c r="A80" s="110"/>
      <c r="B80" s="115"/>
      <c r="C80" s="123">
        <v>8</v>
      </c>
      <c r="D80" s="182">
        <f t="shared" si="2"/>
        <v>0</v>
      </c>
      <c r="E80" s="183"/>
      <c r="F80" s="180">
        <f t="shared" si="3"/>
        <v>0</v>
      </c>
      <c r="G80" s="181"/>
      <c r="H80" s="116"/>
      <c r="I80" s="110"/>
      <c r="J80" s="110"/>
      <c r="K80" s="110"/>
      <c r="L80" s="110"/>
      <c r="M80" s="110"/>
      <c r="N80" s="110"/>
      <c r="O80" s="110"/>
      <c r="P80" s="110"/>
      <c r="Q80" s="110"/>
      <c r="R80" s="110"/>
      <c r="S80" s="110"/>
    </row>
    <row r="81" spans="1:19">
      <c r="A81" s="110"/>
      <c r="B81" s="115"/>
      <c r="C81" s="123">
        <v>9</v>
      </c>
      <c r="D81" s="182">
        <f t="shared" si="2"/>
        <v>0</v>
      </c>
      <c r="E81" s="183"/>
      <c r="F81" s="180">
        <f t="shared" si="3"/>
        <v>0</v>
      </c>
      <c r="G81" s="181"/>
      <c r="H81" s="116"/>
      <c r="I81" s="110"/>
      <c r="J81" s="110"/>
      <c r="K81" s="110"/>
      <c r="L81" s="110"/>
      <c r="M81" s="110"/>
      <c r="N81" s="110"/>
      <c r="O81" s="110"/>
      <c r="P81" s="110"/>
      <c r="Q81" s="110"/>
      <c r="R81" s="110"/>
      <c r="S81" s="110"/>
    </row>
    <row r="82" spans="1:19">
      <c r="A82" s="110"/>
      <c r="B82" s="115"/>
      <c r="C82" s="123">
        <v>10</v>
      </c>
      <c r="D82" s="182">
        <f t="shared" si="2"/>
        <v>0</v>
      </c>
      <c r="E82" s="183"/>
      <c r="F82" s="180">
        <f t="shared" si="3"/>
        <v>0</v>
      </c>
      <c r="G82" s="181"/>
      <c r="H82" s="116"/>
      <c r="I82" s="110"/>
      <c r="J82" s="110"/>
      <c r="K82" s="110"/>
      <c r="L82" s="110"/>
      <c r="M82" s="110"/>
      <c r="N82" s="110"/>
      <c r="O82" s="110"/>
      <c r="P82" s="110"/>
      <c r="Q82" s="110"/>
      <c r="R82" s="110"/>
      <c r="S82" s="110"/>
    </row>
    <row r="83" spans="1:19">
      <c r="A83" s="110"/>
      <c r="B83" s="115"/>
      <c r="C83" s="123">
        <v>11</v>
      </c>
      <c r="D83" s="182">
        <f t="shared" si="2"/>
        <v>0</v>
      </c>
      <c r="E83" s="183"/>
      <c r="F83" s="180">
        <f t="shared" si="3"/>
        <v>0</v>
      </c>
      <c r="G83" s="181"/>
      <c r="H83" s="116"/>
      <c r="I83" s="110"/>
      <c r="J83" s="110"/>
      <c r="K83" s="110"/>
      <c r="L83" s="110"/>
      <c r="M83" s="110"/>
      <c r="N83" s="110"/>
      <c r="O83" s="110"/>
      <c r="P83" s="110"/>
      <c r="Q83" s="110"/>
      <c r="R83" s="110"/>
      <c r="S83" s="110"/>
    </row>
    <row r="84" spans="1:19">
      <c r="A84" s="110"/>
      <c r="B84" s="115"/>
      <c r="C84" s="123">
        <v>12</v>
      </c>
      <c r="D84" s="182">
        <f t="shared" si="2"/>
        <v>0</v>
      </c>
      <c r="E84" s="183"/>
      <c r="F84" s="180">
        <f t="shared" si="3"/>
        <v>0</v>
      </c>
      <c r="G84" s="181"/>
      <c r="H84" s="116"/>
      <c r="I84" s="110"/>
      <c r="J84" s="110"/>
      <c r="K84" s="110"/>
      <c r="L84" s="110"/>
      <c r="M84" s="110"/>
      <c r="N84" s="110"/>
      <c r="O84" s="110"/>
      <c r="P84" s="110"/>
      <c r="Q84" s="110"/>
      <c r="R84" s="110"/>
      <c r="S84" s="110"/>
    </row>
    <row r="85" spans="1:19">
      <c r="A85" s="110"/>
      <c r="B85" s="115"/>
      <c r="C85" s="123">
        <v>13</v>
      </c>
      <c r="D85" s="182">
        <f t="shared" si="2"/>
        <v>0</v>
      </c>
      <c r="E85" s="183"/>
      <c r="F85" s="180">
        <f t="shared" si="3"/>
        <v>0</v>
      </c>
      <c r="G85" s="181"/>
      <c r="H85" s="116"/>
      <c r="I85" s="110"/>
      <c r="J85" s="110"/>
      <c r="K85" s="110"/>
      <c r="L85" s="110"/>
      <c r="M85" s="110"/>
      <c r="N85" s="110"/>
      <c r="O85" s="110"/>
      <c r="P85" s="110"/>
      <c r="Q85" s="110"/>
      <c r="R85" s="110"/>
      <c r="S85" s="110"/>
    </row>
    <row r="86" spans="1:19">
      <c r="A86" s="110"/>
      <c r="B86" s="115"/>
      <c r="C86" s="123">
        <v>14</v>
      </c>
      <c r="D86" s="182">
        <f t="shared" si="2"/>
        <v>0</v>
      </c>
      <c r="E86" s="183"/>
      <c r="F86" s="180">
        <f t="shared" si="3"/>
        <v>0</v>
      </c>
      <c r="G86" s="181"/>
      <c r="H86" s="116"/>
      <c r="I86" s="110"/>
      <c r="J86" s="110"/>
      <c r="K86" s="110"/>
      <c r="L86" s="110"/>
      <c r="M86" s="110"/>
      <c r="N86" s="110"/>
      <c r="O86" s="110"/>
      <c r="P86" s="110"/>
      <c r="Q86" s="110"/>
      <c r="R86" s="110"/>
      <c r="S86" s="110"/>
    </row>
    <row r="87" spans="1:19">
      <c r="A87" s="110"/>
      <c r="B87" s="115"/>
      <c r="C87" s="123">
        <v>15</v>
      </c>
      <c r="D87" s="182">
        <f t="shared" si="2"/>
        <v>0</v>
      </c>
      <c r="E87" s="183"/>
      <c r="F87" s="180">
        <f t="shared" si="3"/>
        <v>0</v>
      </c>
      <c r="G87" s="181"/>
      <c r="H87" s="116"/>
      <c r="I87" s="110"/>
      <c r="J87" s="110"/>
      <c r="K87" s="110"/>
      <c r="L87" s="110"/>
      <c r="M87" s="110"/>
      <c r="N87" s="110"/>
      <c r="O87" s="110"/>
      <c r="P87" s="110"/>
      <c r="Q87" s="110"/>
      <c r="R87" s="110"/>
      <c r="S87" s="110"/>
    </row>
    <row r="88" spans="1:19">
      <c r="A88" s="110"/>
      <c r="B88" s="115"/>
      <c r="C88" s="123">
        <v>16</v>
      </c>
      <c r="D88" s="182">
        <f t="shared" si="2"/>
        <v>0</v>
      </c>
      <c r="E88" s="183"/>
      <c r="F88" s="180">
        <f t="shared" si="3"/>
        <v>0</v>
      </c>
      <c r="G88" s="181"/>
      <c r="H88" s="116"/>
      <c r="I88" s="110"/>
      <c r="J88" s="110"/>
      <c r="K88" s="110"/>
      <c r="L88" s="110"/>
      <c r="M88" s="110"/>
      <c r="N88" s="110"/>
      <c r="O88" s="110"/>
      <c r="P88" s="110"/>
      <c r="Q88" s="110"/>
      <c r="R88" s="110"/>
      <c r="S88" s="110"/>
    </row>
    <row r="89" spans="1:19">
      <c r="A89" s="110"/>
      <c r="B89" s="115"/>
      <c r="C89" s="123">
        <v>17</v>
      </c>
      <c r="D89" s="182">
        <f t="shared" si="2"/>
        <v>0</v>
      </c>
      <c r="E89" s="183"/>
      <c r="F89" s="180">
        <f t="shared" si="3"/>
        <v>0</v>
      </c>
      <c r="G89" s="181"/>
      <c r="H89" s="116"/>
      <c r="I89" s="110"/>
      <c r="J89" s="110"/>
      <c r="K89" s="110"/>
      <c r="L89" s="110"/>
      <c r="M89" s="110"/>
      <c r="N89" s="110"/>
      <c r="O89" s="110"/>
      <c r="P89" s="110"/>
      <c r="Q89" s="110"/>
      <c r="R89" s="110"/>
      <c r="S89" s="110"/>
    </row>
    <row r="90" spans="1:19">
      <c r="A90" s="110"/>
      <c r="B90" s="115"/>
      <c r="C90" s="123">
        <v>18</v>
      </c>
      <c r="D90" s="182">
        <f t="shared" si="2"/>
        <v>0</v>
      </c>
      <c r="E90" s="183"/>
      <c r="F90" s="180">
        <f t="shared" si="3"/>
        <v>0</v>
      </c>
      <c r="G90" s="181"/>
      <c r="H90" s="116"/>
      <c r="I90" s="110"/>
      <c r="J90" s="110"/>
      <c r="K90" s="110"/>
      <c r="L90" s="110"/>
      <c r="M90" s="110"/>
      <c r="N90" s="110"/>
      <c r="O90" s="110"/>
      <c r="P90" s="110"/>
      <c r="Q90" s="110"/>
      <c r="R90" s="110"/>
      <c r="S90" s="110"/>
    </row>
    <row r="91" spans="1:19">
      <c r="A91" s="110"/>
      <c r="B91" s="115"/>
      <c r="C91" s="123">
        <v>19</v>
      </c>
      <c r="D91" s="182">
        <f t="shared" si="2"/>
        <v>0</v>
      </c>
      <c r="E91" s="183"/>
      <c r="F91" s="180">
        <f t="shared" si="3"/>
        <v>0</v>
      </c>
      <c r="G91" s="181"/>
      <c r="H91" s="116"/>
      <c r="I91" s="110"/>
      <c r="J91" s="110"/>
      <c r="K91" s="110"/>
      <c r="L91" s="110"/>
      <c r="M91" s="110"/>
      <c r="N91" s="110"/>
      <c r="O91" s="110"/>
      <c r="P91" s="110"/>
      <c r="Q91" s="110"/>
      <c r="R91" s="110"/>
      <c r="S91" s="110"/>
    </row>
    <row r="92" spans="1:19">
      <c r="A92" s="110"/>
      <c r="B92" s="115"/>
      <c r="C92" s="123">
        <v>20</v>
      </c>
      <c r="D92" s="182">
        <f t="shared" si="2"/>
        <v>0</v>
      </c>
      <c r="E92" s="183"/>
      <c r="F92" s="180">
        <f t="shared" si="3"/>
        <v>0</v>
      </c>
      <c r="G92" s="181"/>
      <c r="H92" s="116"/>
      <c r="I92" s="110"/>
      <c r="J92" s="110"/>
      <c r="K92" s="110"/>
      <c r="L92" s="110"/>
      <c r="M92" s="110"/>
      <c r="N92" s="110"/>
      <c r="O92" s="110"/>
      <c r="P92" s="110"/>
      <c r="Q92" s="110"/>
      <c r="R92" s="110"/>
      <c r="S92" s="110"/>
    </row>
    <row r="93" spans="1:19">
      <c r="A93" s="110"/>
      <c r="B93" s="115"/>
      <c r="C93" s="123">
        <v>21</v>
      </c>
      <c r="D93" s="182">
        <f t="shared" si="2"/>
        <v>0</v>
      </c>
      <c r="E93" s="183"/>
      <c r="F93" s="180">
        <f t="shared" si="3"/>
        <v>0</v>
      </c>
      <c r="G93" s="181"/>
      <c r="H93" s="116"/>
      <c r="I93" s="110"/>
      <c r="J93" s="110"/>
      <c r="K93" s="110"/>
      <c r="L93" s="110"/>
      <c r="M93" s="110"/>
      <c r="N93" s="110"/>
      <c r="O93" s="110"/>
      <c r="P93" s="110"/>
      <c r="Q93" s="110"/>
      <c r="R93" s="110"/>
      <c r="S93" s="110"/>
    </row>
    <row r="94" spans="1:19">
      <c r="A94" s="110"/>
      <c r="B94" s="115"/>
      <c r="C94" s="123">
        <v>22</v>
      </c>
      <c r="D94" s="182">
        <f t="shared" si="2"/>
        <v>0</v>
      </c>
      <c r="E94" s="183"/>
      <c r="F94" s="180">
        <f t="shared" si="3"/>
        <v>0</v>
      </c>
      <c r="G94" s="181"/>
      <c r="H94" s="116"/>
      <c r="I94" s="110"/>
      <c r="J94" s="110"/>
      <c r="K94" s="110"/>
      <c r="L94" s="110"/>
      <c r="M94" s="110"/>
      <c r="N94" s="110"/>
      <c r="O94" s="110"/>
      <c r="P94" s="110"/>
      <c r="Q94" s="110"/>
      <c r="R94" s="110"/>
      <c r="S94" s="110"/>
    </row>
    <row r="95" spans="1:19">
      <c r="A95" s="110"/>
      <c r="B95" s="115"/>
      <c r="C95" s="123">
        <v>23</v>
      </c>
      <c r="D95" s="182">
        <f t="shared" si="2"/>
        <v>0</v>
      </c>
      <c r="E95" s="183"/>
      <c r="F95" s="180">
        <f t="shared" si="3"/>
        <v>0</v>
      </c>
      <c r="G95" s="181"/>
      <c r="H95" s="116"/>
      <c r="I95" s="110"/>
      <c r="J95" s="110"/>
      <c r="K95" s="110"/>
      <c r="L95" s="110"/>
      <c r="M95" s="110"/>
      <c r="N95" s="110"/>
      <c r="O95" s="110"/>
      <c r="P95" s="110"/>
      <c r="Q95" s="110"/>
      <c r="R95" s="110"/>
      <c r="S95" s="110"/>
    </row>
    <row r="96" spans="1:19">
      <c r="A96" s="110"/>
      <c r="B96" s="115"/>
      <c r="C96" s="123">
        <v>24</v>
      </c>
      <c r="D96" s="182">
        <f t="shared" si="2"/>
        <v>0</v>
      </c>
      <c r="E96" s="183"/>
      <c r="F96" s="180">
        <f t="shared" si="3"/>
        <v>0</v>
      </c>
      <c r="G96" s="181"/>
      <c r="H96" s="116"/>
      <c r="I96" s="110"/>
      <c r="J96" s="110"/>
      <c r="K96" s="110"/>
      <c r="L96" s="110"/>
      <c r="M96" s="110"/>
      <c r="N96" s="110"/>
      <c r="O96" s="110"/>
      <c r="P96" s="110"/>
      <c r="Q96" s="110"/>
      <c r="R96" s="110"/>
      <c r="S96" s="110"/>
    </row>
    <row r="97" spans="1:19">
      <c r="A97" s="110"/>
      <c r="B97" s="115"/>
      <c r="C97" s="124">
        <v>25</v>
      </c>
      <c r="D97" s="200">
        <f t="shared" si="2"/>
        <v>0</v>
      </c>
      <c r="E97" s="201"/>
      <c r="F97" s="200">
        <f t="shared" si="3"/>
        <v>0</v>
      </c>
      <c r="G97" s="203"/>
      <c r="H97" s="116"/>
      <c r="I97" s="110"/>
      <c r="J97" s="110"/>
      <c r="K97" s="110"/>
      <c r="L97" s="110"/>
      <c r="M97" s="110"/>
      <c r="N97" s="110"/>
      <c r="O97" s="110"/>
      <c r="P97" s="110"/>
      <c r="Q97" s="110"/>
      <c r="R97" s="110"/>
      <c r="S97" s="110"/>
    </row>
    <row r="98" spans="1:19">
      <c r="A98" s="110"/>
      <c r="B98" s="125"/>
      <c r="C98" s="126"/>
      <c r="D98" s="126"/>
      <c r="E98" s="126"/>
      <c r="F98" s="126"/>
      <c r="G98" s="126"/>
      <c r="H98" s="127"/>
      <c r="I98" s="110"/>
      <c r="J98" s="110"/>
      <c r="K98" s="110"/>
      <c r="L98" s="110"/>
      <c r="M98" s="110"/>
      <c r="N98" s="110"/>
      <c r="O98" s="110"/>
      <c r="P98" s="110"/>
      <c r="Q98" s="110"/>
      <c r="R98" s="110"/>
      <c r="S98" s="110"/>
    </row>
    <row r="99" spans="1:19">
      <c r="A99" s="110"/>
      <c r="B99" s="109"/>
      <c r="C99" s="109"/>
      <c r="D99" s="109"/>
      <c r="E99" s="109"/>
      <c r="F99" s="109"/>
      <c r="G99" s="109"/>
      <c r="H99" s="109"/>
      <c r="I99" s="109"/>
      <c r="J99" s="110"/>
      <c r="K99" s="110"/>
      <c r="L99" s="110"/>
      <c r="M99" s="110"/>
      <c r="N99" s="110"/>
      <c r="O99" s="110"/>
      <c r="P99" s="110"/>
      <c r="Q99" s="110"/>
      <c r="R99" s="110"/>
      <c r="S99" s="110"/>
    </row>
  </sheetData>
  <sheetProtection algorithmName="SHA-512" hashValue="eFrfkOe0rDHw6lTZGYrrSIIzTvr1tH9NOF4gUYpDU4H4EYwiFU9nW1TnnqoJUczvfhNDEiOg9CPxw5dcolvDBQ==" saltValue="nDdQVXA807G8+QeqzIjQKQ==" spinCount="100000" sheet="1" formatColumns="0" formatRows="0" selectLockedCells="1"/>
  <mergeCells count="136">
    <mergeCell ref="D89:E89"/>
    <mergeCell ref="F89:G89"/>
    <mergeCell ref="D95:E95"/>
    <mergeCell ref="F95:G95"/>
    <mergeCell ref="D96:E96"/>
    <mergeCell ref="F96:G96"/>
    <mergeCell ref="D97:E97"/>
    <mergeCell ref="F97:G97"/>
    <mergeCell ref="D90:E90"/>
    <mergeCell ref="F90:G90"/>
    <mergeCell ref="D91:E91"/>
    <mergeCell ref="F91:G91"/>
    <mergeCell ref="D92:E92"/>
    <mergeCell ref="F92:G92"/>
    <mergeCell ref="D93:E93"/>
    <mergeCell ref="F93:G93"/>
    <mergeCell ref="D94:E94"/>
    <mergeCell ref="F94:G94"/>
    <mergeCell ref="D84:E84"/>
    <mergeCell ref="F84:G84"/>
    <mergeCell ref="D85:E85"/>
    <mergeCell ref="F85:G85"/>
    <mergeCell ref="D86:E86"/>
    <mergeCell ref="F86:G86"/>
    <mergeCell ref="D87:E87"/>
    <mergeCell ref="F87:G87"/>
    <mergeCell ref="D88:E88"/>
    <mergeCell ref="F88:G88"/>
    <mergeCell ref="D79:E79"/>
    <mergeCell ref="F79:G79"/>
    <mergeCell ref="D80:E80"/>
    <mergeCell ref="F80:G80"/>
    <mergeCell ref="D81:E81"/>
    <mergeCell ref="F81:G81"/>
    <mergeCell ref="D82:E82"/>
    <mergeCell ref="F82:G82"/>
    <mergeCell ref="D83:E83"/>
    <mergeCell ref="F83:G83"/>
    <mergeCell ref="D74:E74"/>
    <mergeCell ref="F74:G74"/>
    <mergeCell ref="D75:E75"/>
    <mergeCell ref="F75:G75"/>
    <mergeCell ref="D76:E76"/>
    <mergeCell ref="F76:G76"/>
    <mergeCell ref="D77:E77"/>
    <mergeCell ref="F77:G77"/>
    <mergeCell ref="D78:E78"/>
    <mergeCell ref="F78:G78"/>
    <mergeCell ref="D57:G57"/>
    <mergeCell ref="C59:G59"/>
    <mergeCell ref="D60:G60"/>
    <mergeCell ref="D61:G61"/>
    <mergeCell ref="D62:G62"/>
    <mergeCell ref="C71:G71"/>
    <mergeCell ref="D72:E72"/>
    <mergeCell ref="F72:G72"/>
    <mergeCell ref="D73:E73"/>
    <mergeCell ref="F73:G73"/>
    <mergeCell ref="F64:G64"/>
    <mergeCell ref="F65:G65"/>
    <mergeCell ref="F66:G66"/>
    <mergeCell ref="F68:G68"/>
    <mergeCell ref="F69:G69"/>
    <mergeCell ref="C52:G52"/>
    <mergeCell ref="C53:G53"/>
    <mergeCell ref="C54:G54"/>
    <mergeCell ref="F19:G19"/>
    <mergeCell ref="D47:E47"/>
    <mergeCell ref="D48:E48"/>
    <mergeCell ref="F20:G20"/>
    <mergeCell ref="C55:G55"/>
    <mergeCell ref="D56:G56"/>
    <mergeCell ref="F46:G46"/>
    <mergeCell ref="D41:E41"/>
    <mergeCell ref="F47:G47"/>
    <mergeCell ref="F48:G48"/>
    <mergeCell ref="D34:E34"/>
    <mergeCell ref="F43:G43"/>
    <mergeCell ref="F44:G44"/>
    <mergeCell ref="F45:G45"/>
    <mergeCell ref="D46:E46"/>
    <mergeCell ref="F34:G34"/>
    <mergeCell ref="F42:G42"/>
    <mergeCell ref="D39:E39"/>
    <mergeCell ref="D40:E40"/>
    <mergeCell ref="F37:G37"/>
    <mergeCell ref="F39:G39"/>
    <mergeCell ref="F40:G40"/>
    <mergeCell ref="F41:G41"/>
    <mergeCell ref="D42:E42"/>
    <mergeCell ref="D43:E43"/>
    <mergeCell ref="D44:E44"/>
    <mergeCell ref="D45:E45"/>
    <mergeCell ref="D35:E35"/>
    <mergeCell ref="D36:E36"/>
    <mergeCell ref="D37:E37"/>
    <mergeCell ref="D38:E38"/>
    <mergeCell ref="F38:G38"/>
    <mergeCell ref="D13:G13"/>
    <mergeCell ref="D26:E26"/>
    <mergeCell ref="D27:E27"/>
    <mergeCell ref="D28:E28"/>
    <mergeCell ref="F24:G24"/>
    <mergeCell ref="F25:G25"/>
    <mergeCell ref="F26:G26"/>
    <mergeCell ref="F27:G27"/>
    <mergeCell ref="F28:G28"/>
    <mergeCell ref="F17:G17"/>
    <mergeCell ref="F16:G16"/>
    <mergeCell ref="F15:G15"/>
    <mergeCell ref="C22:G22"/>
    <mergeCell ref="D23:E23"/>
    <mergeCell ref="F23:G23"/>
    <mergeCell ref="D24:E24"/>
    <mergeCell ref="D25:E25"/>
    <mergeCell ref="C6:G6"/>
    <mergeCell ref="C3:G3"/>
    <mergeCell ref="C4:G4"/>
    <mergeCell ref="C5:G5"/>
    <mergeCell ref="D7:G7"/>
    <mergeCell ref="D8:G8"/>
    <mergeCell ref="C10:G10"/>
    <mergeCell ref="D11:G11"/>
    <mergeCell ref="D12:G12"/>
    <mergeCell ref="F29:G29"/>
    <mergeCell ref="F30:G30"/>
    <mergeCell ref="F31:G31"/>
    <mergeCell ref="F35:G35"/>
    <mergeCell ref="F36:G36"/>
    <mergeCell ref="D32:E32"/>
    <mergeCell ref="D33:E33"/>
    <mergeCell ref="D29:E29"/>
    <mergeCell ref="D30:E30"/>
    <mergeCell ref="D31:E31"/>
    <mergeCell ref="F32:G32"/>
    <mergeCell ref="F33:G33"/>
  </mergeCells>
  <conditionalFormatting sqref="D13:G13">
    <cfRule type="expression" dxfId="45" priority="43">
      <formula>$C$13="Escalation Rate"</formula>
    </cfRule>
  </conditionalFormatting>
  <conditionalFormatting sqref="F19:G20">
    <cfRule type="expression" dxfId="44" priority="40">
      <formula>AND(New_Transmission="No",REC_Type="Index REC")</formula>
    </cfRule>
  </conditionalFormatting>
  <conditionalFormatting sqref="D24:E48">
    <cfRule type="expression" dxfId="43" priority="39">
      <formula>$D$12="Escalating"</formula>
    </cfRule>
  </conditionalFormatting>
  <conditionalFormatting sqref="F24:G48">
    <cfRule type="expression" dxfId="42" priority="38">
      <formula>$D$12="Level"</formula>
    </cfRule>
  </conditionalFormatting>
  <conditionalFormatting sqref="D24:E24">
    <cfRule type="expression" dxfId="41" priority="34">
      <formula>$D$12&lt;&gt;"Escalating"</formula>
    </cfRule>
  </conditionalFormatting>
  <conditionalFormatting sqref="F24:G24">
    <cfRule type="expression" dxfId="40" priority="33">
      <formula>$D$12&lt;&gt;"Level"</formula>
    </cfRule>
  </conditionalFormatting>
  <conditionalFormatting sqref="D62:G62">
    <cfRule type="expression" dxfId="39" priority="19">
      <formula>$C$13="Escalation Rate"</formula>
    </cfRule>
  </conditionalFormatting>
  <conditionalFormatting sqref="D73:E97">
    <cfRule type="expression" dxfId="38" priority="46">
      <formula>$D$12="Escalating"</formula>
    </cfRule>
  </conditionalFormatting>
  <conditionalFormatting sqref="F73:G97">
    <cfRule type="expression" dxfId="37" priority="17">
      <formula>$D$12="Level"</formula>
    </cfRule>
  </conditionalFormatting>
  <conditionalFormatting sqref="C62">
    <cfRule type="expression" dxfId="36" priority="15">
      <formula>OR($D$12&lt;&gt;"Level",$D$12&lt;&gt;"")</formula>
    </cfRule>
  </conditionalFormatting>
  <conditionalFormatting sqref="D73:E73">
    <cfRule type="expression" dxfId="35" priority="14">
      <formula>$D$12&lt;&gt;"Escalating"</formula>
    </cfRule>
  </conditionalFormatting>
  <conditionalFormatting sqref="F73:G73">
    <cfRule type="expression" dxfId="34" priority="16">
      <formula>$D$12&lt;&gt;"Level"</formula>
    </cfRule>
  </conditionalFormatting>
  <conditionalFormatting sqref="C62">
    <cfRule type="expression" dxfId="33" priority="11">
      <formula>OR($D$12="",$D$12="Level")</formula>
    </cfRule>
  </conditionalFormatting>
  <conditionalFormatting sqref="F15:G17">
    <cfRule type="expression" dxfId="32" priority="7">
      <formula>AND(New_Transmission="Yes",REC_Type="Index REC")</formula>
    </cfRule>
  </conditionalFormatting>
  <conditionalFormatting sqref="C13">
    <cfRule type="expression" dxfId="31" priority="22">
      <formula>OR($D$12="",$D$12="Level")</formula>
    </cfRule>
    <cfRule type="expression" dxfId="30" priority="35">
      <formula>OR($D$12&lt;&gt;"Level",$D$12&lt;&gt;"")</formula>
    </cfRule>
  </conditionalFormatting>
  <conditionalFormatting sqref="F68:G69">
    <cfRule type="expression" dxfId="29" priority="2">
      <formula>Energy_Storage="No"</formula>
    </cfRule>
    <cfRule type="expression" dxfId="28" priority="9">
      <formula>AND(New_Transmission="No",REC_Type="Index REC")</formula>
    </cfRule>
  </conditionalFormatting>
  <conditionalFormatting sqref="F64:G66">
    <cfRule type="expression" dxfId="27" priority="1">
      <formula>Energy_Storage="No"</formula>
    </cfRule>
    <cfRule type="expression" dxfId="26" priority="4">
      <formula>AND(New_Transmission="Yes",REC_Type="Index REC")</formula>
    </cfRule>
  </conditionalFormatting>
  <dataValidations count="6">
    <dataValidation type="list" allowBlank="1" showInputMessage="1" showErrorMessage="1" sqref="D11" xr:uid="{54E25E32-5ED2-2649-9331-BA17CF42204E}">
      <formula1>"Fixed REC,Index REC"</formula1>
    </dataValidation>
    <dataValidation type="list" allowBlank="1" showInputMessage="1" showErrorMessage="1" sqref="D12" xr:uid="{46F3C478-DFC2-A042-82C8-65EEC14BADF7}">
      <formula1>"Level,Escalating,Both"</formula1>
    </dataValidation>
    <dataValidation type="decimal" operator="lessThanOrEqual" allowBlank="1" showInputMessage="1" showErrorMessage="1" error="Escalation rate cannot exceed 3 percent." sqref="F67:G67 D13:E20 F13:G14 D64:E69 F18:G18" xr:uid="{5668F860-559D-E645-A734-420ADD89F570}">
      <formula1>0.03</formula1>
    </dataValidation>
    <dataValidation type="decimal" operator="lessThanOrEqual" allowBlank="1" showInputMessage="1" showErrorMessage="1" error="Escalation rate cannot exceed 3%." sqref="D62:G62" xr:uid="{BC85B74E-4910-764A-825D-02FF7B8DA91A}">
      <formula1>0.03</formula1>
    </dataValidation>
    <dataValidation type="decimal" operator="greaterThanOrEqual" allowBlank="1" showInputMessage="1" showErrorMessage="1" sqref="F17:G17 F66:G66" xr:uid="{3D96D103-1C14-2E43-8F34-37C1C91EBC2D}">
      <formula1>0</formula1>
    </dataValidation>
    <dataValidation type="decimal" allowBlank="1" showInputMessage="1" showErrorMessage="1" sqref="F15:G16 F20:G20 F64:G65 F19:G19 F68:G69" xr:uid="{4BF8233F-E940-C24E-9A21-22BAC64DE8C3}">
      <formula1>0</formula1>
      <formula2>1</formula2>
    </dataValidation>
  </dataValidations>
  <pageMargins left="0.7" right="0.7" top="0.75" bottom="0.75" header="0.3" footer="0.3"/>
  <pageSetup scale="88"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expression" priority="32" id="{44FE3138-E549-42E3-BCF8-1FE167A17BA9}">
            <xm:f>$C25&gt;'Part I'!$H$25</xm:f>
            <x14:dxf>
              <font>
                <color theme="1" tint="0.34998626667073579"/>
              </font>
              <fill>
                <patternFill>
                  <bgColor theme="6"/>
                </patternFill>
              </fill>
            </x14:dxf>
          </x14:cfRule>
          <xm:sqref>D25:G48</xm:sqref>
        </x14:conditionalFormatting>
        <x14:conditionalFormatting xmlns:xm="http://schemas.microsoft.com/office/excel/2006/main">
          <x14:cfRule type="expression" priority="12" id="{AFA959AC-6BE1-4767-BB32-748834EC91A5}">
            <xm:f>$C74&gt;'Part I'!$H$25</xm:f>
            <x14:dxf>
              <font>
                <color theme="1" tint="0.34998626667073579"/>
              </font>
              <fill>
                <patternFill>
                  <bgColor theme="6"/>
                </patternFill>
              </fill>
            </x14:dxf>
          </x14:cfRule>
          <xm:sqref>D74:G97</xm:sqref>
        </x14:conditionalFormatting>
        <x14:conditionalFormatting xmlns:xm="http://schemas.microsoft.com/office/excel/2006/main">
          <x14:cfRule type="expression" priority="13" id="{53A97500-7A13-4EA1-9560-4ED1DF0D7565}">
            <xm:f>'Part I'!$G$19&lt;&gt;"Yes"</xm:f>
            <x14:dxf>
              <font>
                <color theme="1" tint="0.499984740745262"/>
              </font>
              <fill>
                <patternFill>
                  <bgColor theme="6"/>
                </patternFill>
              </fill>
            </x14:dxf>
          </x14:cfRule>
          <xm:sqref>B51:H98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A7472-C25F-2847-B86C-9F7A60669D75}">
  <sheetPr>
    <pageSetUpPr fitToPage="1"/>
  </sheetPr>
  <dimension ref="A1:S99"/>
  <sheetViews>
    <sheetView topLeftCell="A9" zoomScaleNormal="100" zoomScaleSheetLayoutView="50" workbookViewId="0">
      <selection activeCell="F16" sqref="F16:G16"/>
    </sheetView>
  </sheetViews>
  <sheetFormatPr defaultColWidth="11" defaultRowHeight="15.75"/>
  <cols>
    <col min="1" max="1" width="11" style="111"/>
    <col min="2" max="2" width="6" style="111" customWidth="1"/>
    <col min="3" max="3" width="14.125" style="111" customWidth="1"/>
    <col min="4" max="4" width="13.625" style="111" customWidth="1"/>
    <col min="5" max="6" width="13.125" style="111" customWidth="1"/>
    <col min="7" max="7" width="14.375" style="111" customWidth="1"/>
    <col min="8" max="8" width="5.875" style="111" customWidth="1"/>
    <col min="9" max="9" width="1.625" style="111" customWidth="1"/>
    <col min="10" max="18" width="11" style="111"/>
    <col min="19" max="19" width="9.125" style="111" customWidth="1"/>
    <col min="20" max="16384" width="11" style="111"/>
  </cols>
  <sheetData>
    <row r="1" spans="1:19">
      <c r="A1" s="109"/>
      <c r="B1" s="109"/>
      <c r="C1" s="109"/>
      <c r="D1" s="109"/>
      <c r="E1" s="109"/>
      <c r="F1" s="109"/>
      <c r="G1" s="109"/>
      <c r="H1" s="109"/>
      <c r="I1" s="109"/>
      <c r="J1" s="109"/>
      <c r="K1" s="109"/>
      <c r="L1" s="109"/>
      <c r="M1" s="109"/>
      <c r="N1" s="109"/>
      <c r="O1" s="109"/>
      <c r="P1" s="109"/>
      <c r="Q1" s="109"/>
      <c r="R1" s="109"/>
      <c r="S1" s="110"/>
    </row>
    <row r="2" spans="1:19">
      <c r="A2" s="110"/>
      <c r="B2" s="112"/>
      <c r="C2" s="113"/>
      <c r="D2" s="113"/>
      <c r="E2" s="113"/>
      <c r="F2" s="113"/>
      <c r="G2" s="113"/>
      <c r="H2" s="114"/>
      <c r="I2" s="110"/>
      <c r="J2" s="110"/>
      <c r="K2" s="110"/>
      <c r="L2" s="110"/>
      <c r="M2" s="110"/>
      <c r="N2" s="110"/>
      <c r="O2" s="110"/>
      <c r="P2" s="110"/>
      <c r="Q2" s="110"/>
      <c r="R2" s="110"/>
      <c r="S2" s="110"/>
    </row>
    <row r="3" spans="1:19">
      <c r="A3" s="110"/>
      <c r="B3" s="115"/>
      <c r="C3" s="184" t="s">
        <v>0</v>
      </c>
      <c r="D3" s="184"/>
      <c r="E3" s="184"/>
      <c r="F3" s="184"/>
      <c r="G3" s="184"/>
      <c r="H3" s="116"/>
      <c r="I3" s="110"/>
      <c r="J3" s="110"/>
      <c r="K3" s="110"/>
      <c r="L3" s="110"/>
      <c r="M3" s="110"/>
      <c r="N3" s="110"/>
      <c r="O3" s="110"/>
      <c r="P3" s="110"/>
      <c r="Q3" s="110"/>
      <c r="R3" s="110"/>
      <c r="S3" s="110"/>
    </row>
    <row r="4" spans="1:19">
      <c r="A4" s="110"/>
      <c r="B4" s="115"/>
      <c r="C4" s="184" t="str">
        <f>'User Guide'!C4</f>
        <v>NYSERDA RFP No. T4RFP21-1</v>
      </c>
      <c r="D4" s="184"/>
      <c r="E4" s="184"/>
      <c r="F4" s="184"/>
      <c r="G4" s="184"/>
      <c r="H4" s="116"/>
      <c r="I4" s="110"/>
      <c r="J4" s="110"/>
      <c r="K4" s="110"/>
      <c r="L4" s="110"/>
      <c r="M4" s="110"/>
      <c r="N4" s="110"/>
      <c r="O4" s="110"/>
      <c r="P4" s="110"/>
      <c r="Q4" s="110"/>
      <c r="R4" s="110"/>
      <c r="S4" s="110"/>
    </row>
    <row r="5" spans="1:19">
      <c r="A5" s="110"/>
      <c r="B5" s="115"/>
      <c r="C5" s="184" t="s">
        <v>70</v>
      </c>
      <c r="D5" s="184"/>
      <c r="E5" s="184"/>
      <c r="F5" s="184"/>
      <c r="G5" s="184"/>
      <c r="H5" s="116"/>
      <c r="I5" s="110"/>
      <c r="J5" s="110"/>
      <c r="K5" s="110"/>
      <c r="L5" s="110"/>
      <c r="M5" s="110"/>
      <c r="N5" s="110"/>
      <c r="O5" s="110"/>
      <c r="P5" s="110"/>
      <c r="Q5" s="110"/>
      <c r="R5" s="110"/>
      <c r="S5" s="110"/>
    </row>
    <row r="6" spans="1:19">
      <c r="A6" s="110"/>
      <c r="B6" s="115"/>
      <c r="C6" s="184" t="str">
        <f>IF(Hydropower="Yes","Pricing with Energy Supplier Baseline","")</f>
        <v/>
      </c>
      <c r="D6" s="184"/>
      <c r="E6" s="184"/>
      <c r="F6" s="184"/>
      <c r="G6" s="184"/>
      <c r="H6" s="116"/>
      <c r="I6" s="110"/>
      <c r="J6" s="110"/>
      <c r="K6" s="110"/>
      <c r="L6" s="110"/>
      <c r="M6" s="110"/>
      <c r="N6" s="110"/>
      <c r="O6" s="110"/>
      <c r="P6" s="110"/>
      <c r="Q6" s="110"/>
      <c r="R6" s="110"/>
      <c r="S6" s="110"/>
    </row>
    <row r="7" spans="1:19" ht="36" customHeight="1">
      <c r="A7" s="110"/>
      <c r="B7" s="115"/>
      <c r="C7" s="117" t="s">
        <v>4</v>
      </c>
      <c r="D7" s="163">
        <f>Proposer_Name</f>
        <v>0</v>
      </c>
      <c r="E7" s="163"/>
      <c r="F7" s="163"/>
      <c r="G7" s="163"/>
      <c r="H7" s="116"/>
      <c r="I7" s="110"/>
      <c r="J7" s="110"/>
      <c r="K7" s="110"/>
      <c r="L7" s="110"/>
      <c r="M7" s="110"/>
      <c r="N7" s="110"/>
      <c r="O7" s="110"/>
      <c r="P7" s="110"/>
      <c r="Q7" s="110"/>
      <c r="R7" s="110"/>
      <c r="S7" s="110"/>
    </row>
    <row r="8" spans="1:19">
      <c r="A8" s="110"/>
      <c r="B8" s="115"/>
      <c r="C8" s="117" t="s">
        <v>7</v>
      </c>
      <c r="D8" s="185">
        <f>Project_Name</f>
        <v>0</v>
      </c>
      <c r="E8" s="185"/>
      <c r="F8" s="185"/>
      <c r="G8" s="185"/>
      <c r="H8" s="116"/>
      <c r="I8" s="110"/>
      <c r="J8" s="110"/>
      <c r="K8" s="110"/>
      <c r="L8" s="110"/>
      <c r="M8" s="110"/>
      <c r="N8" s="110"/>
      <c r="O8" s="110"/>
      <c r="P8" s="110"/>
      <c r="Q8" s="110"/>
      <c r="R8" s="110"/>
      <c r="S8" s="110"/>
    </row>
    <row r="9" spans="1:19">
      <c r="A9" s="110"/>
      <c r="B9" s="115"/>
      <c r="C9" s="117"/>
      <c r="D9" s="117"/>
      <c r="E9" s="117"/>
      <c r="F9" s="117"/>
      <c r="G9" s="117"/>
      <c r="H9" s="116"/>
      <c r="I9" s="110"/>
      <c r="J9" s="110"/>
      <c r="K9" s="110"/>
      <c r="L9" s="110"/>
      <c r="M9" s="110"/>
      <c r="N9" s="110"/>
      <c r="O9" s="110"/>
      <c r="P9" s="110"/>
      <c r="Q9" s="110"/>
      <c r="R9" s="110"/>
      <c r="S9" s="110"/>
    </row>
    <row r="10" spans="1:19">
      <c r="A10" s="110"/>
      <c r="B10" s="115"/>
      <c r="C10" s="186" t="s">
        <v>62</v>
      </c>
      <c r="D10" s="187"/>
      <c r="E10" s="187"/>
      <c r="F10" s="187"/>
      <c r="G10" s="188"/>
      <c r="H10" s="116"/>
      <c r="I10" s="110"/>
      <c r="J10" s="110"/>
      <c r="K10" s="110"/>
      <c r="L10" s="110"/>
      <c r="M10" s="110"/>
      <c r="N10" s="110"/>
      <c r="O10" s="110"/>
      <c r="P10" s="110"/>
      <c r="Q10" s="110"/>
      <c r="R10" s="110"/>
      <c r="S10" s="110"/>
    </row>
    <row r="11" spans="1:19">
      <c r="A11" s="110"/>
      <c r="B11" s="115"/>
      <c r="C11" s="118" t="s">
        <v>63</v>
      </c>
      <c r="D11" s="147"/>
      <c r="E11" s="148"/>
      <c r="F11" s="148"/>
      <c r="G11" s="149"/>
      <c r="H11" s="116"/>
      <c r="I11" s="110"/>
      <c r="J11" s="119" t="str">
        <f>IF(AND(Hydropower="Yes",D11=""),"Required Information","")</f>
        <v/>
      </c>
      <c r="K11" s="110"/>
      <c r="L11" s="110"/>
      <c r="M11" s="110"/>
      <c r="N11" s="110"/>
      <c r="O11" s="110"/>
      <c r="P11" s="110"/>
      <c r="Q11" s="110"/>
      <c r="R11" s="110"/>
      <c r="S11" s="110"/>
    </row>
    <row r="12" spans="1:19">
      <c r="A12" s="110"/>
      <c r="B12" s="115"/>
      <c r="C12" s="120" t="s">
        <v>64</v>
      </c>
      <c r="D12" s="147"/>
      <c r="E12" s="148"/>
      <c r="F12" s="148"/>
      <c r="G12" s="149"/>
      <c r="H12" s="116"/>
      <c r="I12" s="110"/>
      <c r="J12" s="119" t="str">
        <f>IF(AND(Hydropower="Yes",D12=""),"Required Information","")</f>
        <v/>
      </c>
      <c r="K12" s="110"/>
      <c r="L12" s="110"/>
      <c r="M12" s="110"/>
      <c r="N12" s="110"/>
      <c r="O12" s="110"/>
      <c r="P12" s="110"/>
      <c r="Q12" s="110"/>
      <c r="R12" s="110"/>
      <c r="S12" s="110"/>
    </row>
    <row r="13" spans="1:19">
      <c r="A13" s="110"/>
      <c r="B13" s="115"/>
      <c r="C13" s="117" t="str">
        <f>IF(OR(D12="Escalating",D12="Both"),"Escalation Rate","")</f>
        <v/>
      </c>
      <c r="D13" s="189"/>
      <c r="E13" s="189"/>
      <c r="F13" s="189"/>
      <c r="G13" s="189"/>
      <c r="H13" s="116"/>
      <c r="I13" s="110"/>
      <c r="J13" s="119" t="str">
        <f>IF(AND(OR(D12="Both",D12="Escalating"),D13="",Hydropower="Yes"),"Required Information","")</f>
        <v/>
      </c>
      <c r="K13" s="110"/>
      <c r="L13" s="110"/>
      <c r="M13" s="110"/>
      <c r="N13" s="110"/>
      <c r="O13" s="110"/>
      <c r="P13" s="110"/>
      <c r="Q13" s="110"/>
      <c r="R13" s="110"/>
      <c r="S13" s="110"/>
    </row>
    <row r="14" spans="1:19">
      <c r="A14" s="110"/>
      <c r="B14" s="115"/>
      <c r="C14" s="117"/>
      <c r="D14" s="107"/>
      <c r="E14" s="107"/>
      <c r="F14" s="107"/>
      <c r="G14" s="107"/>
      <c r="H14" s="116"/>
      <c r="I14" s="110"/>
      <c r="J14" s="119"/>
      <c r="K14" s="110"/>
      <c r="L14" s="110"/>
      <c r="M14" s="110"/>
      <c r="N14" s="110"/>
      <c r="O14" s="110"/>
      <c r="P14" s="110"/>
      <c r="Q14" s="110"/>
      <c r="R14" s="110"/>
      <c r="S14" s="110"/>
    </row>
    <row r="15" spans="1:19">
      <c r="A15" s="110"/>
      <c r="B15" s="115"/>
      <c r="C15" s="121" t="str">
        <f>IF(AND(New_Transmission="Yes",REC_Type="Index REC",Hydropower="Yes"),"Loss Factor (%)","")</f>
        <v/>
      </c>
      <c r="D15" s="108"/>
      <c r="E15" s="108"/>
      <c r="F15" s="208"/>
      <c r="G15" s="208"/>
      <c r="H15" s="116"/>
      <c r="I15" s="110"/>
      <c r="J15" s="119" t="str">
        <f>IF(AND(New_Transmission="Yes",REC_Type="Index REC",F15="",Hydropower="yes"),"Required Information","")</f>
        <v/>
      </c>
      <c r="K15" s="110"/>
      <c r="L15" s="110"/>
      <c r="M15" s="110"/>
      <c r="N15" s="110"/>
      <c r="O15" s="110"/>
      <c r="P15" s="110"/>
      <c r="Q15" s="110"/>
      <c r="R15" s="110"/>
      <c r="S15" s="110"/>
    </row>
    <row r="16" spans="1:19">
      <c r="A16" s="110"/>
      <c r="B16" s="115"/>
      <c r="C16" s="121" t="str">
        <f>IF(AND(New_Transmission="Yes",REC_Type="Index REC",Hydropower="Yes"),"Unavailability Factor (%)","")</f>
        <v/>
      </c>
      <c r="D16" s="108"/>
      <c r="E16" s="108"/>
      <c r="F16" s="208"/>
      <c r="G16" s="208"/>
      <c r="H16" s="116"/>
      <c r="I16" s="110"/>
      <c r="J16" s="119" t="str">
        <f>IF(AND(New_Transmission="Yes",REC_Type="Index REC",F16="",Hydropower="yes"),"Required Information","")</f>
        <v/>
      </c>
      <c r="K16" s="110"/>
      <c r="L16" s="110"/>
      <c r="M16" s="110"/>
      <c r="N16" s="110"/>
      <c r="O16" s="110"/>
      <c r="P16" s="110"/>
      <c r="Q16" s="110"/>
      <c r="R16" s="110"/>
      <c r="S16" s="110"/>
    </row>
    <row r="17" spans="1:19">
      <c r="A17" s="110"/>
      <c r="B17" s="115"/>
      <c r="C17" s="121" t="str">
        <f>IF(AND(New_Transmission="Yes",REC_Type="Index REC",Hydropower="Yes"),"UDR (MW)","")</f>
        <v/>
      </c>
      <c r="D17" s="108"/>
      <c r="E17" s="108"/>
      <c r="F17" s="209"/>
      <c r="G17" s="209"/>
      <c r="H17" s="116"/>
      <c r="I17" s="110"/>
      <c r="J17" s="119" t="str">
        <f>IF(AND(New_Transmission="Yes",REC_Type="Index REC",F17="",Hydropower="yes"),"Required Information","")</f>
        <v/>
      </c>
      <c r="K17" s="110"/>
      <c r="L17" s="110"/>
      <c r="M17" s="110"/>
      <c r="N17" s="110"/>
      <c r="O17" s="110"/>
      <c r="P17" s="110"/>
      <c r="Q17" s="110"/>
      <c r="R17" s="110"/>
      <c r="S17" s="110"/>
    </row>
    <row r="18" spans="1:19">
      <c r="A18" s="110"/>
      <c r="B18" s="115"/>
      <c r="C18" s="108"/>
      <c r="D18" s="108"/>
      <c r="E18" s="108"/>
      <c r="F18" s="108"/>
      <c r="G18" s="108"/>
      <c r="H18" s="116"/>
      <c r="I18" s="110"/>
      <c r="J18" s="119"/>
      <c r="K18" s="110"/>
      <c r="L18" s="110"/>
      <c r="M18" s="110"/>
      <c r="N18" s="110"/>
      <c r="O18" s="110"/>
      <c r="P18" s="110"/>
      <c r="Q18" s="110"/>
      <c r="R18" s="110"/>
      <c r="S18" s="110"/>
    </row>
    <row r="19" spans="1:19">
      <c r="A19" s="110"/>
      <c r="B19" s="115"/>
      <c r="C19" s="121" t="str">
        <f>IF(AND(New_Transmission="No",REC_Type="Index REC",Hydropower="Yes"),"Fixed Winter UCAP Production Factor (%)","")</f>
        <v/>
      </c>
      <c r="D19" s="108"/>
      <c r="E19" s="108"/>
      <c r="F19" s="208"/>
      <c r="G19" s="208"/>
      <c r="H19" s="116"/>
      <c r="I19" s="110"/>
      <c r="J19" s="119" t="str">
        <f>IF(AND(New_Transmission="NO",REC_Type="Index REC",F19="",Hydropower="yes"),"Required Information","")</f>
        <v/>
      </c>
      <c r="K19" s="110"/>
      <c r="L19" s="110"/>
      <c r="M19" s="110"/>
      <c r="N19" s="110"/>
      <c r="O19" s="110"/>
      <c r="P19" s="110"/>
      <c r="Q19" s="110"/>
      <c r="R19" s="110"/>
      <c r="S19" s="110"/>
    </row>
    <row r="20" spans="1:19">
      <c r="A20" s="110"/>
      <c r="B20" s="115"/>
      <c r="C20" s="121" t="str">
        <f>IF(AND(New_Transmission="No",REC_Type="Index REC",Hydropower="Yes"),"Fixed Summer UCAP Production Factor (%)","")</f>
        <v/>
      </c>
      <c r="D20" s="108"/>
      <c r="E20" s="108"/>
      <c r="F20" s="208"/>
      <c r="G20" s="208"/>
      <c r="H20" s="116"/>
      <c r="I20" s="110"/>
      <c r="J20" s="119" t="str">
        <f>IF(AND(New_Transmission="NO",REC_Type="Index REC",F20="",Hydropower="yes"),"Required Information","")</f>
        <v/>
      </c>
      <c r="K20" s="110"/>
      <c r="L20" s="110"/>
      <c r="M20" s="110"/>
      <c r="N20" s="110"/>
      <c r="O20" s="110"/>
      <c r="P20" s="110"/>
      <c r="Q20" s="110"/>
      <c r="R20" s="110"/>
      <c r="S20" s="110"/>
    </row>
    <row r="21" spans="1:19">
      <c r="A21" s="110"/>
      <c r="B21" s="115"/>
      <c r="C21" s="117"/>
      <c r="D21" s="122"/>
      <c r="E21" s="122"/>
      <c r="F21" s="122"/>
      <c r="G21" s="122"/>
      <c r="H21" s="116"/>
      <c r="I21" s="110"/>
      <c r="J21" s="119"/>
      <c r="K21" s="110"/>
      <c r="L21" s="110"/>
      <c r="M21" s="110"/>
      <c r="N21" s="110"/>
      <c r="O21" s="110"/>
      <c r="P21" s="110"/>
      <c r="Q21" s="110"/>
      <c r="R21" s="110"/>
      <c r="S21" s="110"/>
    </row>
    <row r="22" spans="1:19" ht="45.75" customHeight="1">
      <c r="A22" s="110"/>
      <c r="B22" s="115"/>
      <c r="C22" s="194" t="s">
        <v>71</v>
      </c>
      <c r="D22" s="194"/>
      <c r="E22" s="194"/>
      <c r="F22" s="194"/>
      <c r="G22" s="194"/>
      <c r="H22" s="116"/>
      <c r="I22" s="110"/>
      <c r="J22" s="110"/>
      <c r="K22" s="110"/>
      <c r="L22" s="110"/>
      <c r="M22" s="110"/>
      <c r="N22" s="110"/>
      <c r="O22" s="110"/>
      <c r="P22" s="110"/>
      <c r="Q22" s="110"/>
      <c r="R22" s="110"/>
      <c r="S22" s="110"/>
    </row>
    <row r="23" spans="1:19">
      <c r="A23" s="110"/>
      <c r="B23" s="115"/>
      <c r="C23" s="134" t="s">
        <v>66</v>
      </c>
      <c r="D23" s="195" t="s">
        <v>67</v>
      </c>
      <c r="E23" s="196"/>
      <c r="F23" s="197" t="s">
        <v>68</v>
      </c>
      <c r="G23" s="196"/>
      <c r="H23" s="116"/>
      <c r="I23" s="110"/>
      <c r="J23" s="110"/>
      <c r="K23" s="110"/>
      <c r="L23" s="110"/>
      <c r="M23" s="110"/>
      <c r="N23" s="110"/>
      <c r="O23" s="110"/>
      <c r="P23" s="110"/>
      <c r="Q23" s="110"/>
      <c r="R23" s="110"/>
      <c r="S23" s="110"/>
    </row>
    <row r="24" spans="1:19">
      <c r="A24" s="110"/>
      <c r="B24" s="115"/>
      <c r="C24" s="123">
        <v>1</v>
      </c>
      <c r="D24" s="198"/>
      <c r="E24" s="199"/>
      <c r="F24" s="190"/>
      <c r="G24" s="191"/>
      <c r="H24" s="116"/>
      <c r="I24" s="110"/>
      <c r="J24" s="119" t="str">
        <f>IF(AND(D12="Both",OR(D24="",F24="")),"Required Information",IF(AND(D12="Escalating",F24=""),"Required Information",IF(AND(D12="Level",D24=""),"Required Information","")))</f>
        <v/>
      </c>
      <c r="K24" s="110"/>
      <c r="L24" s="110"/>
      <c r="M24" s="110"/>
      <c r="N24" s="110"/>
      <c r="O24" s="110"/>
      <c r="P24" s="110"/>
      <c r="Q24" s="110"/>
      <c r="R24" s="110"/>
      <c r="S24" s="110"/>
    </row>
    <row r="25" spans="1:19">
      <c r="A25" s="110"/>
      <c r="B25" s="115"/>
      <c r="C25" s="123">
        <v>2</v>
      </c>
      <c r="D25" s="182">
        <f t="shared" ref="D25:D48" si="0">IF($D$12&lt;&gt;"Escalating",$D$24,"")</f>
        <v>0</v>
      </c>
      <c r="E25" s="183"/>
      <c r="F25" s="180">
        <f t="shared" ref="F25:F48" si="1">IF($D$12&lt;&gt;"Level",$F$24*(1+$D$13)^(C25-$C$24),"")</f>
        <v>0</v>
      </c>
      <c r="G25" s="181"/>
      <c r="H25" s="116"/>
      <c r="I25" s="110"/>
      <c r="J25" s="119"/>
      <c r="K25" s="110"/>
      <c r="L25" s="110"/>
      <c r="M25" s="110"/>
      <c r="N25" s="110"/>
      <c r="O25" s="110"/>
      <c r="P25" s="110"/>
      <c r="Q25" s="110"/>
      <c r="R25" s="110"/>
      <c r="S25" s="110"/>
    </row>
    <row r="26" spans="1:19">
      <c r="A26" s="110"/>
      <c r="B26" s="115"/>
      <c r="C26" s="123">
        <v>3</v>
      </c>
      <c r="D26" s="182">
        <f t="shared" si="0"/>
        <v>0</v>
      </c>
      <c r="E26" s="183"/>
      <c r="F26" s="180">
        <f t="shared" si="1"/>
        <v>0</v>
      </c>
      <c r="G26" s="181"/>
      <c r="H26" s="116"/>
      <c r="I26" s="110"/>
      <c r="J26" s="110"/>
      <c r="K26" s="110"/>
      <c r="L26" s="110"/>
      <c r="M26" s="110"/>
      <c r="N26" s="110"/>
      <c r="O26" s="110"/>
      <c r="P26" s="110"/>
      <c r="Q26" s="110"/>
      <c r="R26" s="110"/>
      <c r="S26" s="110"/>
    </row>
    <row r="27" spans="1:19">
      <c r="A27" s="110"/>
      <c r="B27" s="115"/>
      <c r="C27" s="123">
        <v>4</v>
      </c>
      <c r="D27" s="182">
        <f t="shared" si="0"/>
        <v>0</v>
      </c>
      <c r="E27" s="183"/>
      <c r="F27" s="180">
        <f t="shared" si="1"/>
        <v>0</v>
      </c>
      <c r="G27" s="181"/>
      <c r="H27" s="116"/>
      <c r="I27" s="110"/>
      <c r="J27" s="110"/>
      <c r="K27" s="110"/>
      <c r="L27" s="110"/>
      <c r="M27" s="110"/>
      <c r="N27" s="110"/>
      <c r="O27" s="110"/>
      <c r="P27" s="110"/>
      <c r="Q27" s="110"/>
      <c r="R27" s="110"/>
      <c r="S27" s="110"/>
    </row>
    <row r="28" spans="1:19">
      <c r="A28" s="110"/>
      <c r="B28" s="115"/>
      <c r="C28" s="123">
        <v>5</v>
      </c>
      <c r="D28" s="182">
        <f t="shared" si="0"/>
        <v>0</v>
      </c>
      <c r="E28" s="183"/>
      <c r="F28" s="180">
        <f t="shared" si="1"/>
        <v>0</v>
      </c>
      <c r="G28" s="181"/>
      <c r="H28" s="116"/>
      <c r="I28" s="110"/>
      <c r="J28" s="110"/>
      <c r="K28" s="110"/>
      <c r="L28" s="110"/>
      <c r="M28" s="110"/>
      <c r="N28" s="110"/>
      <c r="O28" s="110"/>
      <c r="P28" s="110"/>
      <c r="Q28" s="110"/>
      <c r="R28" s="110"/>
      <c r="S28" s="110"/>
    </row>
    <row r="29" spans="1:19">
      <c r="A29" s="110"/>
      <c r="B29" s="115"/>
      <c r="C29" s="123">
        <v>6</v>
      </c>
      <c r="D29" s="182">
        <f t="shared" si="0"/>
        <v>0</v>
      </c>
      <c r="E29" s="183"/>
      <c r="F29" s="180">
        <f t="shared" si="1"/>
        <v>0</v>
      </c>
      <c r="G29" s="181"/>
      <c r="H29" s="116"/>
      <c r="I29" s="110"/>
      <c r="J29" s="110"/>
      <c r="K29" s="110"/>
      <c r="L29" s="110"/>
      <c r="M29" s="110"/>
      <c r="N29" s="110"/>
      <c r="O29" s="110"/>
      <c r="P29" s="110"/>
      <c r="Q29" s="110"/>
      <c r="R29" s="110"/>
      <c r="S29" s="110"/>
    </row>
    <row r="30" spans="1:19">
      <c r="A30" s="110"/>
      <c r="B30" s="115"/>
      <c r="C30" s="123">
        <v>7</v>
      </c>
      <c r="D30" s="182">
        <f t="shared" si="0"/>
        <v>0</v>
      </c>
      <c r="E30" s="183"/>
      <c r="F30" s="180">
        <f t="shared" si="1"/>
        <v>0</v>
      </c>
      <c r="G30" s="181"/>
      <c r="H30" s="116"/>
      <c r="I30" s="110"/>
      <c r="J30" s="110"/>
      <c r="K30" s="110"/>
      <c r="L30" s="110"/>
      <c r="M30" s="110"/>
      <c r="N30" s="110"/>
      <c r="O30" s="110"/>
      <c r="P30" s="110"/>
      <c r="Q30" s="110"/>
      <c r="R30" s="110"/>
      <c r="S30" s="110"/>
    </row>
    <row r="31" spans="1:19">
      <c r="A31" s="110"/>
      <c r="B31" s="115"/>
      <c r="C31" s="123">
        <v>8</v>
      </c>
      <c r="D31" s="182">
        <f t="shared" si="0"/>
        <v>0</v>
      </c>
      <c r="E31" s="183"/>
      <c r="F31" s="180">
        <f t="shared" si="1"/>
        <v>0</v>
      </c>
      <c r="G31" s="181"/>
      <c r="H31" s="116"/>
      <c r="I31" s="110"/>
      <c r="J31" s="110"/>
      <c r="K31" s="110"/>
      <c r="L31" s="110"/>
      <c r="M31" s="110"/>
      <c r="N31" s="110"/>
      <c r="O31" s="110"/>
      <c r="P31" s="110"/>
      <c r="Q31" s="110"/>
      <c r="R31" s="110"/>
      <c r="S31" s="110"/>
    </row>
    <row r="32" spans="1:19">
      <c r="A32" s="110"/>
      <c r="B32" s="115"/>
      <c r="C32" s="123">
        <v>9</v>
      </c>
      <c r="D32" s="182">
        <f t="shared" si="0"/>
        <v>0</v>
      </c>
      <c r="E32" s="183"/>
      <c r="F32" s="180">
        <f t="shared" si="1"/>
        <v>0</v>
      </c>
      <c r="G32" s="181"/>
      <c r="H32" s="116"/>
      <c r="I32" s="110"/>
      <c r="J32" s="110"/>
      <c r="K32" s="110"/>
      <c r="L32" s="110"/>
      <c r="M32" s="110"/>
      <c r="N32" s="110"/>
      <c r="O32" s="110"/>
      <c r="P32" s="110"/>
      <c r="Q32" s="110"/>
      <c r="R32" s="110"/>
      <c r="S32" s="110"/>
    </row>
    <row r="33" spans="1:19">
      <c r="A33" s="110"/>
      <c r="B33" s="115"/>
      <c r="C33" s="123">
        <v>10</v>
      </c>
      <c r="D33" s="182">
        <f t="shared" si="0"/>
        <v>0</v>
      </c>
      <c r="E33" s="183"/>
      <c r="F33" s="180">
        <f t="shared" si="1"/>
        <v>0</v>
      </c>
      <c r="G33" s="181"/>
      <c r="H33" s="116"/>
      <c r="I33" s="110"/>
      <c r="J33" s="110"/>
      <c r="K33" s="110"/>
      <c r="L33" s="110"/>
      <c r="M33" s="110"/>
      <c r="N33" s="110"/>
      <c r="O33" s="110"/>
      <c r="P33" s="110"/>
      <c r="Q33" s="110"/>
      <c r="R33" s="110"/>
      <c r="S33" s="110"/>
    </row>
    <row r="34" spans="1:19">
      <c r="A34" s="110"/>
      <c r="B34" s="115"/>
      <c r="C34" s="123">
        <v>11</v>
      </c>
      <c r="D34" s="182">
        <f t="shared" si="0"/>
        <v>0</v>
      </c>
      <c r="E34" s="183"/>
      <c r="F34" s="180">
        <f t="shared" si="1"/>
        <v>0</v>
      </c>
      <c r="G34" s="181"/>
      <c r="H34" s="116"/>
      <c r="I34" s="110"/>
      <c r="J34" s="110"/>
      <c r="K34" s="110"/>
      <c r="L34" s="110"/>
      <c r="M34" s="110"/>
      <c r="N34" s="110"/>
      <c r="O34" s="110"/>
      <c r="P34" s="110"/>
      <c r="Q34" s="110"/>
      <c r="R34" s="110"/>
      <c r="S34" s="110"/>
    </row>
    <row r="35" spans="1:19">
      <c r="A35" s="110"/>
      <c r="B35" s="115"/>
      <c r="C35" s="123">
        <v>12</v>
      </c>
      <c r="D35" s="182">
        <f t="shared" si="0"/>
        <v>0</v>
      </c>
      <c r="E35" s="183"/>
      <c r="F35" s="180">
        <f t="shared" si="1"/>
        <v>0</v>
      </c>
      <c r="G35" s="181"/>
      <c r="H35" s="116"/>
      <c r="I35" s="110"/>
      <c r="J35" s="110"/>
      <c r="K35" s="110"/>
      <c r="L35" s="110"/>
      <c r="M35" s="110"/>
      <c r="N35" s="110"/>
      <c r="O35" s="110"/>
      <c r="P35" s="110"/>
      <c r="Q35" s="110"/>
      <c r="R35" s="110"/>
      <c r="S35" s="110"/>
    </row>
    <row r="36" spans="1:19">
      <c r="A36" s="110"/>
      <c r="B36" s="115"/>
      <c r="C36" s="123">
        <v>13</v>
      </c>
      <c r="D36" s="182">
        <f t="shared" si="0"/>
        <v>0</v>
      </c>
      <c r="E36" s="183"/>
      <c r="F36" s="180">
        <f t="shared" si="1"/>
        <v>0</v>
      </c>
      <c r="G36" s="181"/>
      <c r="H36" s="116"/>
      <c r="I36" s="110"/>
      <c r="J36" s="110"/>
      <c r="K36" s="110"/>
      <c r="L36" s="110"/>
      <c r="M36" s="110"/>
      <c r="N36" s="110"/>
      <c r="O36" s="110"/>
      <c r="P36" s="110"/>
      <c r="Q36" s="110"/>
      <c r="R36" s="110"/>
      <c r="S36" s="110"/>
    </row>
    <row r="37" spans="1:19">
      <c r="A37" s="110"/>
      <c r="B37" s="115"/>
      <c r="C37" s="123">
        <v>14</v>
      </c>
      <c r="D37" s="182">
        <f t="shared" si="0"/>
        <v>0</v>
      </c>
      <c r="E37" s="183"/>
      <c r="F37" s="180">
        <f t="shared" si="1"/>
        <v>0</v>
      </c>
      <c r="G37" s="181"/>
      <c r="H37" s="116"/>
      <c r="I37" s="110"/>
      <c r="J37" s="110"/>
      <c r="K37" s="110"/>
      <c r="L37" s="110"/>
      <c r="M37" s="110"/>
      <c r="N37" s="110"/>
      <c r="O37" s="110"/>
      <c r="P37" s="110"/>
      <c r="Q37" s="110"/>
      <c r="R37" s="110"/>
      <c r="S37" s="110"/>
    </row>
    <row r="38" spans="1:19">
      <c r="A38" s="110"/>
      <c r="B38" s="115"/>
      <c r="C38" s="123">
        <v>15</v>
      </c>
      <c r="D38" s="182">
        <f t="shared" si="0"/>
        <v>0</v>
      </c>
      <c r="E38" s="183"/>
      <c r="F38" s="180">
        <f t="shared" si="1"/>
        <v>0</v>
      </c>
      <c r="G38" s="181"/>
      <c r="H38" s="116"/>
      <c r="I38" s="110"/>
      <c r="J38" s="110"/>
      <c r="K38" s="110"/>
      <c r="L38" s="110"/>
      <c r="M38" s="110"/>
      <c r="N38" s="110"/>
      <c r="O38" s="110"/>
      <c r="P38" s="110"/>
      <c r="Q38" s="110"/>
      <c r="R38" s="110"/>
      <c r="S38" s="110"/>
    </row>
    <row r="39" spans="1:19">
      <c r="A39" s="110"/>
      <c r="B39" s="115"/>
      <c r="C39" s="123">
        <v>16</v>
      </c>
      <c r="D39" s="182">
        <f t="shared" si="0"/>
        <v>0</v>
      </c>
      <c r="E39" s="183"/>
      <c r="F39" s="180">
        <f t="shared" si="1"/>
        <v>0</v>
      </c>
      <c r="G39" s="181"/>
      <c r="H39" s="116"/>
      <c r="I39" s="110"/>
      <c r="J39" s="110"/>
      <c r="K39" s="110"/>
      <c r="L39" s="110"/>
      <c r="M39" s="110"/>
      <c r="N39" s="110"/>
      <c r="O39" s="110"/>
      <c r="P39" s="110"/>
      <c r="Q39" s="110"/>
      <c r="R39" s="110"/>
      <c r="S39" s="110"/>
    </row>
    <row r="40" spans="1:19">
      <c r="A40" s="110"/>
      <c r="B40" s="115"/>
      <c r="C40" s="123">
        <v>17</v>
      </c>
      <c r="D40" s="182">
        <f t="shared" si="0"/>
        <v>0</v>
      </c>
      <c r="E40" s="183"/>
      <c r="F40" s="180">
        <f t="shared" si="1"/>
        <v>0</v>
      </c>
      <c r="G40" s="181"/>
      <c r="H40" s="116"/>
      <c r="I40" s="110"/>
      <c r="J40" s="110"/>
      <c r="K40" s="110"/>
      <c r="L40" s="110"/>
      <c r="M40" s="110"/>
      <c r="N40" s="110"/>
      <c r="O40" s="110"/>
      <c r="P40" s="110"/>
      <c r="Q40" s="110"/>
      <c r="R40" s="110"/>
      <c r="S40" s="110"/>
    </row>
    <row r="41" spans="1:19">
      <c r="A41" s="110"/>
      <c r="B41" s="115"/>
      <c r="C41" s="123">
        <v>18</v>
      </c>
      <c r="D41" s="182">
        <f t="shared" si="0"/>
        <v>0</v>
      </c>
      <c r="E41" s="183"/>
      <c r="F41" s="180">
        <f t="shared" si="1"/>
        <v>0</v>
      </c>
      <c r="G41" s="181"/>
      <c r="H41" s="116"/>
      <c r="I41" s="110"/>
      <c r="J41" s="110"/>
      <c r="K41" s="110"/>
      <c r="L41" s="110"/>
      <c r="M41" s="110"/>
      <c r="N41" s="110"/>
      <c r="O41" s="110"/>
      <c r="P41" s="110"/>
      <c r="Q41" s="110"/>
      <c r="R41" s="110"/>
      <c r="S41" s="110"/>
    </row>
    <row r="42" spans="1:19">
      <c r="A42" s="110"/>
      <c r="B42" s="115"/>
      <c r="C42" s="123">
        <v>19</v>
      </c>
      <c r="D42" s="182">
        <f t="shared" si="0"/>
        <v>0</v>
      </c>
      <c r="E42" s="183"/>
      <c r="F42" s="180">
        <f t="shared" si="1"/>
        <v>0</v>
      </c>
      <c r="G42" s="181"/>
      <c r="H42" s="116"/>
      <c r="I42" s="110"/>
      <c r="J42" s="110"/>
      <c r="K42" s="110"/>
      <c r="L42" s="110"/>
      <c r="M42" s="110"/>
      <c r="N42" s="110"/>
      <c r="O42" s="110"/>
      <c r="P42" s="110"/>
      <c r="Q42" s="110"/>
      <c r="R42" s="110"/>
      <c r="S42" s="110"/>
    </row>
    <row r="43" spans="1:19">
      <c r="A43" s="110"/>
      <c r="B43" s="115"/>
      <c r="C43" s="123">
        <v>20</v>
      </c>
      <c r="D43" s="182">
        <f t="shared" si="0"/>
        <v>0</v>
      </c>
      <c r="E43" s="183"/>
      <c r="F43" s="180">
        <f t="shared" si="1"/>
        <v>0</v>
      </c>
      <c r="G43" s="181"/>
      <c r="H43" s="116"/>
      <c r="I43" s="110"/>
      <c r="J43" s="110"/>
      <c r="K43" s="110"/>
      <c r="L43" s="110"/>
      <c r="M43" s="110"/>
      <c r="N43" s="110"/>
      <c r="O43" s="110"/>
      <c r="P43" s="110"/>
      <c r="Q43" s="110"/>
      <c r="R43" s="110"/>
      <c r="S43" s="110"/>
    </row>
    <row r="44" spans="1:19">
      <c r="A44" s="110"/>
      <c r="B44" s="115"/>
      <c r="C44" s="123">
        <v>21</v>
      </c>
      <c r="D44" s="182">
        <f t="shared" si="0"/>
        <v>0</v>
      </c>
      <c r="E44" s="183"/>
      <c r="F44" s="180">
        <f t="shared" si="1"/>
        <v>0</v>
      </c>
      <c r="G44" s="181"/>
      <c r="H44" s="116"/>
      <c r="I44" s="110"/>
      <c r="J44" s="110"/>
      <c r="K44" s="110"/>
      <c r="L44" s="110"/>
      <c r="M44" s="110"/>
      <c r="N44" s="110"/>
      <c r="O44" s="110"/>
      <c r="P44" s="110"/>
      <c r="Q44" s="110"/>
      <c r="R44" s="110"/>
      <c r="S44" s="110"/>
    </row>
    <row r="45" spans="1:19">
      <c r="A45" s="110"/>
      <c r="B45" s="115"/>
      <c r="C45" s="123">
        <v>22</v>
      </c>
      <c r="D45" s="182">
        <f t="shared" si="0"/>
        <v>0</v>
      </c>
      <c r="E45" s="183"/>
      <c r="F45" s="180">
        <f t="shared" si="1"/>
        <v>0</v>
      </c>
      <c r="G45" s="181"/>
      <c r="H45" s="116"/>
      <c r="I45" s="110"/>
      <c r="J45" s="110"/>
      <c r="K45" s="110"/>
      <c r="L45" s="110"/>
      <c r="M45" s="110"/>
      <c r="N45" s="110"/>
      <c r="O45" s="110"/>
      <c r="P45" s="110"/>
      <c r="Q45" s="110"/>
      <c r="R45" s="110"/>
      <c r="S45" s="110"/>
    </row>
    <row r="46" spans="1:19">
      <c r="A46" s="110"/>
      <c r="B46" s="115"/>
      <c r="C46" s="123">
        <v>23</v>
      </c>
      <c r="D46" s="182">
        <f t="shared" si="0"/>
        <v>0</v>
      </c>
      <c r="E46" s="183"/>
      <c r="F46" s="180">
        <f t="shared" si="1"/>
        <v>0</v>
      </c>
      <c r="G46" s="181"/>
      <c r="H46" s="116"/>
      <c r="I46" s="110"/>
      <c r="J46" s="110"/>
      <c r="K46" s="110"/>
      <c r="L46" s="110"/>
      <c r="M46" s="110"/>
      <c r="N46" s="110"/>
      <c r="O46" s="110"/>
      <c r="P46" s="110"/>
      <c r="Q46" s="110"/>
      <c r="R46" s="110"/>
      <c r="S46" s="110"/>
    </row>
    <row r="47" spans="1:19">
      <c r="A47" s="110"/>
      <c r="B47" s="115"/>
      <c r="C47" s="123">
        <v>24</v>
      </c>
      <c r="D47" s="182">
        <f t="shared" si="0"/>
        <v>0</v>
      </c>
      <c r="E47" s="183"/>
      <c r="F47" s="180">
        <f t="shared" si="1"/>
        <v>0</v>
      </c>
      <c r="G47" s="181"/>
      <c r="H47" s="116"/>
      <c r="I47" s="110"/>
      <c r="J47" s="110"/>
      <c r="K47" s="110"/>
      <c r="L47" s="110"/>
      <c r="M47" s="110"/>
      <c r="N47" s="110"/>
      <c r="O47" s="110"/>
      <c r="P47" s="110"/>
      <c r="Q47" s="110"/>
      <c r="R47" s="110"/>
      <c r="S47" s="110"/>
    </row>
    <row r="48" spans="1:19">
      <c r="A48" s="110"/>
      <c r="B48" s="115"/>
      <c r="C48" s="124">
        <v>25</v>
      </c>
      <c r="D48" s="200">
        <f t="shared" si="0"/>
        <v>0</v>
      </c>
      <c r="E48" s="201"/>
      <c r="F48" s="202">
        <f t="shared" si="1"/>
        <v>0</v>
      </c>
      <c r="G48" s="203"/>
      <c r="H48" s="116"/>
      <c r="I48" s="110"/>
      <c r="J48" s="110"/>
      <c r="K48" s="110"/>
      <c r="L48" s="110"/>
      <c r="M48" s="110"/>
      <c r="N48" s="110"/>
      <c r="O48" s="110"/>
      <c r="P48" s="110"/>
      <c r="Q48" s="110"/>
      <c r="R48" s="110"/>
      <c r="S48" s="110"/>
    </row>
    <row r="49" spans="1:19">
      <c r="A49" s="110"/>
      <c r="B49" s="125"/>
      <c r="C49" s="126"/>
      <c r="D49" s="126"/>
      <c r="E49" s="126"/>
      <c r="F49" s="126"/>
      <c r="G49" s="126"/>
      <c r="H49" s="127"/>
      <c r="I49" s="110"/>
      <c r="J49" s="110"/>
      <c r="K49" s="110"/>
      <c r="L49" s="110"/>
      <c r="M49" s="110"/>
      <c r="N49" s="110"/>
      <c r="O49" s="110"/>
      <c r="P49" s="110"/>
      <c r="Q49" s="110"/>
      <c r="R49" s="110"/>
      <c r="S49" s="110"/>
    </row>
    <row r="50" spans="1:19">
      <c r="A50" s="110"/>
      <c r="B50" s="110"/>
      <c r="C50" s="110"/>
      <c r="D50" s="110"/>
      <c r="E50" s="110"/>
      <c r="F50" s="110"/>
      <c r="G50" s="110"/>
      <c r="H50" s="110"/>
      <c r="I50" s="110"/>
      <c r="J50" s="110"/>
      <c r="K50" s="110"/>
      <c r="L50" s="110"/>
      <c r="M50" s="110"/>
      <c r="N50" s="110"/>
      <c r="O50" s="110"/>
      <c r="P50" s="110"/>
      <c r="Q50" s="110"/>
      <c r="R50" s="110"/>
      <c r="S50" s="110"/>
    </row>
    <row r="51" spans="1:19">
      <c r="A51" s="109"/>
      <c r="B51" s="112"/>
      <c r="C51" s="113"/>
      <c r="D51" s="113"/>
      <c r="E51" s="113"/>
      <c r="F51" s="113"/>
      <c r="G51" s="113"/>
      <c r="H51" s="114"/>
      <c r="I51" s="110"/>
      <c r="J51" s="110"/>
      <c r="K51" s="110"/>
      <c r="L51" s="110"/>
      <c r="M51" s="110"/>
      <c r="N51" s="110"/>
      <c r="O51" s="110"/>
      <c r="P51" s="110"/>
      <c r="Q51" s="110"/>
      <c r="R51" s="110"/>
      <c r="S51" s="110"/>
    </row>
    <row r="52" spans="1:19">
      <c r="A52" s="110"/>
      <c r="B52" s="115"/>
      <c r="C52" s="184" t="s">
        <v>0</v>
      </c>
      <c r="D52" s="184"/>
      <c r="E52" s="184"/>
      <c r="F52" s="184"/>
      <c r="G52" s="184"/>
      <c r="H52" s="116"/>
      <c r="I52" s="110"/>
      <c r="J52" s="110"/>
      <c r="K52" s="110"/>
      <c r="L52" s="110"/>
      <c r="M52" s="110"/>
      <c r="N52" s="110"/>
      <c r="O52" s="110"/>
      <c r="P52" s="110"/>
      <c r="Q52" s="110"/>
      <c r="R52" s="110"/>
      <c r="S52" s="110"/>
    </row>
    <row r="53" spans="1:19">
      <c r="A53" s="110"/>
      <c r="B53" s="115"/>
      <c r="C53" s="184" t="str">
        <f>'User Guide'!C4</f>
        <v>NYSERDA RFP No. T4RFP21-1</v>
      </c>
      <c r="D53" s="184"/>
      <c r="E53" s="184"/>
      <c r="F53" s="184"/>
      <c r="G53" s="184"/>
      <c r="H53" s="116"/>
      <c r="I53" s="110"/>
      <c r="J53" s="110"/>
      <c r="K53" s="110"/>
      <c r="L53" s="110"/>
      <c r="M53" s="110"/>
      <c r="N53" s="110"/>
      <c r="O53" s="110"/>
      <c r="P53" s="110"/>
      <c r="Q53" s="110"/>
      <c r="R53" s="110"/>
      <c r="S53" s="110"/>
    </row>
    <row r="54" spans="1:19">
      <c r="A54" s="110"/>
      <c r="B54" s="115"/>
      <c r="C54" s="184" t="s">
        <v>70</v>
      </c>
      <c r="D54" s="184"/>
      <c r="E54" s="184"/>
      <c r="F54" s="184"/>
      <c r="G54" s="184"/>
      <c r="H54" s="116"/>
      <c r="I54" s="110"/>
      <c r="J54" s="110"/>
      <c r="K54" s="110"/>
      <c r="L54" s="110"/>
      <c r="M54" s="110"/>
      <c r="N54" s="110"/>
      <c r="O54" s="110"/>
      <c r="P54" s="110"/>
      <c r="Q54" s="110"/>
      <c r="R54" s="110"/>
      <c r="S54" s="110"/>
    </row>
    <row r="55" spans="1:19">
      <c r="A55" s="110"/>
      <c r="B55" s="115"/>
      <c r="C55" s="184" t="str">
        <f>IF(Hydropower="Yes","Pricing with Energy Supplier Baseline","")</f>
        <v/>
      </c>
      <c r="D55" s="184"/>
      <c r="E55" s="184"/>
      <c r="F55" s="184"/>
      <c r="G55" s="184"/>
      <c r="H55" s="116"/>
      <c r="I55" s="110"/>
      <c r="J55" s="110"/>
      <c r="K55" s="110"/>
      <c r="L55" s="110"/>
      <c r="M55" s="110"/>
      <c r="N55" s="110"/>
      <c r="O55" s="110"/>
      <c r="P55" s="110"/>
      <c r="Q55" s="110"/>
      <c r="R55" s="110"/>
      <c r="S55" s="110"/>
    </row>
    <row r="56" spans="1:19">
      <c r="A56" s="110"/>
      <c r="B56" s="115"/>
      <c r="C56" s="117" t="s">
        <v>4</v>
      </c>
      <c r="D56" s="163">
        <f>Proposer_Name</f>
        <v>0</v>
      </c>
      <c r="E56" s="163"/>
      <c r="F56" s="163"/>
      <c r="G56" s="163"/>
      <c r="H56" s="116"/>
      <c r="I56" s="110"/>
      <c r="J56" s="110"/>
      <c r="K56" s="110"/>
      <c r="L56" s="110"/>
      <c r="M56" s="110"/>
      <c r="N56" s="110"/>
      <c r="O56" s="110"/>
      <c r="P56" s="110"/>
      <c r="Q56" s="110"/>
      <c r="R56" s="110"/>
      <c r="S56" s="110"/>
    </row>
    <row r="57" spans="1:19">
      <c r="A57" s="110"/>
      <c r="B57" s="115"/>
      <c r="C57" s="117" t="s">
        <v>7</v>
      </c>
      <c r="D57" s="185">
        <f>Project_Name</f>
        <v>0</v>
      </c>
      <c r="E57" s="185"/>
      <c r="F57" s="185"/>
      <c r="G57" s="185"/>
      <c r="H57" s="116"/>
      <c r="I57" s="110"/>
      <c r="J57" s="110"/>
      <c r="K57" s="110"/>
      <c r="L57" s="110"/>
      <c r="M57" s="110"/>
      <c r="N57" s="110"/>
      <c r="O57" s="110"/>
      <c r="P57" s="110"/>
      <c r="Q57" s="110"/>
      <c r="R57" s="110"/>
      <c r="S57" s="110"/>
    </row>
    <row r="58" spans="1:19">
      <c r="A58" s="110"/>
      <c r="B58" s="115"/>
      <c r="C58" s="117"/>
      <c r="D58" s="117"/>
      <c r="E58" s="117"/>
      <c r="F58" s="117"/>
      <c r="G58" s="117"/>
      <c r="H58" s="116"/>
      <c r="I58" s="110"/>
      <c r="J58" s="110"/>
      <c r="K58" s="110"/>
      <c r="L58" s="110"/>
      <c r="M58" s="110"/>
      <c r="N58" s="110"/>
      <c r="O58" s="110"/>
      <c r="P58" s="110"/>
      <c r="Q58" s="110"/>
      <c r="R58" s="110"/>
      <c r="S58" s="110"/>
    </row>
    <row r="59" spans="1:19">
      <c r="A59" s="110"/>
      <c r="B59" s="115"/>
      <c r="C59" s="186" t="s">
        <v>62</v>
      </c>
      <c r="D59" s="187"/>
      <c r="E59" s="187"/>
      <c r="F59" s="187"/>
      <c r="G59" s="188"/>
      <c r="H59" s="116"/>
      <c r="I59" s="110"/>
      <c r="J59" s="110"/>
      <c r="K59" s="110"/>
      <c r="L59" s="110"/>
      <c r="M59" s="110"/>
      <c r="N59" s="110"/>
      <c r="O59" s="110"/>
      <c r="P59" s="110"/>
      <c r="Q59" s="110"/>
      <c r="R59" s="110"/>
      <c r="S59" s="110"/>
    </row>
    <row r="60" spans="1:19">
      <c r="A60" s="110"/>
      <c r="B60" s="115"/>
      <c r="C60" s="118" t="s">
        <v>63</v>
      </c>
      <c r="D60" s="204">
        <f>REC_Type</f>
        <v>0</v>
      </c>
      <c r="E60" s="185"/>
      <c r="F60" s="185"/>
      <c r="G60" s="205"/>
      <c r="H60" s="116"/>
      <c r="I60" s="110"/>
      <c r="J60" s="119"/>
      <c r="K60" s="110"/>
      <c r="L60" s="110"/>
      <c r="M60" s="110"/>
      <c r="N60" s="110"/>
      <c r="O60" s="110"/>
      <c r="P60" s="110"/>
      <c r="Q60" s="110"/>
      <c r="R60" s="110"/>
      <c r="S60" s="110"/>
    </row>
    <row r="61" spans="1:19">
      <c r="A61" s="110"/>
      <c r="B61" s="115"/>
      <c r="C61" s="120" t="s">
        <v>64</v>
      </c>
      <c r="D61" s="204">
        <f>Price_Type</f>
        <v>0</v>
      </c>
      <c r="E61" s="185"/>
      <c r="F61" s="185"/>
      <c r="G61" s="205"/>
      <c r="H61" s="116"/>
      <c r="I61" s="110"/>
      <c r="J61" s="119"/>
      <c r="K61" s="110"/>
      <c r="L61" s="110"/>
      <c r="M61" s="110"/>
      <c r="N61" s="110"/>
      <c r="O61" s="110"/>
      <c r="P61" s="110"/>
      <c r="Q61" s="110"/>
      <c r="R61" s="110"/>
      <c r="S61" s="110"/>
    </row>
    <row r="62" spans="1:19">
      <c r="A62" s="110"/>
      <c r="B62" s="115"/>
      <c r="C62" s="117" t="str">
        <f>IF(OR(D61="Escalating",D61="Both"),"Escalation Rate","")</f>
        <v/>
      </c>
      <c r="D62" s="189"/>
      <c r="E62" s="189"/>
      <c r="F62" s="189"/>
      <c r="G62" s="189"/>
      <c r="H62" s="116"/>
      <c r="I62" s="110"/>
      <c r="J62" s="119" t="str">
        <f>IF(AND(OR(D61="Both",D61="Escalating"),D62="",Energy_Storage="Yes",Hydropower="Yes"),"Required Information","")</f>
        <v/>
      </c>
      <c r="K62" s="110"/>
      <c r="L62" s="110"/>
      <c r="M62" s="110"/>
      <c r="N62" s="110"/>
      <c r="O62" s="110"/>
      <c r="P62" s="110"/>
      <c r="Q62" s="110"/>
      <c r="R62" s="110"/>
      <c r="S62" s="110"/>
    </row>
    <row r="63" spans="1:19">
      <c r="A63" s="110"/>
      <c r="B63" s="115"/>
      <c r="C63" s="117"/>
      <c r="D63" s="117"/>
      <c r="E63" s="117"/>
      <c r="F63" s="117"/>
      <c r="G63" s="117"/>
      <c r="H63" s="116"/>
      <c r="I63" s="110"/>
      <c r="J63" s="110"/>
      <c r="K63" s="110"/>
      <c r="L63" s="110"/>
      <c r="M63" s="110"/>
      <c r="N63" s="110"/>
      <c r="O63" s="110"/>
      <c r="P63" s="110"/>
      <c r="Q63" s="110"/>
      <c r="R63" s="110"/>
      <c r="S63" s="110"/>
    </row>
    <row r="64" spans="1:19">
      <c r="A64" s="110"/>
      <c r="B64" s="115"/>
      <c r="C64" s="121" t="str">
        <f>IF(AND(New_Transmission="Yes",REC_Type="Index REC",Energy_Storage="Yes",Hydropower="Yes"),"Loss Factor (%)","")</f>
        <v/>
      </c>
      <c r="D64" s="108"/>
      <c r="E64" s="108"/>
      <c r="F64" s="208"/>
      <c r="G64" s="208"/>
      <c r="H64" s="116"/>
      <c r="I64" s="110"/>
      <c r="J64" s="119" t="str">
        <f>IF(AND(New_Transmission="Yes",REC_Type="Index REC",F64="",Energy_Storage="Yes",Hydropower="Yes"),"Required Information","")</f>
        <v/>
      </c>
      <c r="K64" s="110"/>
      <c r="L64" s="110"/>
      <c r="M64" s="110"/>
      <c r="N64" s="110"/>
      <c r="O64" s="110"/>
      <c r="P64" s="110"/>
      <c r="Q64" s="110"/>
      <c r="R64" s="110"/>
      <c r="S64" s="110"/>
    </row>
    <row r="65" spans="1:19">
      <c r="A65" s="110"/>
      <c r="B65" s="115"/>
      <c r="C65" s="121" t="str">
        <f>IF(AND(New_Transmission="Yes",REC_Type="Index REC",Energy_Storage="Yes",Hydropower="Yes"),"Unavailability Factor (%)","")</f>
        <v/>
      </c>
      <c r="D65" s="108"/>
      <c r="E65" s="108"/>
      <c r="F65" s="208"/>
      <c r="G65" s="208"/>
      <c r="H65" s="116"/>
      <c r="I65" s="110"/>
      <c r="J65" s="119" t="str">
        <f>IF(AND(New_Transmission="Yes",REC_Type="Index REC",F65="",Energy_Storage="Yes",Hydropower="Yes"),"Required Information","")</f>
        <v/>
      </c>
      <c r="K65" s="110"/>
      <c r="L65" s="110"/>
      <c r="M65" s="110"/>
      <c r="N65" s="110"/>
      <c r="O65" s="110"/>
      <c r="P65" s="110"/>
      <c r="Q65" s="110"/>
      <c r="R65" s="110"/>
      <c r="S65" s="110"/>
    </row>
    <row r="66" spans="1:19">
      <c r="A66" s="110"/>
      <c r="B66" s="115"/>
      <c r="C66" s="121" t="str">
        <f>IF(AND(New_Transmission="Yes",REC_Type="Index REC",Energy_Storage="Yes",Hydropower="Yes"),"UDR (MW)","")</f>
        <v/>
      </c>
      <c r="D66" s="108"/>
      <c r="E66" s="108"/>
      <c r="F66" s="209"/>
      <c r="G66" s="209"/>
      <c r="H66" s="116"/>
      <c r="I66" s="110"/>
      <c r="J66" s="119" t="str">
        <f>IF(AND(New_Transmission="Yes",REC_Type="Index REC",F66="",Energy_Storage="Yes",Hydropower="Yes"),"Required Information","")</f>
        <v/>
      </c>
      <c r="K66" s="110"/>
      <c r="L66" s="110"/>
      <c r="M66" s="110"/>
      <c r="N66" s="110"/>
      <c r="O66" s="110"/>
      <c r="P66" s="110"/>
      <c r="Q66" s="110"/>
      <c r="R66" s="110"/>
      <c r="S66" s="110"/>
    </row>
    <row r="67" spans="1:19">
      <c r="A67" s="110"/>
      <c r="B67" s="115"/>
      <c r="C67" s="108"/>
      <c r="D67" s="108"/>
      <c r="E67" s="108"/>
      <c r="F67" s="108"/>
      <c r="G67" s="108"/>
      <c r="H67" s="116"/>
      <c r="I67" s="110"/>
      <c r="J67" s="119"/>
      <c r="K67" s="110"/>
      <c r="L67" s="110"/>
      <c r="M67" s="110"/>
      <c r="N67" s="110"/>
      <c r="O67" s="110"/>
      <c r="P67" s="110"/>
      <c r="Q67" s="110"/>
      <c r="R67" s="110"/>
      <c r="S67" s="110"/>
    </row>
    <row r="68" spans="1:19">
      <c r="A68" s="110"/>
      <c r="B68" s="115"/>
      <c r="C68" s="121" t="str">
        <f>IF(AND(New_Transmission="No",REC_Type="Index REC",Energy_Storage="Yes",Hydropower="Yes"),"Fixed Winter UCAP Production Factor (%)","")</f>
        <v/>
      </c>
      <c r="D68" s="108"/>
      <c r="E68" s="108"/>
      <c r="F68" s="189"/>
      <c r="G68" s="189"/>
      <c r="H68" s="116"/>
      <c r="I68" s="110"/>
      <c r="J68" s="119" t="str">
        <f>IF(AND(New_Transmission="NO",REC_Type="Index REC",F68="",Energy_Storage="Yes",Hydropower="Yes"),"Required Information","")</f>
        <v/>
      </c>
      <c r="K68" s="110"/>
      <c r="L68" s="110"/>
      <c r="M68" s="110"/>
      <c r="N68" s="110"/>
      <c r="O68" s="110"/>
      <c r="P68" s="110"/>
      <c r="Q68" s="110"/>
      <c r="R68" s="110"/>
      <c r="S68" s="110"/>
    </row>
    <row r="69" spans="1:19">
      <c r="A69" s="110"/>
      <c r="B69" s="115"/>
      <c r="C69" s="121" t="str">
        <f>IF(AND(New_Transmission="No",REC_Type="Index REC",Energy_Storage="Yes",Hydropower="Yes"),"Fixed Summer UCAP Production Factor (%)","")</f>
        <v/>
      </c>
      <c r="D69" s="108"/>
      <c r="E69" s="108"/>
      <c r="F69" s="189"/>
      <c r="G69" s="189"/>
      <c r="H69" s="116"/>
      <c r="I69" s="110"/>
      <c r="J69" s="119" t="str">
        <f>IF(AND(New_Transmission="NO",REC_Type="Index REC",F69="",Energy_Storage="Yes",Hydropower="Yes"),"Required Information","")</f>
        <v/>
      </c>
      <c r="K69" s="110"/>
      <c r="L69" s="110"/>
      <c r="M69" s="110"/>
      <c r="N69" s="110"/>
      <c r="O69" s="110"/>
      <c r="P69" s="110"/>
      <c r="Q69" s="110"/>
      <c r="R69" s="110"/>
      <c r="S69" s="110"/>
    </row>
    <row r="70" spans="1:19">
      <c r="A70" s="110"/>
      <c r="B70" s="115"/>
      <c r="C70" s="117"/>
      <c r="D70" s="122"/>
      <c r="E70" s="122"/>
      <c r="F70" s="122"/>
      <c r="G70" s="122"/>
      <c r="H70" s="116"/>
      <c r="I70" s="110"/>
      <c r="J70" s="119"/>
      <c r="K70" s="110"/>
      <c r="L70" s="110"/>
      <c r="M70" s="110"/>
      <c r="N70" s="110"/>
      <c r="O70" s="110"/>
      <c r="P70" s="110"/>
      <c r="Q70" s="110"/>
      <c r="R70" s="110"/>
      <c r="S70" s="110"/>
    </row>
    <row r="71" spans="1:19" ht="36" customHeight="1">
      <c r="A71" s="110"/>
      <c r="B71" s="115"/>
      <c r="C71" s="194" t="s">
        <v>72</v>
      </c>
      <c r="D71" s="194"/>
      <c r="E71" s="194"/>
      <c r="F71" s="194"/>
      <c r="G71" s="194"/>
      <c r="H71" s="116"/>
      <c r="I71" s="110"/>
      <c r="J71" s="129"/>
      <c r="K71" s="110"/>
      <c r="L71" s="110"/>
      <c r="M71" s="110"/>
      <c r="N71" s="110"/>
      <c r="O71" s="110"/>
      <c r="P71" s="110"/>
      <c r="Q71" s="110"/>
      <c r="R71" s="110"/>
      <c r="S71" s="110"/>
    </row>
    <row r="72" spans="1:19">
      <c r="A72" s="110"/>
      <c r="B72" s="115"/>
      <c r="C72" s="134" t="s">
        <v>66</v>
      </c>
      <c r="D72" s="195" t="s">
        <v>67</v>
      </c>
      <c r="E72" s="196"/>
      <c r="F72" s="197" t="s">
        <v>73</v>
      </c>
      <c r="G72" s="196"/>
      <c r="H72" s="116"/>
      <c r="I72" s="110"/>
      <c r="J72" s="110"/>
      <c r="K72" s="110"/>
      <c r="L72" s="110"/>
      <c r="M72" s="110"/>
      <c r="N72" s="110"/>
      <c r="O72" s="110"/>
      <c r="P72" s="110"/>
      <c r="Q72" s="110"/>
      <c r="R72" s="110"/>
      <c r="S72" s="110"/>
    </row>
    <row r="73" spans="1:19">
      <c r="A73" s="110"/>
      <c r="B73" s="115"/>
      <c r="C73" s="123">
        <v>1</v>
      </c>
      <c r="D73" s="198"/>
      <c r="E73" s="199"/>
      <c r="F73" s="190"/>
      <c r="G73" s="191"/>
      <c r="H73" s="116"/>
      <c r="I73" s="110"/>
      <c r="J73" s="119" t="str">
        <f>IF(AND(Energy_Storage="Yes",Hydropower="yes",D61="Both",OR(D73="",F73="")),"Required Information",IF(AND('Part I'!G19="Yes",D61="Escalating",F73=""),"Required Information",IF(AND('Part I'!G19="Yes",D61="Level",D73=""),"Required Information","")))</f>
        <v/>
      </c>
      <c r="K73" s="110"/>
      <c r="L73" s="110"/>
      <c r="M73" s="110"/>
      <c r="N73" s="110"/>
      <c r="O73" s="110"/>
      <c r="P73" s="110"/>
      <c r="Q73" s="110"/>
      <c r="R73" s="110"/>
      <c r="S73" s="110"/>
    </row>
    <row r="74" spans="1:19">
      <c r="A74" s="110"/>
      <c r="B74" s="115"/>
      <c r="C74" s="123">
        <v>2</v>
      </c>
      <c r="D74" s="182">
        <f t="shared" ref="D74:D97" si="2">IF($D$12&lt;&gt;"Escalating",$D$73,"")</f>
        <v>0</v>
      </c>
      <c r="E74" s="183"/>
      <c r="F74" s="180">
        <f t="shared" ref="F74:F97" si="3">IF($F$73&lt;&gt;"Level",$F$73*(1+$D$62)^(C74-$C$73),"")</f>
        <v>0</v>
      </c>
      <c r="G74" s="181"/>
      <c r="H74" s="116"/>
      <c r="I74" s="110"/>
      <c r="J74" s="119"/>
      <c r="K74" s="110"/>
      <c r="L74" s="110"/>
      <c r="M74" s="110"/>
      <c r="N74" s="110"/>
      <c r="O74" s="110"/>
      <c r="P74" s="110"/>
      <c r="Q74" s="110"/>
      <c r="R74" s="110"/>
      <c r="S74" s="110"/>
    </row>
    <row r="75" spans="1:19">
      <c r="A75" s="110"/>
      <c r="B75" s="115"/>
      <c r="C75" s="123">
        <v>3</v>
      </c>
      <c r="D75" s="182">
        <f t="shared" si="2"/>
        <v>0</v>
      </c>
      <c r="E75" s="183"/>
      <c r="F75" s="180">
        <f t="shared" si="3"/>
        <v>0</v>
      </c>
      <c r="G75" s="181"/>
      <c r="H75" s="116"/>
      <c r="I75" s="110"/>
      <c r="J75" s="110"/>
      <c r="K75" s="110"/>
      <c r="L75" s="110"/>
      <c r="M75" s="110"/>
      <c r="N75" s="110"/>
      <c r="O75" s="110"/>
      <c r="P75" s="110"/>
      <c r="Q75" s="110"/>
      <c r="R75" s="110"/>
      <c r="S75" s="110"/>
    </row>
    <row r="76" spans="1:19">
      <c r="A76" s="110"/>
      <c r="B76" s="115"/>
      <c r="C76" s="123">
        <v>4</v>
      </c>
      <c r="D76" s="182">
        <f t="shared" si="2"/>
        <v>0</v>
      </c>
      <c r="E76" s="183"/>
      <c r="F76" s="180">
        <f t="shared" si="3"/>
        <v>0</v>
      </c>
      <c r="G76" s="181"/>
      <c r="H76" s="116"/>
      <c r="I76" s="110"/>
      <c r="J76" s="110"/>
      <c r="K76" s="110"/>
      <c r="L76" s="110"/>
      <c r="M76" s="110"/>
      <c r="N76" s="110"/>
      <c r="O76" s="110"/>
      <c r="P76" s="110"/>
      <c r="Q76" s="110"/>
      <c r="R76" s="110"/>
      <c r="S76" s="110"/>
    </row>
    <row r="77" spans="1:19">
      <c r="A77" s="110"/>
      <c r="B77" s="115"/>
      <c r="C77" s="123">
        <v>5</v>
      </c>
      <c r="D77" s="182">
        <f t="shared" si="2"/>
        <v>0</v>
      </c>
      <c r="E77" s="183"/>
      <c r="F77" s="180">
        <f t="shared" si="3"/>
        <v>0</v>
      </c>
      <c r="G77" s="181"/>
      <c r="H77" s="116"/>
      <c r="I77" s="110"/>
      <c r="J77" s="110"/>
      <c r="K77" s="110"/>
      <c r="L77" s="110"/>
      <c r="M77" s="110"/>
      <c r="N77" s="110"/>
      <c r="O77" s="110"/>
      <c r="P77" s="110"/>
      <c r="Q77" s="110"/>
      <c r="R77" s="110"/>
      <c r="S77" s="110"/>
    </row>
    <row r="78" spans="1:19">
      <c r="A78" s="110"/>
      <c r="B78" s="115"/>
      <c r="C78" s="123">
        <v>6</v>
      </c>
      <c r="D78" s="182">
        <f t="shared" si="2"/>
        <v>0</v>
      </c>
      <c r="E78" s="183"/>
      <c r="F78" s="180">
        <f t="shared" si="3"/>
        <v>0</v>
      </c>
      <c r="G78" s="181"/>
      <c r="H78" s="116"/>
      <c r="I78" s="110"/>
      <c r="J78" s="110"/>
      <c r="K78" s="110"/>
      <c r="L78" s="110"/>
      <c r="M78" s="110"/>
      <c r="N78" s="110"/>
      <c r="O78" s="110"/>
      <c r="P78" s="110"/>
      <c r="Q78" s="110"/>
      <c r="R78" s="110"/>
      <c r="S78" s="110"/>
    </row>
    <row r="79" spans="1:19">
      <c r="A79" s="110"/>
      <c r="B79" s="115"/>
      <c r="C79" s="123">
        <v>7</v>
      </c>
      <c r="D79" s="182">
        <f t="shared" si="2"/>
        <v>0</v>
      </c>
      <c r="E79" s="183"/>
      <c r="F79" s="180">
        <f t="shared" si="3"/>
        <v>0</v>
      </c>
      <c r="G79" s="181"/>
      <c r="H79" s="116"/>
      <c r="I79" s="110"/>
      <c r="J79" s="110"/>
      <c r="K79" s="110"/>
      <c r="L79" s="110"/>
      <c r="M79" s="110"/>
      <c r="N79" s="110"/>
      <c r="O79" s="110"/>
      <c r="P79" s="110"/>
      <c r="Q79" s="110"/>
      <c r="R79" s="110"/>
      <c r="S79" s="110"/>
    </row>
    <row r="80" spans="1:19">
      <c r="A80" s="110"/>
      <c r="B80" s="115"/>
      <c r="C80" s="123">
        <v>8</v>
      </c>
      <c r="D80" s="182">
        <f t="shared" si="2"/>
        <v>0</v>
      </c>
      <c r="E80" s="183"/>
      <c r="F80" s="180">
        <f t="shared" si="3"/>
        <v>0</v>
      </c>
      <c r="G80" s="181"/>
      <c r="H80" s="116"/>
      <c r="I80" s="110"/>
      <c r="J80" s="110"/>
      <c r="K80" s="110"/>
      <c r="L80" s="110"/>
      <c r="M80" s="110"/>
      <c r="N80" s="110"/>
      <c r="O80" s="110"/>
      <c r="P80" s="110"/>
      <c r="Q80" s="110"/>
      <c r="R80" s="110"/>
      <c r="S80" s="110"/>
    </row>
    <row r="81" spans="1:19">
      <c r="A81" s="110"/>
      <c r="B81" s="115"/>
      <c r="C81" s="123">
        <v>9</v>
      </c>
      <c r="D81" s="182">
        <f t="shared" si="2"/>
        <v>0</v>
      </c>
      <c r="E81" s="183"/>
      <c r="F81" s="180">
        <f t="shared" si="3"/>
        <v>0</v>
      </c>
      <c r="G81" s="181"/>
      <c r="H81" s="116"/>
      <c r="I81" s="110"/>
      <c r="J81" s="110"/>
      <c r="K81" s="110"/>
      <c r="L81" s="110"/>
      <c r="M81" s="110"/>
      <c r="N81" s="110"/>
      <c r="O81" s="110"/>
      <c r="P81" s="110"/>
      <c r="Q81" s="110"/>
      <c r="R81" s="110"/>
      <c r="S81" s="110"/>
    </row>
    <row r="82" spans="1:19">
      <c r="A82" s="110"/>
      <c r="B82" s="115"/>
      <c r="C82" s="123">
        <v>10</v>
      </c>
      <c r="D82" s="182">
        <f t="shared" si="2"/>
        <v>0</v>
      </c>
      <c r="E82" s="183"/>
      <c r="F82" s="180">
        <f t="shared" si="3"/>
        <v>0</v>
      </c>
      <c r="G82" s="181"/>
      <c r="H82" s="116"/>
      <c r="I82" s="110"/>
      <c r="J82" s="110"/>
      <c r="K82" s="110"/>
      <c r="L82" s="110"/>
      <c r="M82" s="110"/>
      <c r="N82" s="110"/>
      <c r="O82" s="110"/>
      <c r="P82" s="110"/>
      <c r="Q82" s="110"/>
      <c r="R82" s="110"/>
      <c r="S82" s="110"/>
    </row>
    <row r="83" spans="1:19">
      <c r="A83" s="110"/>
      <c r="B83" s="115"/>
      <c r="C83" s="123">
        <v>11</v>
      </c>
      <c r="D83" s="182">
        <f t="shared" si="2"/>
        <v>0</v>
      </c>
      <c r="E83" s="183"/>
      <c r="F83" s="180">
        <f t="shared" si="3"/>
        <v>0</v>
      </c>
      <c r="G83" s="181"/>
      <c r="H83" s="116"/>
      <c r="I83" s="110"/>
      <c r="J83" s="110"/>
      <c r="K83" s="110"/>
      <c r="L83" s="110"/>
      <c r="M83" s="110"/>
      <c r="N83" s="110"/>
      <c r="O83" s="110"/>
      <c r="P83" s="110"/>
      <c r="Q83" s="110"/>
      <c r="R83" s="110"/>
      <c r="S83" s="110"/>
    </row>
    <row r="84" spans="1:19">
      <c r="A84" s="110"/>
      <c r="B84" s="115"/>
      <c r="C84" s="123">
        <v>12</v>
      </c>
      <c r="D84" s="182">
        <f t="shared" si="2"/>
        <v>0</v>
      </c>
      <c r="E84" s="183"/>
      <c r="F84" s="180">
        <f t="shared" si="3"/>
        <v>0</v>
      </c>
      <c r="G84" s="181"/>
      <c r="H84" s="116"/>
      <c r="I84" s="110"/>
      <c r="J84" s="110"/>
      <c r="K84" s="110"/>
      <c r="L84" s="110"/>
      <c r="M84" s="110"/>
      <c r="N84" s="110"/>
      <c r="O84" s="110"/>
      <c r="P84" s="110"/>
      <c r="Q84" s="110"/>
      <c r="R84" s="110"/>
      <c r="S84" s="110"/>
    </row>
    <row r="85" spans="1:19">
      <c r="A85" s="110"/>
      <c r="B85" s="115"/>
      <c r="C85" s="123">
        <v>13</v>
      </c>
      <c r="D85" s="182">
        <f t="shared" si="2"/>
        <v>0</v>
      </c>
      <c r="E85" s="183"/>
      <c r="F85" s="180">
        <f t="shared" si="3"/>
        <v>0</v>
      </c>
      <c r="G85" s="181"/>
      <c r="H85" s="116"/>
      <c r="I85" s="110"/>
      <c r="J85" s="110"/>
      <c r="K85" s="110"/>
      <c r="L85" s="110"/>
      <c r="M85" s="110"/>
      <c r="N85" s="110"/>
      <c r="O85" s="110"/>
      <c r="P85" s="110"/>
      <c r="Q85" s="110"/>
      <c r="R85" s="110"/>
      <c r="S85" s="110"/>
    </row>
    <row r="86" spans="1:19">
      <c r="A86" s="110"/>
      <c r="B86" s="115"/>
      <c r="C86" s="123">
        <v>14</v>
      </c>
      <c r="D86" s="182">
        <f t="shared" si="2"/>
        <v>0</v>
      </c>
      <c r="E86" s="183"/>
      <c r="F86" s="180">
        <f t="shared" si="3"/>
        <v>0</v>
      </c>
      <c r="G86" s="181"/>
      <c r="H86" s="116"/>
      <c r="I86" s="110"/>
      <c r="J86" s="110"/>
      <c r="K86" s="110"/>
      <c r="L86" s="110"/>
      <c r="M86" s="110"/>
      <c r="N86" s="110"/>
      <c r="O86" s="110"/>
      <c r="P86" s="110"/>
      <c r="Q86" s="110"/>
      <c r="R86" s="110"/>
      <c r="S86" s="110"/>
    </row>
    <row r="87" spans="1:19">
      <c r="A87" s="110"/>
      <c r="B87" s="115"/>
      <c r="C87" s="123">
        <v>15</v>
      </c>
      <c r="D87" s="182">
        <f t="shared" si="2"/>
        <v>0</v>
      </c>
      <c r="E87" s="183"/>
      <c r="F87" s="180">
        <f t="shared" si="3"/>
        <v>0</v>
      </c>
      <c r="G87" s="181"/>
      <c r="H87" s="116"/>
      <c r="I87" s="110"/>
      <c r="J87" s="110"/>
      <c r="K87" s="110"/>
      <c r="L87" s="110"/>
      <c r="M87" s="110"/>
      <c r="N87" s="110"/>
      <c r="O87" s="110"/>
      <c r="P87" s="110"/>
      <c r="Q87" s="110"/>
      <c r="R87" s="110"/>
      <c r="S87" s="110"/>
    </row>
    <row r="88" spans="1:19">
      <c r="A88" s="110"/>
      <c r="B88" s="115"/>
      <c r="C88" s="123">
        <v>16</v>
      </c>
      <c r="D88" s="182">
        <f t="shared" si="2"/>
        <v>0</v>
      </c>
      <c r="E88" s="183"/>
      <c r="F88" s="180">
        <f t="shared" si="3"/>
        <v>0</v>
      </c>
      <c r="G88" s="181"/>
      <c r="H88" s="116"/>
      <c r="I88" s="110"/>
      <c r="J88" s="110"/>
      <c r="K88" s="110"/>
      <c r="L88" s="110"/>
      <c r="M88" s="110"/>
      <c r="N88" s="110"/>
      <c r="O88" s="110"/>
      <c r="P88" s="110"/>
      <c r="Q88" s="110"/>
      <c r="R88" s="110"/>
      <c r="S88" s="110"/>
    </row>
    <row r="89" spans="1:19">
      <c r="A89" s="110"/>
      <c r="B89" s="115"/>
      <c r="C89" s="123">
        <v>17</v>
      </c>
      <c r="D89" s="182">
        <f t="shared" si="2"/>
        <v>0</v>
      </c>
      <c r="E89" s="183"/>
      <c r="F89" s="180">
        <f t="shared" si="3"/>
        <v>0</v>
      </c>
      <c r="G89" s="181"/>
      <c r="H89" s="116"/>
      <c r="I89" s="110"/>
      <c r="J89" s="110"/>
      <c r="K89" s="110"/>
      <c r="L89" s="110"/>
      <c r="M89" s="110"/>
      <c r="N89" s="110"/>
      <c r="O89" s="110"/>
      <c r="P89" s="110"/>
      <c r="Q89" s="110"/>
      <c r="R89" s="110"/>
      <c r="S89" s="110"/>
    </row>
    <row r="90" spans="1:19">
      <c r="A90" s="110"/>
      <c r="B90" s="115"/>
      <c r="C90" s="123">
        <v>18</v>
      </c>
      <c r="D90" s="182">
        <f t="shared" si="2"/>
        <v>0</v>
      </c>
      <c r="E90" s="183"/>
      <c r="F90" s="180">
        <f t="shared" si="3"/>
        <v>0</v>
      </c>
      <c r="G90" s="181"/>
      <c r="H90" s="116"/>
      <c r="I90" s="110"/>
      <c r="J90" s="110"/>
      <c r="K90" s="110"/>
      <c r="L90" s="110"/>
      <c r="M90" s="110"/>
      <c r="N90" s="110"/>
      <c r="O90" s="110"/>
      <c r="P90" s="110"/>
      <c r="Q90" s="110"/>
      <c r="R90" s="110"/>
      <c r="S90" s="110"/>
    </row>
    <row r="91" spans="1:19">
      <c r="A91" s="110"/>
      <c r="B91" s="115"/>
      <c r="C91" s="123">
        <v>19</v>
      </c>
      <c r="D91" s="182">
        <f t="shared" si="2"/>
        <v>0</v>
      </c>
      <c r="E91" s="183"/>
      <c r="F91" s="180">
        <f t="shared" si="3"/>
        <v>0</v>
      </c>
      <c r="G91" s="181"/>
      <c r="H91" s="116"/>
      <c r="I91" s="110"/>
      <c r="J91" s="110"/>
      <c r="K91" s="110"/>
      <c r="L91" s="110"/>
      <c r="M91" s="110"/>
      <c r="N91" s="110"/>
      <c r="O91" s="110"/>
      <c r="P91" s="110"/>
      <c r="Q91" s="110"/>
      <c r="R91" s="110"/>
      <c r="S91" s="110"/>
    </row>
    <row r="92" spans="1:19">
      <c r="A92" s="110"/>
      <c r="B92" s="115"/>
      <c r="C92" s="123">
        <v>20</v>
      </c>
      <c r="D92" s="182">
        <f t="shared" si="2"/>
        <v>0</v>
      </c>
      <c r="E92" s="183"/>
      <c r="F92" s="180">
        <f t="shared" si="3"/>
        <v>0</v>
      </c>
      <c r="G92" s="181"/>
      <c r="H92" s="116"/>
      <c r="I92" s="110"/>
      <c r="J92" s="110"/>
      <c r="K92" s="110"/>
      <c r="L92" s="110"/>
      <c r="M92" s="110"/>
      <c r="N92" s="110"/>
      <c r="O92" s="110"/>
      <c r="P92" s="110"/>
      <c r="Q92" s="110"/>
      <c r="R92" s="110"/>
      <c r="S92" s="110"/>
    </row>
    <row r="93" spans="1:19">
      <c r="A93" s="110"/>
      <c r="B93" s="115"/>
      <c r="C93" s="123">
        <v>21</v>
      </c>
      <c r="D93" s="182">
        <f t="shared" si="2"/>
        <v>0</v>
      </c>
      <c r="E93" s="183"/>
      <c r="F93" s="180">
        <f t="shared" si="3"/>
        <v>0</v>
      </c>
      <c r="G93" s="181"/>
      <c r="H93" s="116"/>
      <c r="I93" s="110"/>
      <c r="J93" s="110"/>
      <c r="K93" s="110"/>
      <c r="L93" s="110"/>
      <c r="M93" s="110"/>
      <c r="N93" s="110"/>
      <c r="O93" s="110"/>
      <c r="P93" s="110"/>
      <c r="Q93" s="110"/>
      <c r="R93" s="110"/>
      <c r="S93" s="110"/>
    </row>
    <row r="94" spans="1:19">
      <c r="A94" s="110"/>
      <c r="B94" s="115"/>
      <c r="C94" s="123">
        <v>22</v>
      </c>
      <c r="D94" s="182">
        <f t="shared" si="2"/>
        <v>0</v>
      </c>
      <c r="E94" s="183"/>
      <c r="F94" s="180">
        <f t="shared" si="3"/>
        <v>0</v>
      </c>
      <c r="G94" s="181"/>
      <c r="H94" s="116"/>
      <c r="I94" s="110"/>
      <c r="J94" s="110"/>
      <c r="K94" s="110"/>
      <c r="L94" s="110"/>
      <c r="M94" s="110"/>
      <c r="N94" s="110"/>
      <c r="O94" s="110"/>
      <c r="P94" s="110"/>
      <c r="Q94" s="110"/>
      <c r="R94" s="110"/>
      <c r="S94" s="110"/>
    </row>
    <row r="95" spans="1:19">
      <c r="A95" s="110"/>
      <c r="B95" s="115"/>
      <c r="C95" s="123">
        <v>23</v>
      </c>
      <c r="D95" s="182">
        <f t="shared" si="2"/>
        <v>0</v>
      </c>
      <c r="E95" s="183"/>
      <c r="F95" s="180">
        <f t="shared" si="3"/>
        <v>0</v>
      </c>
      <c r="G95" s="181"/>
      <c r="H95" s="116"/>
      <c r="I95" s="110"/>
      <c r="J95" s="110"/>
      <c r="K95" s="110"/>
      <c r="L95" s="110"/>
      <c r="M95" s="110"/>
      <c r="N95" s="110"/>
      <c r="O95" s="110"/>
      <c r="P95" s="110"/>
      <c r="Q95" s="110"/>
      <c r="R95" s="110"/>
      <c r="S95" s="110"/>
    </row>
    <row r="96" spans="1:19">
      <c r="A96" s="110"/>
      <c r="B96" s="115"/>
      <c r="C96" s="123">
        <v>24</v>
      </c>
      <c r="D96" s="182">
        <f t="shared" si="2"/>
        <v>0</v>
      </c>
      <c r="E96" s="183"/>
      <c r="F96" s="180">
        <f t="shared" si="3"/>
        <v>0</v>
      </c>
      <c r="G96" s="181"/>
      <c r="H96" s="116"/>
      <c r="I96" s="110"/>
      <c r="J96" s="110"/>
      <c r="K96" s="110"/>
      <c r="L96" s="110"/>
      <c r="M96" s="110"/>
      <c r="N96" s="110"/>
      <c r="O96" s="110"/>
      <c r="P96" s="110"/>
      <c r="Q96" s="110"/>
      <c r="R96" s="110"/>
      <c r="S96" s="110"/>
    </row>
    <row r="97" spans="1:19">
      <c r="A97" s="110"/>
      <c r="B97" s="115"/>
      <c r="C97" s="124">
        <v>25</v>
      </c>
      <c r="D97" s="200">
        <f t="shared" si="2"/>
        <v>0</v>
      </c>
      <c r="E97" s="201"/>
      <c r="F97" s="200">
        <f t="shared" si="3"/>
        <v>0</v>
      </c>
      <c r="G97" s="203"/>
      <c r="H97" s="116"/>
      <c r="I97" s="110"/>
      <c r="J97" s="110"/>
      <c r="K97" s="110"/>
      <c r="L97" s="110"/>
      <c r="M97" s="110"/>
      <c r="N97" s="110"/>
      <c r="O97" s="110"/>
      <c r="P97" s="110"/>
      <c r="Q97" s="110"/>
      <c r="R97" s="110"/>
      <c r="S97" s="110"/>
    </row>
    <row r="98" spans="1:19">
      <c r="A98" s="110"/>
      <c r="B98" s="125"/>
      <c r="C98" s="126"/>
      <c r="D98" s="126"/>
      <c r="E98" s="126"/>
      <c r="F98" s="126"/>
      <c r="G98" s="126"/>
      <c r="H98" s="127"/>
      <c r="I98" s="110"/>
      <c r="J98" s="110"/>
      <c r="K98" s="110"/>
      <c r="L98" s="110"/>
      <c r="M98" s="110"/>
      <c r="N98" s="110"/>
      <c r="O98" s="110"/>
      <c r="P98" s="110"/>
      <c r="Q98" s="110"/>
      <c r="R98" s="110"/>
      <c r="S98" s="110"/>
    </row>
    <row r="99" spans="1:19">
      <c r="A99" s="110"/>
      <c r="B99" s="109"/>
      <c r="C99" s="109"/>
      <c r="D99" s="109"/>
      <c r="E99" s="109"/>
      <c r="F99" s="109"/>
      <c r="G99" s="109"/>
      <c r="H99" s="109"/>
      <c r="I99" s="109"/>
      <c r="J99" s="110"/>
      <c r="K99" s="110"/>
      <c r="L99" s="110"/>
      <c r="M99" s="110"/>
      <c r="N99" s="110"/>
      <c r="O99" s="110"/>
      <c r="P99" s="110"/>
      <c r="Q99" s="110"/>
      <c r="R99" s="110"/>
      <c r="S99" s="110"/>
    </row>
  </sheetData>
  <sheetProtection algorithmName="SHA-512" hashValue="lrJKxEQQfOhnRrrmh8rz4tr7VVH5kWTBbViH6WdTYU6lfV/WEjlnNPsQEa5eR1lIjMVGhYxhuHI84ceNxYmi5A==" saltValue="2KcaCr3VKFex8T8Evme70A==" spinCount="100000" sheet="1" formatColumns="0" formatRows="0" selectLockedCells="1"/>
  <mergeCells count="136">
    <mergeCell ref="C3:G3"/>
    <mergeCell ref="C4:G4"/>
    <mergeCell ref="C5:G5"/>
    <mergeCell ref="C6:G6"/>
    <mergeCell ref="D7:G7"/>
    <mergeCell ref="D8:G8"/>
    <mergeCell ref="F17:G17"/>
    <mergeCell ref="F19:G19"/>
    <mergeCell ref="F20:G20"/>
    <mergeCell ref="C22:G22"/>
    <mergeCell ref="D23:E23"/>
    <mergeCell ref="F23:G23"/>
    <mergeCell ref="C10:G10"/>
    <mergeCell ref="D11:G11"/>
    <mergeCell ref="D12:G12"/>
    <mergeCell ref="D13:G13"/>
    <mergeCell ref="F15:G15"/>
    <mergeCell ref="F16:G16"/>
    <mergeCell ref="D27:E27"/>
    <mergeCell ref="F27:G27"/>
    <mergeCell ref="D28:E28"/>
    <mergeCell ref="F28:G28"/>
    <mergeCell ref="D29:E29"/>
    <mergeCell ref="F29:G29"/>
    <mergeCell ref="D24:E24"/>
    <mergeCell ref="F24:G24"/>
    <mergeCell ref="D25:E25"/>
    <mergeCell ref="F25:G25"/>
    <mergeCell ref="D26:E26"/>
    <mergeCell ref="F26:G26"/>
    <mergeCell ref="D33:E33"/>
    <mergeCell ref="F33:G33"/>
    <mergeCell ref="D34:E34"/>
    <mergeCell ref="F34:G34"/>
    <mergeCell ref="D35:E35"/>
    <mergeCell ref="F35:G35"/>
    <mergeCell ref="D30:E30"/>
    <mergeCell ref="F30:G30"/>
    <mergeCell ref="D31:E31"/>
    <mergeCell ref="F31:G31"/>
    <mergeCell ref="D32:E32"/>
    <mergeCell ref="F32:G32"/>
    <mergeCell ref="D39:E39"/>
    <mergeCell ref="F39:G39"/>
    <mergeCell ref="D40:E40"/>
    <mergeCell ref="F40:G40"/>
    <mergeCell ref="D41:E41"/>
    <mergeCell ref="F41:G41"/>
    <mergeCell ref="D36:E36"/>
    <mergeCell ref="F36:G36"/>
    <mergeCell ref="D37:E37"/>
    <mergeCell ref="F37:G37"/>
    <mergeCell ref="D38:E38"/>
    <mergeCell ref="F38:G38"/>
    <mergeCell ref="D45:E45"/>
    <mergeCell ref="F45:G45"/>
    <mergeCell ref="D46:E46"/>
    <mergeCell ref="F46:G46"/>
    <mergeCell ref="D47:E47"/>
    <mergeCell ref="F47:G47"/>
    <mergeCell ref="D42:E42"/>
    <mergeCell ref="F42:G42"/>
    <mergeCell ref="D43:E43"/>
    <mergeCell ref="F43:G43"/>
    <mergeCell ref="D44:E44"/>
    <mergeCell ref="F44:G44"/>
    <mergeCell ref="D56:G56"/>
    <mergeCell ref="D57:G57"/>
    <mergeCell ref="C59:G59"/>
    <mergeCell ref="D60:G60"/>
    <mergeCell ref="D61:G61"/>
    <mergeCell ref="D62:G62"/>
    <mergeCell ref="D48:E48"/>
    <mergeCell ref="F48:G48"/>
    <mergeCell ref="C52:G52"/>
    <mergeCell ref="C53:G53"/>
    <mergeCell ref="C54:G54"/>
    <mergeCell ref="C55:G55"/>
    <mergeCell ref="D72:E72"/>
    <mergeCell ref="F72:G72"/>
    <mergeCell ref="D73:E73"/>
    <mergeCell ref="F73:G73"/>
    <mergeCell ref="D74:E74"/>
    <mergeCell ref="F74:G74"/>
    <mergeCell ref="F64:G64"/>
    <mergeCell ref="F65:G65"/>
    <mergeCell ref="F66:G66"/>
    <mergeCell ref="F68:G68"/>
    <mergeCell ref="F69:G69"/>
    <mergeCell ref="C71:G71"/>
    <mergeCell ref="D78:E78"/>
    <mergeCell ref="F78:G78"/>
    <mergeCell ref="D79:E79"/>
    <mergeCell ref="F79:G79"/>
    <mergeCell ref="D80:E80"/>
    <mergeCell ref="F80:G80"/>
    <mergeCell ref="D75:E75"/>
    <mergeCell ref="F75:G75"/>
    <mergeCell ref="D76:E76"/>
    <mergeCell ref="F76:G76"/>
    <mergeCell ref="D77:E77"/>
    <mergeCell ref="F77:G77"/>
    <mergeCell ref="D84:E84"/>
    <mergeCell ref="F84:G84"/>
    <mergeCell ref="D85:E85"/>
    <mergeCell ref="F85:G85"/>
    <mergeCell ref="D86:E86"/>
    <mergeCell ref="F86:G86"/>
    <mergeCell ref="D81:E81"/>
    <mergeCell ref="F81:G81"/>
    <mergeCell ref="D82:E82"/>
    <mergeCell ref="F82:G82"/>
    <mergeCell ref="D83:E83"/>
    <mergeCell ref="F83:G83"/>
    <mergeCell ref="D90:E90"/>
    <mergeCell ref="F90:G90"/>
    <mergeCell ref="D91:E91"/>
    <mergeCell ref="F91:G91"/>
    <mergeCell ref="D92:E92"/>
    <mergeCell ref="F92:G92"/>
    <mergeCell ref="D87:E87"/>
    <mergeCell ref="F87:G87"/>
    <mergeCell ref="D88:E88"/>
    <mergeCell ref="F88:G88"/>
    <mergeCell ref="D89:E89"/>
    <mergeCell ref="F89:G89"/>
    <mergeCell ref="D96:E96"/>
    <mergeCell ref="F96:G96"/>
    <mergeCell ref="D97:E97"/>
    <mergeCell ref="F97:G97"/>
    <mergeCell ref="D93:E93"/>
    <mergeCell ref="F93:G93"/>
    <mergeCell ref="D94:E94"/>
    <mergeCell ref="F94:G94"/>
    <mergeCell ref="D95:E95"/>
    <mergeCell ref="F95:G95"/>
  </mergeCells>
  <conditionalFormatting sqref="D13:G13">
    <cfRule type="expression" dxfId="22" priority="23">
      <formula>$C$13="Escalation Rate"</formula>
    </cfRule>
  </conditionalFormatting>
  <conditionalFormatting sqref="F19:G20">
    <cfRule type="expression" dxfId="21" priority="22">
      <formula>AND(New_Transmission="No",REC_Type="Index REC")</formula>
    </cfRule>
  </conditionalFormatting>
  <conditionalFormatting sqref="D24:E48">
    <cfRule type="expression" dxfId="20" priority="21">
      <formula>$D$12="Escalating"</formula>
    </cfRule>
  </conditionalFormatting>
  <conditionalFormatting sqref="F24:G48">
    <cfRule type="expression" dxfId="19" priority="20">
      <formula>$D$12="Level"</formula>
    </cfRule>
  </conditionalFormatting>
  <conditionalFormatting sqref="D24:E24">
    <cfRule type="expression" dxfId="18" priority="18">
      <formula>$D$12&lt;&gt;"Escalating"</formula>
    </cfRule>
  </conditionalFormatting>
  <conditionalFormatting sqref="F24:G24">
    <cfRule type="expression" dxfId="17" priority="17">
      <formula>$D$12&lt;&gt;"Level"</formula>
    </cfRule>
  </conditionalFormatting>
  <conditionalFormatting sqref="D62:G62">
    <cfRule type="expression" dxfId="16" priority="47">
      <formula>$C$13="Escalation Rate"</formula>
    </cfRule>
  </conditionalFormatting>
  <conditionalFormatting sqref="D73:E97">
    <cfRule type="expression" dxfId="15" priority="14">
      <formula>$D$12="Escalating"</formula>
    </cfRule>
  </conditionalFormatting>
  <conditionalFormatting sqref="F73:G97">
    <cfRule type="expression" dxfId="14" priority="13">
      <formula>$D$12="Level"</formula>
    </cfRule>
  </conditionalFormatting>
  <conditionalFormatting sqref="C62">
    <cfRule type="expression" dxfId="13" priority="12">
      <formula>OR($D$12&lt;&gt;"Level",$D$12&lt;&gt;"")</formula>
    </cfRule>
  </conditionalFormatting>
  <conditionalFormatting sqref="D73:E73">
    <cfRule type="expression" dxfId="12" priority="11">
      <formula>$D$12&lt;&gt;"Escalating"</formula>
    </cfRule>
  </conditionalFormatting>
  <conditionalFormatting sqref="F73:G73">
    <cfRule type="expression" dxfId="11" priority="10">
      <formula>$D$12&lt;&gt;"Level"</formula>
    </cfRule>
  </conditionalFormatting>
  <conditionalFormatting sqref="C62">
    <cfRule type="expression" dxfId="10" priority="8">
      <formula>OR($D$12="",$D$12="Level")</formula>
    </cfRule>
  </conditionalFormatting>
  <conditionalFormatting sqref="F15:G17">
    <cfRule type="expression" dxfId="9" priority="5">
      <formula>AND(New_Transmission="Yes",REC_Type="Index REC")</formula>
    </cfRule>
  </conditionalFormatting>
  <conditionalFormatting sqref="C13">
    <cfRule type="expression" dxfId="8" priority="15">
      <formula>OR($D$12="",$D$12="Level")</formula>
    </cfRule>
    <cfRule type="expression" dxfId="7" priority="19">
      <formula>OR($D$12&lt;&gt;"Level",$D$12&lt;&gt;"")</formula>
    </cfRule>
  </conditionalFormatting>
  <conditionalFormatting sqref="F68:G69">
    <cfRule type="expression" dxfId="6" priority="2">
      <formula>Energy_Storage="No"</formula>
    </cfRule>
    <cfRule type="expression" dxfId="5" priority="7">
      <formula>AND(New_Transmission="No",REC_Type="Index REC")</formula>
    </cfRule>
  </conditionalFormatting>
  <conditionalFormatting sqref="F64:G66">
    <cfRule type="expression" dxfId="4" priority="6">
      <formula>AND(New_Transmission="Yes",REC_Type="Index REC")</formula>
    </cfRule>
  </conditionalFormatting>
  <conditionalFormatting sqref="B2:H49 B51:H98">
    <cfRule type="expression" dxfId="3" priority="1">
      <formula>Hydropower&lt;&gt;"Yes"</formula>
    </cfRule>
  </conditionalFormatting>
  <dataValidations count="6">
    <dataValidation type="decimal" operator="lessThanOrEqual" allowBlank="1" showInputMessage="1" showErrorMessage="1" error="Escalation rate cannot exceed 3%." sqref="D62:G62" xr:uid="{E4358618-5B9F-0842-919C-1DE0498AA23B}">
      <formula1>0.03</formula1>
    </dataValidation>
    <dataValidation type="decimal" operator="lessThanOrEqual" allowBlank="1" showInputMessage="1" showErrorMessage="1" error="Escalation rate cannot exceed 3 percent." sqref="F18:G18 D13:E20 F13:G14 D64:E69 F67:G67" xr:uid="{D25C3276-AEC4-F141-909F-4DE566F144B4}">
      <formula1>0.03</formula1>
    </dataValidation>
    <dataValidation type="list" allowBlank="1" showInputMessage="1" showErrorMessage="1" sqref="D12" xr:uid="{810BDBD4-E721-6E42-96E0-E809B5B29004}">
      <formula1>"Level,Escalating,Both"</formula1>
    </dataValidation>
    <dataValidation type="list" allowBlank="1" showInputMessage="1" showErrorMessage="1" sqref="D11" xr:uid="{CE4FD681-2C18-ED4A-AB68-2C7B79886B51}">
      <formula1>"Fixed REC,Index REC"</formula1>
    </dataValidation>
    <dataValidation type="decimal" allowBlank="1" showInputMessage="1" showErrorMessage="1" sqref="F15:G16 F19:G20 F68:G69 F64:G65" xr:uid="{6D4CF6F9-5579-B143-B4A4-FC9CB1F94BA8}">
      <formula1>0</formula1>
      <formula2>1</formula2>
    </dataValidation>
    <dataValidation type="decimal" operator="greaterThanOrEqual" allowBlank="1" showInputMessage="1" showErrorMessage="1" sqref="F17:G17 F66:G66" xr:uid="{B7D1659F-4470-9346-BE36-67663DAC3255}">
      <formula1>0</formula1>
    </dataValidation>
  </dataValidations>
  <pageMargins left="0.7" right="0.7" top="0.75" bottom="0.75" header="0.3" footer="0.3"/>
  <pageSetup scale="88"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expression" priority="16" id="{EA064283-AAAC-C444-AB62-F81DD2470FD7}">
            <xm:f>$C25&gt;'Part I'!$H$25</xm:f>
            <x14:dxf>
              <font>
                <color theme="1" tint="0.34998626667073579"/>
              </font>
              <fill>
                <patternFill>
                  <bgColor theme="6"/>
                </patternFill>
              </fill>
            </x14:dxf>
          </x14:cfRule>
          <xm:sqref>D25:G48</xm:sqref>
        </x14:conditionalFormatting>
        <x14:conditionalFormatting xmlns:xm="http://schemas.microsoft.com/office/excel/2006/main">
          <x14:cfRule type="expression" priority="9" id="{08C073EA-19D4-5343-8855-CA5416C5577A}">
            <xm:f>$C74&gt;'Part I'!$H$25</xm:f>
            <x14:dxf>
              <font>
                <color theme="1" tint="0.34998626667073579"/>
              </font>
              <fill>
                <patternFill>
                  <bgColor theme="6"/>
                </patternFill>
              </fill>
            </x14:dxf>
          </x14:cfRule>
          <xm:sqref>D74:G97</xm:sqref>
        </x14:conditionalFormatting>
        <x14:conditionalFormatting xmlns:xm="http://schemas.microsoft.com/office/excel/2006/main">
          <x14:cfRule type="expression" priority="4" id="{455C7618-BD9A-4048-8FEE-2058592B2ECD}">
            <xm:f>'Part I'!$G$19&lt;&gt;"Yes"</xm:f>
            <x14:dxf>
              <font>
                <color theme="1" tint="0.499984740745262"/>
              </font>
              <fill>
                <patternFill>
                  <bgColor theme="6"/>
                </patternFill>
              </fill>
            </x14:dxf>
          </x14:cfRule>
          <xm:sqref>B51:H98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0BFB2-5C0A-BD40-AC10-C56B6A03380F}">
  <dimension ref="A1:W66"/>
  <sheetViews>
    <sheetView workbookViewId="0">
      <selection activeCell="P52" sqref="P52"/>
    </sheetView>
  </sheetViews>
  <sheetFormatPr defaultColWidth="8.875" defaultRowHeight="15"/>
  <cols>
    <col min="1" max="1" width="5.5" style="42" customWidth="1"/>
    <col min="2" max="2" width="5" style="42" customWidth="1"/>
    <col min="3" max="3" width="8.875" style="42" customWidth="1"/>
    <col min="4" max="4" width="16.5" style="42" customWidth="1"/>
    <col min="5" max="5" width="35.875" style="42" bestFit="1" customWidth="1"/>
    <col min="6" max="6" width="10" style="42" customWidth="1"/>
    <col min="7" max="7" width="10" style="42" bestFit="1" customWidth="1"/>
    <col min="8" max="8" width="43" style="42" customWidth="1"/>
    <col min="9" max="10" width="13" style="42" customWidth="1"/>
    <col min="11" max="12" width="15" style="42" customWidth="1"/>
    <col min="13" max="14" width="14.5" style="42" customWidth="1"/>
    <col min="15" max="16" width="15.125" style="42" customWidth="1"/>
    <col min="17" max="17" width="5.5" style="42" customWidth="1"/>
    <col min="18" max="18" width="3.875" style="42" customWidth="1"/>
    <col min="19" max="16384" width="8.875" style="42"/>
  </cols>
  <sheetData>
    <row r="1" spans="1:23">
      <c r="A1" s="81"/>
      <c r="B1" s="43"/>
      <c r="C1" s="43"/>
      <c r="D1" s="43"/>
      <c r="E1" s="43"/>
      <c r="F1" s="43"/>
      <c r="G1" s="43"/>
      <c r="H1" s="43"/>
      <c r="I1" s="43"/>
      <c r="J1" s="43"/>
      <c r="K1" s="43"/>
      <c r="L1" s="43"/>
      <c r="M1" s="43"/>
      <c r="N1" s="43"/>
      <c r="O1" s="43"/>
      <c r="P1" s="43"/>
      <c r="Q1" s="43"/>
      <c r="R1" s="43"/>
      <c r="S1" s="43"/>
      <c r="T1" s="43"/>
      <c r="U1" s="43"/>
      <c r="V1" s="43"/>
      <c r="W1" s="43"/>
    </row>
    <row r="2" spans="1:23" ht="15.75">
      <c r="A2" s="43"/>
      <c r="B2" s="80"/>
      <c r="C2" s="79"/>
      <c r="D2" s="78"/>
      <c r="E2" s="78"/>
      <c r="F2" s="78"/>
      <c r="G2" s="78"/>
      <c r="H2" s="78"/>
      <c r="I2" s="78"/>
      <c r="J2" s="78"/>
      <c r="K2" s="78"/>
      <c r="L2" s="78"/>
      <c r="M2" s="65"/>
      <c r="N2" s="65"/>
      <c r="O2" s="65"/>
      <c r="P2" s="65"/>
      <c r="Q2" s="64"/>
      <c r="R2" s="43"/>
      <c r="S2" s="43"/>
      <c r="T2" s="43"/>
      <c r="U2" s="43"/>
      <c r="V2" s="43"/>
      <c r="W2" s="43"/>
    </row>
    <row r="3" spans="1:23" ht="18.75">
      <c r="A3" s="43"/>
      <c r="B3" s="77"/>
      <c r="C3" s="211" t="s">
        <v>0</v>
      </c>
      <c r="D3" s="211"/>
      <c r="E3" s="211"/>
      <c r="F3" s="211"/>
      <c r="G3" s="211"/>
      <c r="H3" s="211"/>
      <c r="I3" s="211"/>
      <c r="J3" s="211"/>
      <c r="K3" s="211"/>
      <c r="L3" s="211"/>
      <c r="M3" s="211"/>
      <c r="N3" s="211"/>
      <c r="O3" s="211"/>
      <c r="P3" s="211"/>
      <c r="Q3" s="47"/>
      <c r="R3" s="43"/>
      <c r="S3" s="43"/>
      <c r="T3" s="43"/>
      <c r="U3" s="43"/>
      <c r="V3" s="43"/>
      <c r="W3" s="43"/>
    </row>
    <row r="4" spans="1:23" ht="15.75">
      <c r="A4" s="43"/>
      <c r="B4" s="76"/>
      <c r="C4" s="212" t="str">
        <f>'User Guide'!C4</f>
        <v>NYSERDA RFP No. T4RFP21-1</v>
      </c>
      <c r="D4" s="212"/>
      <c r="E4" s="212"/>
      <c r="F4" s="212"/>
      <c r="G4" s="212"/>
      <c r="H4" s="212"/>
      <c r="I4" s="212"/>
      <c r="J4" s="212"/>
      <c r="K4" s="212"/>
      <c r="L4" s="212"/>
      <c r="M4" s="212"/>
      <c r="N4" s="212"/>
      <c r="O4" s="212"/>
      <c r="P4" s="212"/>
      <c r="Q4" s="47"/>
      <c r="R4" s="43"/>
      <c r="S4" s="43"/>
      <c r="T4" s="43"/>
      <c r="U4" s="43"/>
      <c r="V4" s="43"/>
      <c r="W4" s="43"/>
    </row>
    <row r="5" spans="1:23" ht="15.75">
      <c r="A5" s="43"/>
      <c r="B5" s="76"/>
      <c r="C5" s="212" t="s">
        <v>74</v>
      </c>
      <c r="D5" s="212"/>
      <c r="E5" s="212"/>
      <c r="F5" s="212"/>
      <c r="G5" s="212"/>
      <c r="H5" s="212"/>
      <c r="I5" s="212"/>
      <c r="J5" s="212"/>
      <c r="K5" s="212"/>
      <c r="L5" s="212"/>
      <c r="M5" s="212"/>
      <c r="N5" s="212"/>
      <c r="O5" s="212"/>
      <c r="P5" s="212"/>
      <c r="Q5" s="47"/>
      <c r="R5" s="43"/>
      <c r="S5" s="43"/>
      <c r="T5" s="43"/>
      <c r="U5" s="43"/>
      <c r="V5" s="43"/>
      <c r="W5" s="43"/>
    </row>
    <row r="6" spans="1:23">
      <c r="A6" s="43"/>
      <c r="B6" s="75"/>
      <c r="C6" s="213" t="s">
        <v>75</v>
      </c>
      <c r="D6" s="213"/>
      <c r="E6" s="213"/>
      <c r="F6" s="213"/>
      <c r="G6" s="213"/>
      <c r="H6" s="213"/>
      <c r="I6" s="213"/>
      <c r="J6" s="213"/>
      <c r="K6" s="213"/>
      <c r="L6" s="213"/>
      <c r="M6" s="213"/>
      <c r="N6" s="213"/>
      <c r="O6" s="213"/>
      <c r="P6" s="213"/>
      <c r="Q6" s="47"/>
      <c r="R6" s="43"/>
      <c r="S6" s="43"/>
      <c r="T6" s="43"/>
      <c r="U6" s="43"/>
      <c r="V6" s="43"/>
      <c r="W6" s="43"/>
    </row>
    <row r="7" spans="1:23">
      <c r="A7" s="43"/>
      <c r="B7" s="75"/>
      <c r="C7" s="213" t="s">
        <v>76</v>
      </c>
      <c r="D7" s="213"/>
      <c r="E7" s="213"/>
      <c r="F7" s="213"/>
      <c r="G7" s="213"/>
      <c r="H7" s="213"/>
      <c r="I7" s="213"/>
      <c r="J7" s="213"/>
      <c r="K7" s="213"/>
      <c r="L7" s="213"/>
      <c r="M7" s="213"/>
      <c r="N7" s="213"/>
      <c r="O7" s="213"/>
      <c r="P7" s="213"/>
      <c r="Q7" s="47"/>
      <c r="R7" s="43"/>
      <c r="S7" s="43"/>
      <c r="T7" s="43"/>
      <c r="U7" s="43"/>
      <c r="V7" s="43"/>
      <c r="W7" s="43"/>
    </row>
    <row r="8" spans="1:23">
      <c r="A8" s="43"/>
      <c r="B8" s="54"/>
      <c r="C8" s="57"/>
      <c r="D8" s="57"/>
      <c r="E8" s="57"/>
      <c r="F8" s="57"/>
      <c r="G8" s="57"/>
      <c r="H8" s="57"/>
      <c r="I8" s="57"/>
      <c r="J8" s="57"/>
      <c r="K8" s="57"/>
      <c r="L8" s="57"/>
      <c r="M8" s="57"/>
      <c r="N8" s="57"/>
      <c r="O8" s="57"/>
      <c r="P8" s="57"/>
      <c r="Q8" s="47"/>
      <c r="R8" s="43"/>
      <c r="S8" s="43"/>
      <c r="T8" s="43"/>
      <c r="U8" s="43"/>
      <c r="V8" s="43"/>
      <c r="W8" s="43"/>
    </row>
    <row r="9" spans="1:23">
      <c r="A9" s="43"/>
      <c r="B9" s="54"/>
      <c r="C9" s="57" t="s">
        <v>4</v>
      </c>
      <c r="D9" s="57"/>
      <c r="E9" s="214">
        <f>Proposer_Name</f>
        <v>0</v>
      </c>
      <c r="F9" s="214"/>
      <c r="G9" s="57"/>
      <c r="H9" s="210"/>
      <c r="I9" s="210"/>
      <c r="J9" s="210"/>
      <c r="K9" s="210"/>
      <c r="L9" s="210"/>
      <c r="M9" s="210"/>
      <c r="N9" s="210"/>
      <c r="O9" s="210"/>
      <c r="P9" s="210"/>
      <c r="Q9" s="47"/>
      <c r="R9" s="43"/>
      <c r="S9" s="68" t="s">
        <v>77</v>
      </c>
      <c r="T9" s="68"/>
      <c r="U9" s="68"/>
      <c r="V9" s="68"/>
      <c r="W9" s="43"/>
    </row>
    <row r="10" spans="1:23">
      <c r="A10" s="43"/>
      <c r="B10" s="54"/>
      <c r="C10" s="86" t="s">
        <v>7</v>
      </c>
      <c r="D10" s="57"/>
      <c r="E10" s="215">
        <f>Project_Name</f>
        <v>0</v>
      </c>
      <c r="F10" s="215"/>
      <c r="G10" s="74"/>
      <c r="H10" s="210"/>
      <c r="I10" s="210"/>
      <c r="J10" s="210"/>
      <c r="K10" s="210"/>
      <c r="L10" s="210"/>
      <c r="M10" s="210"/>
      <c r="N10" s="210"/>
      <c r="O10" s="210"/>
      <c r="P10" s="210"/>
      <c r="Q10" s="47"/>
      <c r="R10" s="43"/>
      <c r="S10" s="68" t="s">
        <v>77</v>
      </c>
      <c r="T10" s="68"/>
      <c r="U10" s="68"/>
      <c r="V10" s="68"/>
      <c r="W10" s="43"/>
    </row>
    <row r="11" spans="1:23">
      <c r="A11" s="43"/>
      <c r="B11" s="54"/>
      <c r="C11" s="73"/>
      <c r="D11" s="57"/>
      <c r="E11" s="57"/>
      <c r="F11" s="73"/>
      <c r="G11" s="57"/>
      <c r="H11" s="57"/>
      <c r="I11" s="57"/>
      <c r="J11" s="57"/>
      <c r="K11" s="57"/>
      <c r="L11" s="57"/>
      <c r="M11" s="57"/>
      <c r="N11" s="57"/>
      <c r="O11" s="57"/>
      <c r="P11" s="57"/>
      <c r="Q11" s="47"/>
      <c r="R11" s="43"/>
      <c r="S11" s="43"/>
      <c r="T11" s="43"/>
      <c r="U11" s="43"/>
      <c r="V11" s="43"/>
      <c r="W11" s="43"/>
    </row>
    <row r="12" spans="1:23" ht="60" customHeight="1">
      <c r="A12" s="43"/>
      <c r="B12" s="54"/>
      <c r="C12" s="71" t="s">
        <v>78</v>
      </c>
      <c r="D12" s="71" t="s">
        <v>79</v>
      </c>
      <c r="E12" s="72" t="s">
        <v>80</v>
      </c>
      <c r="F12" s="71" t="s">
        <v>81</v>
      </c>
      <c r="G12" s="71" t="s">
        <v>82</v>
      </c>
      <c r="H12" s="71" t="s">
        <v>83</v>
      </c>
      <c r="I12" s="71" t="s">
        <v>84</v>
      </c>
      <c r="J12" s="70" t="s">
        <v>85</v>
      </c>
      <c r="K12" s="71" t="s">
        <v>86</v>
      </c>
      <c r="L12" s="70" t="s">
        <v>87</v>
      </c>
      <c r="M12" s="71" t="s">
        <v>88</v>
      </c>
      <c r="N12" s="70" t="s">
        <v>89</v>
      </c>
      <c r="O12" s="70" t="s">
        <v>90</v>
      </c>
      <c r="P12" s="70" t="s">
        <v>91</v>
      </c>
      <c r="Q12" s="47"/>
      <c r="R12" s="43"/>
      <c r="S12" s="43"/>
      <c r="T12" s="43"/>
      <c r="U12" s="43"/>
      <c r="V12" s="43"/>
      <c r="W12" s="43"/>
    </row>
    <row r="13" spans="1:23">
      <c r="A13" s="43"/>
      <c r="B13" s="54"/>
      <c r="C13" s="69" t="s">
        <v>92</v>
      </c>
      <c r="D13" s="87"/>
      <c r="E13" s="87"/>
      <c r="F13" s="104"/>
      <c r="G13" s="104"/>
      <c r="H13" s="97"/>
      <c r="I13" s="98"/>
      <c r="J13" s="98"/>
      <c r="K13" s="99"/>
      <c r="L13" s="99"/>
      <c r="M13" s="99"/>
      <c r="N13" s="99"/>
      <c r="O13" s="99"/>
      <c r="P13" s="99"/>
      <c r="Q13" s="47"/>
      <c r="R13" s="43"/>
      <c r="S13" s="68" t="str">
        <f>IF(AND(COUNTA(D13:P13)&gt;0,COUNTA(D13:P13)&lt;13),"All fields are required if the row is utilized","")</f>
        <v/>
      </c>
      <c r="T13" s="68"/>
      <c r="U13" s="68"/>
      <c r="V13" s="68"/>
      <c r="W13" s="43"/>
    </row>
    <row r="14" spans="1:23">
      <c r="A14" s="43"/>
      <c r="B14" s="54"/>
      <c r="C14" s="69" t="s">
        <v>93</v>
      </c>
      <c r="D14" s="87"/>
      <c r="E14" s="87"/>
      <c r="F14" s="104"/>
      <c r="G14" s="104"/>
      <c r="H14" s="97"/>
      <c r="I14" s="98"/>
      <c r="J14" s="98"/>
      <c r="K14" s="99"/>
      <c r="L14" s="99"/>
      <c r="M14" s="99"/>
      <c r="N14" s="99"/>
      <c r="O14" s="99"/>
      <c r="P14" s="99"/>
      <c r="Q14" s="47"/>
      <c r="R14" s="43"/>
      <c r="S14" s="68" t="str">
        <f t="shared" ref="S14:S52" si="0">IF(AND(COUNTA(D14:P14)&gt;0,COUNTA(D14:P14)&lt;13),"All fields are required if the row is utilized","")</f>
        <v/>
      </c>
      <c r="T14" s="68"/>
      <c r="U14" s="68"/>
      <c r="V14" s="68"/>
      <c r="W14" s="43"/>
    </row>
    <row r="15" spans="1:23">
      <c r="A15" s="43"/>
      <c r="B15" s="54"/>
      <c r="C15" s="69" t="s">
        <v>94</v>
      </c>
      <c r="D15" s="87"/>
      <c r="E15" s="87"/>
      <c r="F15" s="104"/>
      <c r="G15" s="104"/>
      <c r="H15" s="97"/>
      <c r="I15" s="98"/>
      <c r="J15" s="98"/>
      <c r="K15" s="99"/>
      <c r="L15" s="99"/>
      <c r="M15" s="99"/>
      <c r="N15" s="99"/>
      <c r="O15" s="99"/>
      <c r="P15" s="99"/>
      <c r="Q15" s="47"/>
      <c r="R15" s="43"/>
      <c r="S15" s="68" t="str">
        <f t="shared" si="0"/>
        <v/>
      </c>
      <c r="T15" s="68"/>
      <c r="U15" s="68"/>
      <c r="V15" s="68"/>
      <c r="W15" s="43"/>
    </row>
    <row r="16" spans="1:23">
      <c r="A16" s="43"/>
      <c r="B16" s="54"/>
      <c r="C16" s="69" t="s">
        <v>95</v>
      </c>
      <c r="D16" s="87"/>
      <c r="E16" s="87"/>
      <c r="F16" s="104"/>
      <c r="G16" s="104"/>
      <c r="H16" s="97"/>
      <c r="I16" s="98"/>
      <c r="J16" s="98"/>
      <c r="K16" s="99"/>
      <c r="L16" s="99"/>
      <c r="M16" s="99"/>
      <c r="N16" s="99"/>
      <c r="O16" s="99"/>
      <c r="P16" s="99"/>
      <c r="Q16" s="47"/>
      <c r="R16" s="43"/>
      <c r="S16" s="68" t="str">
        <f t="shared" si="0"/>
        <v/>
      </c>
      <c r="T16" s="68"/>
      <c r="U16" s="68"/>
      <c r="V16" s="68"/>
      <c r="W16" s="43"/>
    </row>
    <row r="17" spans="1:23">
      <c r="A17" s="43"/>
      <c r="B17" s="54"/>
      <c r="C17" s="69" t="s">
        <v>96</v>
      </c>
      <c r="D17" s="87"/>
      <c r="E17" s="87"/>
      <c r="F17" s="104"/>
      <c r="G17" s="104"/>
      <c r="H17" s="97"/>
      <c r="I17" s="98"/>
      <c r="J17" s="98"/>
      <c r="K17" s="99"/>
      <c r="L17" s="99"/>
      <c r="M17" s="99"/>
      <c r="N17" s="99"/>
      <c r="O17" s="99"/>
      <c r="P17" s="99"/>
      <c r="Q17" s="47"/>
      <c r="R17" s="43"/>
      <c r="S17" s="68" t="str">
        <f t="shared" si="0"/>
        <v/>
      </c>
      <c r="T17" s="68"/>
      <c r="U17" s="68"/>
      <c r="V17" s="68"/>
      <c r="W17" s="43"/>
    </row>
    <row r="18" spans="1:23">
      <c r="A18" s="43"/>
      <c r="B18" s="54"/>
      <c r="C18" s="69" t="s">
        <v>97</v>
      </c>
      <c r="D18" s="87"/>
      <c r="E18" s="87"/>
      <c r="F18" s="104"/>
      <c r="G18" s="104"/>
      <c r="H18" s="97"/>
      <c r="I18" s="98"/>
      <c r="J18" s="98"/>
      <c r="K18" s="99"/>
      <c r="L18" s="99"/>
      <c r="M18" s="99"/>
      <c r="N18" s="99"/>
      <c r="O18" s="99"/>
      <c r="P18" s="99"/>
      <c r="Q18" s="47"/>
      <c r="R18" s="43"/>
      <c r="S18" s="68" t="str">
        <f t="shared" si="0"/>
        <v/>
      </c>
      <c r="T18" s="68"/>
      <c r="U18" s="68"/>
      <c r="V18" s="68"/>
      <c r="W18" s="43"/>
    </row>
    <row r="19" spans="1:23">
      <c r="A19" s="43"/>
      <c r="B19" s="54"/>
      <c r="C19" s="69" t="s">
        <v>98</v>
      </c>
      <c r="D19" s="87"/>
      <c r="E19" s="87"/>
      <c r="F19" s="104"/>
      <c r="G19" s="104"/>
      <c r="H19" s="97"/>
      <c r="I19" s="98"/>
      <c r="J19" s="98"/>
      <c r="K19" s="99"/>
      <c r="L19" s="99"/>
      <c r="M19" s="99"/>
      <c r="N19" s="99"/>
      <c r="O19" s="99"/>
      <c r="P19" s="99"/>
      <c r="Q19" s="47"/>
      <c r="R19" s="43"/>
      <c r="S19" s="68" t="str">
        <f t="shared" si="0"/>
        <v/>
      </c>
      <c r="T19" s="68"/>
      <c r="U19" s="68"/>
      <c r="V19" s="68"/>
      <c r="W19" s="43"/>
    </row>
    <row r="20" spans="1:23">
      <c r="A20" s="43"/>
      <c r="B20" s="54"/>
      <c r="C20" s="69" t="s">
        <v>99</v>
      </c>
      <c r="D20" s="87"/>
      <c r="E20" s="87"/>
      <c r="F20" s="104"/>
      <c r="G20" s="104"/>
      <c r="H20" s="97"/>
      <c r="I20" s="98"/>
      <c r="J20" s="98"/>
      <c r="K20" s="99"/>
      <c r="L20" s="99"/>
      <c r="M20" s="99"/>
      <c r="N20" s="99"/>
      <c r="O20" s="99"/>
      <c r="P20" s="99"/>
      <c r="Q20" s="47"/>
      <c r="R20" s="43"/>
      <c r="S20" s="68" t="str">
        <f t="shared" si="0"/>
        <v/>
      </c>
      <c r="T20" s="68"/>
      <c r="U20" s="68"/>
      <c r="V20" s="68"/>
      <c r="W20" s="43"/>
    </row>
    <row r="21" spans="1:23">
      <c r="A21" s="43"/>
      <c r="B21" s="54"/>
      <c r="C21" s="69" t="s">
        <v>100</v>
      </c>
      <c r="D21" s="87"/>
      <c r="E21" s="87"/>
      <c r="F21" s="104"/>
      <c r="G21" s="104"/>
      <c r="H21" s="97"/>
      <c r="I21" s="98"/>
      <c r="J21" s="98"/>
      <c r="K21" s="99"/>
      <c r="L21" s="99"/>
      <c r="M21" s="99"/>
      <c r="N21" s="99"/>
      <c r="O21" s="99"/>
      <c r="P21" s="99"/>
      <c r="Q21" s="47"/>
      <c r="R21" s="43"/>
      <c r="S21" s="68" t="str">
        <f t="shared" si="0"/>
        <v/>
      </c>
      <c r="T21" s="68"/>
      <c r="U21" s="68"/>
      <c r="V21" s="68"/>
      <c r="W21" s="43"/>
    </row>
    <row r="22" spans="1:23">
      <c r="A22" s="43"/>
      <c r="B22" s="54"/>
      <c r="C22" s="69" t="s">
        <v>101</v>
      </c>
      <c r="D22" s="87"/>
      <c r="E22" s="87"/>
      <c r="F22" s="104"/>
      <c r="G22" s="104"/>
      <c r="H22" s="97"/>
      <c r="I22" s="98"/>
      <c r="J22" s="98"/>
      <c r="K22" s="99"/>
      <c r="L22" s="99"/>
      <c r="M22" s="99"/>
      <c r="N22" s="99"/>
      <c r="O22" s="99"/>
      <c r="P22" s="99"/>
      <c r="Q22" s="47"/>
      <c r="R22" s="43"/>
      <c r="S22" s="68" t="str">
        <f t="shared" si="0"/>
        <v/>
      </c>
      <c r="T22" s="68"/>
      <c r="U22" s="68"/>
      <c r="V22" s="68"/>
      <c r="W22" s="43"/>
    </row>
    <row r="23" spans="1:23">
      <c r="A23" s="43"/>
      <c r="B23" s="54"/>
      <c r="C23" s="69" t="s">
        <v>102</v>
      </c>
      <c r="D23" s="87"/>
      <c r="E23" s="87"/>
      <c r="F23" s="104"/>
      <c r="G23" s="104"/>
      <c r="H23" s="97"/>
      <c r="I23" s="98"/>
      <c r="J23" s="98"/>
      <c r="K23" s="99"/>
      <c r="L23" s="99"/>
      <c r="M23" s="99"/>
      <c r="N23" s="99"/>
      <c r="O23" s="99"/>
      <c r="P23" s="99"/>
      <c r="Q23" s="47"/>
      <c r="R23" s="43"/>
      <c r="S23" s="68" t="str">
        <f t="shared" si="0"/>
        <v/>
      </c>
      <c r="T23" s="68"/>
      <c r="U23" s="68"/>
      <c r="V23" s="68"/>
      <c r="W23" s="43"/>
    </row>
    <row r="24" spans="1:23">
      <c r="A24" s="43"/>
      <c r="B24" s="54"/>
      <c r="C24" s="69" t="s">
        <v>103</v>
      </c>
      <c r="D24" s="87"/>
      <c r="E24" s="87"/>
      <c r="F24" s="104"/>
      <c r="G24" s="104"/>
      <c r="H24" s="97"/>
      <c r="I24" s="98"/>
      <c r="J24" s="98"/>
      <c r="K24" s="99"/>
      <c r="L24" s="99"/>
      <c r="M24" s="99"/>
      <c r="N24" s="99"/>
      <c r="O24" s="99"/>
      <c r="P24" s="99"/>
      <c r="Q24" s="47"/>
      <c r="R24" s="43"/>
      <c r="S24" s="68" t="str">
        <f t="shared" si="0"/>
        <v/>
      </c>
      <c r="T24" s="68"/>
      <c r="U24" s="68"/>
      <c r="V24" s="68"/>
      <c r="W24" s="43"/>
    </row>
    <row r="25" spans="1:23">
      <c r="A25" s="43"/>
      <c r="B25" s="54"/>
      <c r="C25" s="69" t="s">
        <v>104</v>
      </c>
      <c r="D25" s="87"/>
      <c r="E25" s="87"/>
      <c r="F25" s="104"/>
      <c r="G25" s="104"/>
      <c r="H25" s="97"/>
      <c r="I25" s="98"/>
      <c r="J25" s="98"/>
      <c r="K25" s="99"/>
      <c r="L25" s="99"/>
      <c r="M25" s="99"/>
      <c r="N25" s="99"/>
      <c r="O25" s="99"/>
      <c r="P25" s="99"/>
      <c r="Q25" s="47"/>
      <c r="R25" s="43"/>
      <c r="S25" s="68" t="str">
        <f t="shared" si="0"/>
        <v/>
      </c>
      <c r="T25" s="68"/>
      <c r="U25" s="68"/>
      <c r="V25" s="68"/>
      <c r="W25" s="43"/>
    </row>
    <row r="26" spans="1:23">
      <c r="A26" s="43"/>
      <c r="B26" s="54"/>
      <c r="C26" s="69" t="s">
        <v>105</v>
      </c>
      <c r="D26" s="87"/>
      <c r="E26" s="87"/>
      <c r="F26" s="104"/>
      <c r="G26" s="104"/>
      <c r="H26" s="97"/>
      <c r="I26" s="98"/>
      <c r="J26" s="98"/>
      <c r="K26" s="99"/>
      <c r="L26" s="99"/>
      <c r="M26" s="99"/>
      <c r="N26" s="99"/>
      <c r="O26" s="99"/>
      <c r="P26" s="99"/>
      <c r="Q26" s="47"/>
      <c r="R26" s="43"/>
      <c r="S26" s="68" t="str">
        <f t="shared" si="0"/>
        <v/>
      </c>
      <c r="T26" s="68"/>
      <c r="U26" s="68"/>
      <c r="V26" s="68"/>
      <c r="W26" s="43"/>
    </row>
    <row r="27" spans="1:23">
      <c r="A27" s="43"/>
      <c r="B27" s="54"/>
      <c r="C27" s="69" t="s">
        <v>106</v>
      </c>
      <c r="D27" s="87"/>
      <c r="E27" s="87"/>
      <c r="F27" s="104"/>
      <c r="G27" s="104"/>
      <c r="H27" s="97"/>
      <c r="I27" s="98"/>
      <c r="J27" s="98"/>
      <c r="K27" s="99"/>
      <c r="L27" s="99"/>
      <c r="M27" s="99"/>
      <c r="N27" s="99"/>
      <c r="O27" s="99"/>
      <c r="P27" s="99"/>
      <c r="Q27" s="47"/>
      <c r="R27" s="43"/>
      <c r="S27" s="68" t="str">
        <f t="shared" si="0"/>
        <v/>
      </c>
      <c r="T27" s="68"/>
      <c r="U27" s="68"/>
      <c r="V27" s="68"/>
      <c r="W27" s="43"/>
    </row>
    <row r="28" spans="1:23">
      <c r="A28" s="43"/>
      <c r="B28" s="54"/>
      <c r="C28" s="69" t="s">
        <v>107</v>
      </c>
      <c r="D28" s="87"/>
      <c r="E28" s="87"/>
      <c r="F28" s="104"/>
      <c r="G28" s="104"/>
      <c r="H28" s="97"/>
      <c r="I28" s="98"/>
      <c r="J28" s="98"/>
      <c r="K28" s="99"/>
      <c r="L28" s="99"/>
      <c r="M28" s="99"/>
      <c r="N28" s="99"/>
      <c r="O28" s="99"/>
      <c r="P28" s="99"/>
      <c r="Q28" s="47"/>
      <c r="R28" s="43"/>
      <c r="S28" s="68" t="str">
        <f t="shared" si="0"/>
        <v/>
      </c>
      <c r="T28" s="68"/>
      <c r="U28" s="68"/>
      <c r="V28" s="68"/>
      <c r="W28" s="43"/>
    </row>
    <row r="29" spans="1:23">
      <c r="A29" s="43"/>
      <c r="B29" s="54"/>
      <c r="C29" s="69" t="s">
        <v>108</v>
      </c>
      <c r="D29" s="87"/>
      <c r="E29" s="87"/>
      <c r="F29" s="104"/>
      <c r="G29" s="104"/>
      <c r="H29" s="97"/>
      <c r="I29" s="98"/>
      <c r="J29" s="98"/>
      <c r="K29" s="99"/>
      <c r="L29" s="99"/>
      <c r="M29" s="99"/>
      <c r="N29" s="99"/>
      <c r="O29" s="99"/>
      <c r="P29" s="99"/>
      <c r="Q29" s="47"/>
      <c r="R29" s="43"/>
      <c r="S29" s="68" t="str">
        <f t="shared" si="0"/>
        <v/>
      </c>
      <c r="T29" s="68"/>
      <c r="U29" s="68"/>
      <c r="V29" s="68"/>
      <c r="W29" s="43"/>
    </row>
    <row r="30" spans="1:23">
      <c r="A30" s="43"/>
      <c r="B30" s="54"/>
      <c r="C30" s="69" t="s">
        <v>109</v>
      </c>
      <c r="D30" s="87"/>
      <c r="E30" s="87"/>
      <c r="F30" s="104"/>
      <c r="G30" s="104"/>
      <c r="H30" s="97"/>
      <c r="I30" s="98"/>
      <c r="J30" s="98"/>
      <c r="K30" s="99"/>
      <c r="L30" s="99"/>
      <c r="M30" s="99"/>
      <c r="N30" s="99"/>
      <c r="O30" s="99"/>
      <c r="P30" s="99"/>
      <c r="Q30" s="47"/>
      <c r="R30" s="43"/>
      <c r="S30" s="68" t="str">
        <f t="shared" si="0"/>
        <v/>
      </c>
      <c r="T30" s="68"/>
      <c r="U30" s="68"/>
      <c r="V30" s="68"/>
      <c r="W30" s="43"/>
    </row>
    <row r="31" spans="1:23">
      <c r="A31" s="43"/>
      <c r="B31" s="54"/>
      <c r="C31" s="69" t="s">
        <v>110</v>
      </c>
      <c r="D31" s="87"/>
      <c r="E31" s="87"/>
      <c r="F31" s="104"/>
      <c r="G31" s="104"/>
      <c r="H31" s="97"/>
      <c r="I31" s="98"/>
      <c r="J31" s="98"/>
      <c r="K31" s="99"/>
      <c r="L31" s="99"/>
      <c r="M31" s="99"/>
      <c r="N31" s="99"/>
      <c r="O31" s="99"/>
      <c r="P31" s="99"/>
      <c r="Q31" s="47"/>
      <c r="R31" s="43"/>
      <c r="S31" s="68" t="str">
        <f t="shared" si="0"/>
        <v/>
      </c>
      <c r="T31" s="68"/>
      <c r="U31" s="68"/>
      <c r="V31" s="68"/>
      <c r="W31" s="43"/>
    </row>
    <row r="32" spans="1:23">
      <c r="A32" s="43"/>
      <c r="B32" s="54"/>
      <c r="C32" s="69" t="s">
        <v>111</v>
      </c>
      <c r="D32" s="87"/>
      <c r="E32" s="87"/>
      <c r="F32" s="104"/>
      <c r="G32" s="104"/>
      <c r="H32" s="97"/>
      <c r="I32" s="98"/>
      <c r="J32" s="98"/>
      <c r="K32" s="99"/>
      <c r="L32" s="99"/>
      <c r="M32" s="99"/>
      <c r="N32" s="99"/>
      <c r="O32" s="99"/>
      <c r="P32" s="99"/>
      <c r="Q32" s="47"/>
      <c r="R32" s="43"/>
      <c r="S32" s="68" t="str">
        <f t="shared" si="0"/>
        <v/>
      </c>
      <c r="T32" s="68"/>
      <c r="U32" s="68"/>
      <c r="V32" s="68"/>
      <c r="W32" s="43"/>
    </row>
    <row r="33" spans="1:23">
      <c r="A33" s="43"/>
      <c r="B33" s="54"/>
      <c r="C33" s="69" t="s">
        <v>112</v>
      </c>
      <c r="D33" s="87"/>
      <c r="E33" s="87"/>
      <c r="F33" s="104"/>
      <c r="G33" s="104"/>
      <c r="H33" s="97"/>
      <c r="I33" s="98"/>
      <c r="J33" s="98"/>
      <c r="K33" s="99"/>
      <c r="L33" s="99"/>
      <c r="M33" s="99"/>
      <c r="N33" s="99"/>
      <c r="O33" s="99"/>
      <c r="P33" s="99"/>
      <c r="Q33" s="47"/>
      <c r="R33" s="43"/>
      <c r="S33" s="68" t="str">
        <f t="shared" si="0"/>
        <v/>
      </c>
      <c r="T33" s="68"/>
      <c r="U33" s="68"/>
      <c r="V33" s="68"/>
      <c r="W33" s="43"/>
    </row>
    <row r="34" spans="1:23">
      <c r="A34" s="43"/>
      <c r="B34" s="54"/>
      <c r="C34" s="69" t="s">
        <v>113</v>
      </c>
      <c r="D34" s="87"/>
      <c r="E34" s="87"/>
      <c r="F34" s="104"/>
      <c r="G34" s="104"/>
      <c r="H34" s="97"/>
      <c r="I34" s="98"/>
      <c r="J34" s="98"/>
      <c r="K34" s="99"/>
      <c r="L34" s="99"/>
      <c r="M34" s="99"/>
      <c r="N34" s="99"/>
      <c r="O34" s="99"/>
      <c r="P34" s="99"/>
      <c r="Q34" s="47"/>
      <c r="R34" s="43"/>
      <c r="S34" s="68" t="str">
        <f t="shared" si="0"/>
        <v/>
      </c>
      <c r="T34" s="68"/>
      <c r="U34" s="68"/>
      <c r="V34" s="68"/>
      <c r="W34" s="43"/>
    </row>
    <row r="35" spans="1:23">
      <c r="A35" s="43"/>
      <c r="B35" s="54"/>
      <c r="C35" s="69" t="s">
        <v>114</v>
      </c>
      <c r="D35" s="87"/>
      <c r="E35" s="87"/>
      <c r="F35" s="104"/>
      <c r="G35" s="104"/>
      <c r="H35" s="97"/>
      <c r="I35" s="98"/>
      <c r="J35" s="98"/>
      <c r="K35" s="99"/>
      <c r="L35" s="99"/>
      <c r="M35" s="99"/>
      <c r="N35" s="99"/>
      <c r="O35" s="99"/>
      <c r="P35" s="99"/>
      <c r="Q35" s="47"/>
      <c r="R35" s="43"/>
      <c r="S35" s="68" t="str">
        <f t="shared" si="0"/>
        <v/>
      </c>
      <c r="T35" s="68"/>
      <c r="U35" s="68"/>
      <c r="V35" s="68"/>
      <c r="W35" s="43"/>
    </row>
    <row r="36" spans="1:23">
      <c r="A36" s="43"/>
      <c r="B36" s="54"/>
      <c r="C36" s="69" t="s">
        <v>115</v>
      </c>
      <c r="D36" s="87"/>
      <c r="E36" s="87"/>
      <c r="F36" s="104"/>
      <c r="G36" s="104"/>
      <c r="H36" s="97"/>
      <c r="I36" s="98"/>
      <c r="J36" s="98"/>
      <c r="K36" s="99"/>
      <c r="L36" s="99"/>
      <c r="M36" s="99"/>
      <c r="N36" s="99"/>
      <c r="O36" s="99"/>
      <c r="P36" s="99"/>
      <c r="Q36" s="47"/>
      <c r="R36" s="43"/>
      <c r="S36" s="68" t="str">
        <f t="shared" si="0"/>
        <v/>
      </c>
      <c r="T36" s="68"/>
      <c r="U36" s="68"/>
      <c r="V36" s="68"/>
      <c r="W36" s="43"/>
    </row>
    <row r="37" spans="1:23">
      <c r="A37" s="43"/>
      <c r="B37" s="54"/>
      <c r="C37" s="69" t="s">
        <v>116</v>
      </c>
      <c r="D37" s="87"/>
      <c r="E37" s="87"/>
      <c r="F37" s="104"/>
      <c r="G37" s="104"/>
      <c r="H37" s="97"/>
      <c r="I37" s="98"/>
      <c r="J37" s="98"/>
      <c r="K37" s="99"/>
      <c r="L37" s="99"/>
      <c r="M37" s="99"/>
      <c r="N37" s="99"/>
      <c r="O37" s="99"/>
      <c r="P37" s="99"/>
      <c r="Q37" s="47"/>
      <c r="R37" s="43"/>
      <c r="S37" s="68" t="str">
        <f t="shared" si="0"/>
        <v/>
      </c>
      <c r="T37" s="68"/>
      <c r="U37" s="68"/>
      <c r="V37" s="68"/>
      <c r="W37" s="43"/>
    </row>
    <row r="38" spans="1:23">
      <c r="A38" s="43"/>
      <c r="B38" s="54"/>
      <c r="C38" s="69" t="s">
        <v>117</v>
      </c>
      <c r="D38" s="87"/>
      <c r="E38" s="87"/>
      <c r="F38" s="104"/>
      <c r="G38" s="104"/>
      <c r="H38" s="97"/>
      <c r="I38" s="98"/>
      <c r="J38" s="98"/>
      <c r="K38" s="99"/>
      <c r="L38" s="99"/>
      <c r="M38" s="99"/>
      <c r="N38" s="99"/>
      <c r="O38" s="99"/>
      <c r="P38" s="99"/>
      <c r="Q38" s="47"/>
      <c r="R38" s="43"/>
      <c r="S38" s="68" t="str">
        <f t="shared" si="0"/>
        <v/>
      </c>
      <c r="T38" s="68"/>
      <c r="U38" s="68"/>
      <c r="V38" s="68"/>
      <c r="W38" s="43"/>
    </row>
    <row r="39" spans="1:23">
      <c r="A39" s="43"/>
      <c r="B39" s="54"/>
      <c r="C39" s="69" t="s">
        <v>118</v>
      </c>
      <c r="D39" s="87"/>
      <c r="E39" s="87"/>
      <c r="F39" s="104"/>
      <c r="G39" s="104"/>
      <c r="H39" s="97"/>
      <c r="I39" s="98"/>
      <c r="J39" s="98"/>
      <c r="K39" s="99"/>
      <c r="L39" s="99"/>
      <c r="M39" s="99"/>
      <c r="N39" s="99"/>
      <c r="O39" s="99"/>
      <c r="P39" s="99"/>
      <c r="Q39" s="47"/>
      <c r="R39" s="43"/>
      <c r="S39" s="68" t="str">
        <f t="shared" si="0"/>
        <v/>
      </c>
      <c r="T39" s="68"/>
      <c r="U39" s="68"/>
      <c r="V39" s="68"/>
      <c r="W39" s="43"/>
    </row>
    <row r="40" spans="1:23">
      <c r="A40" s="43"/>
      <c r="B40" s="54"/>
      <c r="C40" s="69" t="s">
        <v>119</v>
      </c>
      <c r="D40" s="87"/>
      <c r="E40" s="87"/>
      <c r="F40" s="104"/>
      <c r="G40" s="104"/>
      <c r="H40" s="97"/>
      <c r="I40" s="98"/>
      <c r="J40" s="98"/>
      <c r="K40" s="99"/>
      <c r="L40" s="99"/>
      <c r="M40" s="99"/>
      <c r="N40" s="99"/>
      <c r="O40" s="99"/>
      <c r="P40" s="99"/>
      <c r="Q40" s="47"/>
      <c r="R40" s="43"/>
      <c r="S40" s="68" t="str">
        <f t="shared" si="0"/>
        <v/>
      </c>
      <c r="T40" s="68"/>
      <c r="U40" s="68"/>
      <c r="V40" s="68"/>
      <c r="W40" s="43"/>
    </row>
    <row r="41" spans="1:23">
      <c r="A41" s="43"/>
      <c r="B41" s="54"/>
      <c r="C41" s="69" t="s">
        <v>120</v>
      </c>
      <c r="D41" s="87"/>
      <c r="E41" s="87"/>
      <c r="F41" s="104"/>
      <c r="G41" s="104"/>
      <c r="H41" s="97"/>
      <c r="I41" s="98"/>
      <c r="J41" s="98"/>
      <c r="K41" s="99"/>
      <c r="L41" s="99"/>
      <c r="M41" s="99"/>
      <c r="N41" s="99"/>
      <c r="O41" s="99"/>
      <c r="P41" s="99"/>
      <c r="Q41" s="47"/>
      <c r="R41" s="43"/>
      <c r="S41" s="68" t="str">
        <f t="shared" si="0"/>
        <v/>
      </c>
      <c r="T41" s="68"/>
      <c r="U41" s="68"/>
      <c r="V41" s="68"/>
      <c r="W41" s="43"/>
    </row>
    <row r="42" spans="1:23">
      <c r="A42" s="43"/>
      <c r="B42" s="54"/>
      <c r="C42" s="69" t="s">
        <v>121</v>
      </c>
      <c r="D42" s="87"/>
      <c r="E42" s="87"/>
      <c r="F42" s="104"/>
      <c r="G42" s="104"/>
      <c r="H42" s="97"/>
      <c r="I42" s="98"/>
      <c r="J42" s="98"/>
      <c r="K42" s="99"/>
      <c r="L42" s="99"/>
      <c r="M42" s="99"/>
      <c r="N42" s="99"/>
      <c r="O42" s="99"/>
      <c r="P42" s="99"/>
      <c r="Q42" s="47"/>
      <c r="R42" s="43"/>
      <c r="S42" s="68" t="str">
        <f t="shared" si="0"/>
        <v/>
      </c>
      <c r="T42" s="68"/>
      <c r="U42" s="68"/>
      <c r="V42" s="68"/>
      <c r="W42" s="43"/>
    </row>
    <row r="43" spans="1:23">
      <c r="A43" s="43"/>
      <c r="B43" s="54"/>
      <c r="C43" s="69" t="s">
        <v>122</v>
      </c>
      <c r="D43" s="87"/>
      <c r="E43" s="87"/>
      <c r="F43" s="104"/>
      <c r="G43" s="104"/>
      <c r="H43" s="97"/>
      <c r="I43" s="98"/>
      <c r="J43" s="98"/>
      <c r="K43" s="99"/>
      <c r="L43" s="99"/>
      <c r="M43" s="99"/>
      <c r="N43" s="99"/>
      <c r="O43" s="99"/>
      <c r="P43" s="99"/>
      <c r="Q43" s="47"/>
      <c r="R43" s="43"/>
      <c r="S43" s="68" t="str">
        <f t="shared" si="0"/>
        <v/>
      </c>
      <c r="T43" s="68"/>
      <c r="U43" s="68"/>
      <c r="V43" s="68"/>
      <c r="W43" s="43"/>
    </row>
    <row r="44" spans="1:23">
      <c r="A44" s="43"/>
      <c r="B44" s="54"/>
      <c r="C44" s="69" t="s">
        <v>123</v>
      </c>
      <c r="D44" s="87"/>
      <c r="E44" s="87"/>
      <c r="F44" s="104"/>
      <c r="G44" s="104"/>
      <c r="H44" s="97"/>
      <c r="I44" s="98"/>
      <c r="J44" s="98"/>
      <c r="K44" s="99"/>
      <c r="L44" s="99"/>
      <c r="M44" s="99"/>
      <c r="N44" s="99"/>
      <c r="O44" s="99"/>
      <c r="P44" s="99"/>
      <c r="Q44" s="47"/>
      <c r="R44" s="43"/>
      <c r="S44" s="68" t="str">
        <f t="shared" si="0"/>
        <v/>
      </c>
      <c r="T44" s="68"/>
      <c r="U44" s="68"/>
      <c r="V44" s="68"/>
      <c r="W44" s="43"/>
    </row>
    <row r="45" spans="1:23">
      <c r="A45" s="43"/>
      <c r="B45" s="54"/>
      <c r="C45" s="69" t="s">
        <v>124</v>
      </c>
      <c r="D45" s="87"/>
      <c r="E45" s="87"/>
      <c r="F45" s="104"/>
      <c r="G45" s="104"/>
      <c r="H45" s="97"/>
      <c r="I45" s="98"/>
      <c r="J45" s="98"/>
      <c r="K45" s="99"/>
      <c r="L45" s="99"/>
      <c r="M45" s="99"/>
      <c r="N45" s="99"/>
      <c r="O45" s="99"/>
      <c r="P45" s="99"/>
      <c r="Q45" s="47"/>
      <c r="R45" s="43"/>
      <c r="S45" s="68" t="str">
        <f t="shared" si="0"/>
        <v/>
      </c>
      <c r="T45" s="68"/>
      <c r="U45" s="68"/>
      <c r="V45" s="68"/>
      <c r="W45" s="43"/>
    </row>
    <row r="46" spans="1:23">
      <c r="A46" s="43"/>
      <c r="B46" s="54"/>
      <c r="C46" s="69" t="s">
        <v>125</v>
      </c>
      <c r="D46" s="87"/>
      <c r="E46" s="87"/>
      <c r="F46" s="104"/>
      <c r="G46" s="104"/>
      <c r="H46" s="97"/>
      <c r="I46" s="98"/>
      <c r="J46" s="98"/>
      <c r="K46" s="99"/>
      <c r="L46" s="99"/>
      <c r="M46" s="99"/>
      <c r="N46" s="99"/>
      <c r="O46" s="99"/>
      <c r="P46" s="99"/>
      <c r="Q46" s="47"/>
      <c r="R46" s="43"/>
      <c r="S46" s="68" t="str">
        <f t="shared" si="0"/>
        <v/>
      </c>
      <c r="T46" s="68"/>
      <c r="U46" s="68"/>
      <c r="V46" s="68"/>
      <c r="W46" s="43"/>
    </row>
    <row r="47" spans="1:23">
      <c r="A47" s="43"/>
      <c r="B47" s="54"/>
      <c r="C47" s="69" t="s">
        <v>126</v>
      </c>
      <c r="D47" s="87"/>
      <c r="E47" s="87"/>
      <c r="F47" s="104"/>
      <c r="G47" s="104"/>
      <c r="H47" s="97"/>
      <c r="I47" s="98"/>
      <c r="J47" s="98"/>
      <c r="K47" s="99"/>
      <c r="L47" s="99"/>
      <c r="M47" s="99"/>
      <c r="N47" s="99"/>
      <c r="O47" s="99"/>
      <c r="P47" s="99"/>
      <c r="Q47" s="47"/>
      <c r="R47" s="43"/>
      <c r="S47" s="68" t="str">
        <f t="shared" si="0"/>
        <v/>
      </c>
      <c r="T47" s="68"/>
      <c r="U47" s="68"/>
      <c r="V47" s="68"/>
      <c r="W47" s="43"/>
    </row>
    <row r="48" spans="1:23">
      <c r="A48" s="43"/>
      <c r="B48" s="54"/>
      <c r="C48" s="69" t="s">
        <v>127</v>
      </c>
      <c r="D48" s="87"/>
      <c r="E48" s="87"/>
      <c r="F48" s="104"/>
      <c r="G48" s="104"/>
      <c r="H48" s="97"/>
      <c r="I48" s="98"/>
      <c r="J48" s="98"/>
      <c r="K48" s="99"/>
      <c r="L48" s="99"/>
      <c r="M48" s="99"/>
      <c r="N48" s="99"/>
      <c r="O48" s="99"/>
      <c r="P48" s="99"/>
      <c r="Q48" s="47"/>
      <c r="R48" s="43"/>
      <c r="S48" s="68" t="str">
        <f t="shared" si="0"/>
        <v/>
      </c>
      <c r="T48" s="68"/>
      <c r="U48" s="68"/>
      <c r="V48" s="68"/>
      <c r="W48" s="43"/>
    </row>
    <row r="49" spans="1:23">
      <c r="A49" s="43"/>
      <c r="B49" s="54"/>
      <c r="C49" s="69" t="s">
        <v>128</v>
      </c>
      <c r="D49" s="87"/>
      <c r="E49" s="87"/>
      <c r="F49" s="104"/>
      <c r="G49" s="104"/>
      <c r="H49" s="97"/>
      <c r="I49" s="98"/>
      <c r="J49" s="98"/>
      <c r="K49" s="99"/>
      <c r="L49" s="99"/>
      <c r="M49" s="99"/>
      <c r="N49" s="99"/>
      <c r="O49" s="99"/>
      <c r="P49" s="99"/>
      <c r="Q49" s="47"/>
      <c r="R49" s="43"/>
      <c r="S49" s="68" t="str">
        <f t="shared" si="0"/>
        <v/>
      </c>
      <c r="T49" s="68"/>
      <c r="U49" s="68"/>
      <c r="V49" s="68"/>
      <c r="W49" s="43"/>
    </row>
    <row r="50" spans="1:23">
      <c r="A50" s="43"/>
      <c r="B50" s="54"/>
      <c r="C50" s="69" t="s">
        <v>129</v>
      </c>
      <c r="D50" s="87"/>
      <c r="E50" s="87"/>
      <c r="F50" s="104"/>
      <c r="G50" s="104"/>
      <c r="H50" s="97"/>
      <c r="I50" s="98"/>
      <c r="J50" s="98"/>
      <c r="K50" s="99"/>
      <c r="L50" s="99"/>
      <c r="M50" s="99"/>
      <c r="N50" s="99"/>
      <c r="O50" s="99"/>
      <c r="P50" s="99"/>
      <c r="Q50" s="47"/>
      <c r="R50" s="43"/>
      <c r="S50" s="68" t="str">
        <f t="shared" si="0"/>
        <v/>
      </c>
      <c r="T50" s="68"/>
      <c r="U50" s="68"/>
      <c r="V50" s="68"/>
      <c r="W50" s="43"/>
    </row>
    <row r="51" spans="1:23">
      <c r="A51" s="43"/>
      <c r="B51" s="54"/>
      <c r="C51" s="69" t="s">
        <v>130</v>
      </c>
      <c r="D51" s="87"/>
      <c r="E51" s="87"/>
      <c r="F51" s="104"/>
      <c r="G51" s="104"/>
      <c r="H51" s="97"/>
      <c r="I51" s="98"/>
      <c r="J51" s="98"/>
      <c r="K51" s="99"/>
      <c r="L51" s="99"/>
      <c r="M51" s="99"/>
      <c r="N51" s="99"/>
      <c r="O51" s="99"/>
      <c r="P51" s="99"/>
      <c r="Q51" s="47"/>
      <c r="R51" s="43"/>
      <c r="S51" s="68" t="str">
        <f t="shared" si="0"/>
        <v/>
      </c>
      <c r="T51" s="68"/>
      <c r="U51" s="68"/>
      <c r="V51" s="68"/>
      <c r="W51" s="43"/>
    </row>
    <row r="52" spans="1:23">
      <c r="A52" s="43"/>
      <c r="B52" s="54"/>
      <c r="C52" s="69" t="s">
        <v>131</v>
      </c>
      <c r="D52" s="87"/>
      <c r="E52" s="87"/>
      <c r="F52" s="104"/>
      <c r="G52" s="104"/>
      <c r="H52" s="97"/>
      <c r="I52" s="98"/>
      <c r="J52" s="98"/>
      <c r="K52" s="99"/>
      <c r="L52" s="99"/>
      <c r="M52" s="99"/>
      <c r="N52" s="99"/>
      <c r="O52" s="99"/>
      <c r="P52" s="99"/>
      <c r="Q52" s="47"/>
      <c r="R52" s="43"/>
      <c r="S52" s="68" t="str">
        <f t="shared" si="0"/>
        <v/>
      </c>
      <c r="T52" s="68"/>
      <c r="U52" s="68"/>
      <c r="V52" s="68"/>
      <c r="W52" s="43"/>
    </row>
    <row r="53" spans="1:23">
      <c r="A53" s="43"/>
      <c r="B53" s="54"/>
      <c r="C53" s="65"/>
      <c r="D53" s="65"/>
      <c r="E53" s="65"/>
      <c r="F53" s="65"/>
      <c r="G53" s="65"/>
      <c r="H53" s="65"/>
      <c r="I53" s="65"/>
      <c r="J53" s="65"/>
      <c r="K53" s="65"/>
      <c r="L53" s="65"/>
      <c r="M53" s="65"/>
      <c r="N53" s="65"/>
      <c r="O53" s="65"/>
      <c r="P53" s="65"/>
      <c r="Q53" s="47"/>
      <c r="R53" s="43"/>
      <c r="S53" s="43"/>
      <c r="T53" s="43"/>
      <c r="U53" s="43"/>
      <c r="V53" s="43"/>
      <c r="W53" s="43"/>
    </row>
    <row r="54" spans="1:23">
      <c r="A54" s="43"/>
      <c r="B54" s="54"/>
      <c r="C54" s="67" t="s">
        <v>132</v>
      </c>
      <c r="D54" s="57"/>
      <c r="E54" s="57"/>
      <c r="F54" s="57"/>
      <c r="G54" s="57"/>
      <c r="H54" s="57"/>
      <c r="I54" s="57"/>
      <c r="J54" s="57"/>
      <c r="K54" s="57"/>
      <c r="L54" s="57"/>
      <c r="M54" s="57"/>
      <c r="N54" s="57"/>
      <c r="O54" s="57"/>
      <c r="P54" s="57"/>
      <c r="Q54" s="47"/>
      <c r="R54" s="43"/>
      <c r="S54" s="43"/>
      <c r="T54" s="43"/>
      <c r="U54" s="43"/>
      <c r="V54" s="43"/>
      <c r="W54" s="43"/>
    </row>
    <row r="55" spans="1:23">
      <c r="A55" s="43"/>
      <c r="B55" s="54"/>
      <c r="C55" s="60">
        <f t="shared" ref="C55:C60" si="1">COUNTIFS($D$13:$D$52,$D55,$E$13:$E$52,$E55)</f>
        <v>0</v>
      </c>
      <c r="D55" s="65" t="s">
        <v>133</v>
      </c>
      <c r="E55" s="65" t="s">
        <v>134</v>
      </c>
      <c r="F55" s="66"/>
      <c r="G55" s="65"/>
      <c r="H55" s="64"/>
      <c r="I55" s="59">
        <f t="shared" ref="I55:P60" si="2">SUMIFS(I$13:I$52,$D$13:$D$52,$D55,$E$13:$E$52,$E55)</f>
        <v>0</v>
      </c>
      <c r="J55" s="59">
        <f t="shared" si="2"/>
        <v>0</v>
      </c>
      <c r="K55" s="58">
        <f t="shared" si="2"/>
        <v>0</v>
      </c>
      <c r="L55" s="58">
        <f t="shared" si="2"/>
        <v>0</v>
      </c>
      <c r="M55" s="58">
        <f t="shared" si="2"/>
        <v>0</v>
      </c>
      <c r="N55" s="58">
        <f t="shared" si="2"/>
        <v>0</v>
      </c>
      <c r="O55" s="58">
        <f t="shared" si="2"/>
        <v>0</v>
      </c>
      <c r="P55" s="58">
        <f t="shared" si="2"/>
        <v>0</v>
      </c>
      <c r="Q55" s="47"/>
      <c r="R55" s="43"/>
      <c r="S55" s="43"/>
      <c r="T55" s="43"/>
      <c r="U55" s="43"/>
      <c r="V55" s="43"/>
      <c r="W55" s="43"/>
    </row>
    <row r="56" spans="1:23">
      <c r="A56" s="43"/>
      <c r="B56" s="54"/>
      <c r="C56" s="63">
        <f t="shared" si="1"/>
        <v>0</v>
      </c>
      <c r="D56" s="57" t="s">
        <v>133</v>
      </c>
      <c r="E56" s="57" t="s">
        <v>135</v>
      </c>
      <c r="F56" s="57"/>
      <c r="G56" s="57"/>
      <c r="H56" s="47"/>
      <c r="I56" s="62">
        <f t="shared" si="2"/>
        <v>0</v>
      </c>
      <c r="J56" s="62">
        <f t="shared" si="2"/>
        <v>0</v>
      </c>
      <c r="K56" s="61">
        <f t="shared" si="2"/>
        <v>0</v>
      </c>
      <c r="L56" s="61">
        <f t="shared" si="2"/>
        <v>0</v>
      </c>
      <c r="M56" s="61">
        <f t="shared" si="2"/>
        <v>0</v>
      </c>
      <c r="N56" s="61">
        <f t="shared" si="2"/>
        <v>0</v>
      </c>
      <c r="O56" s="61">
        <f t="shared" si="2"/>
        <v>0</v>
      </c>
      <c r="P56" s="61">
        <f t="shared" si="2"/>
        <v>0</v>
      </c>
      <c r="Q56" s="47"/>
      <c r="R56" s="43"/>
      <c r="S56" s="43"/>
      <c r="T56" s="43"/>
      <c r="U56" s="43"/>
      <c r="V56" s="43"/>
      <c r="W56" s="43"/>
    </row>
    <row r="57" spans="1:23">
      <c r="A57" s="43"/>
      <c r="B57" s="54"/>
      <c r="C57" s="63">
        <f t="shared" si="1"/>
        <v>0</v>
      </c>
      <c r="D57" s="57" t="s">
        <v>136</v>
      </c>
      <c r="E57" s="57" t="s">
        <v>134</v>
      </c>
      <c r="F57" s="57"/>
      <c r="G57" s="57"/>
      <c r="H57" s="47"/>
      <c r="I57" s="62">
        <f t="shared" si="2"/>
        <v>0</v>
      </c>
      <c r="J57" s="62">
        <f t="shared" si="2"/>
        <v>0</v>
      </c>
      <c r="K57" s="61">
        <f t="shared" si="2"/>
        <v>0</v>
      </c>
      <c r="L57" s="61">
        <f t="shared" si="2"/>
        <v>0</v>
      </c>
      <c r="M57" s="61">
        <f t="shared" si="2"/>
        <v>0</v>
      </c>
      <c r="N57" s="61">
        <f t="shared" si="2"/>
        <v>0</v>
      </c>
      <c r="O57" s="61">
        <f t="shared" si="2"/>
        <v>0</v>
      </c>
      <c r="P57" s="61">
        <f t="shared" si="2"/>
        <v>0</v>
      </c>
      <c r="Q57" s="47"/>
      <c r="R57" s="43"/>
      <c r="S57" s="43"/>
      <c r="T57" s="43"/>
      <c r="U57" s="43"/>
      <c r="V57" s="43"/>
      <c r="W57" s="43"/>
    </row>
    <row r="58" spans="1:23">
      <c r="A58" s="43"/>
      <c r="B58" s="54"/>
      <c r="C58" s="63">
        <f t="shared" si="1"/>
        <v>0</v>
      </c>
      <c r="D58" s="57" t="s">
        <v>136</v>
      </c>
      <c r="E58" s="57" t="s">
        <v>135</v>
      </c>
      <c r="F58" s="57"/>
      <c r="G58" s="57"/>
      <c r="H58" s="47"/>
      <c r="I58" s="62">
        <f t="shared" si="2"/>
        <v>0</v>
      </c>
      <c r="J58" s="62">
        <f t="shared" si="2"/>
        <v>0</v>
      </c>
      <c r="K58" s="61">
        <f t="shared" si="2"/>
        <v>0</v>
      </c>
      <c r="L58" s="61">
        <f t="shared" si="2"/>
        <v>0</v>
      </c>
      <c r="M58" s="61">
        <f t="shared" si="2"/>
        <v>0</v>
      </c>
      <c r="N58" s="61">
        <f t="shared" si="2"/>
        <v>0</v>
      </c>
      <c r="O58" s="61">
        <f t="shared" si="2"/>
        <v>0</v>
      </c>
      <c r="P58" s="61">
        <f t="shared" si="2"/>
        <v>0</v>
      </c>
      <c r="Q58" s="47"/>
      <c r="R58" s="43"/>
      <c r="S58" s="43"/>
      <c r="T58" s="43"/>
      <c r="U58" s="43"/>
      <c r="V58" s="43"/>
      <c r="W58" s="43"/>
    </row>
    <row r="59" spans="1:23">
      <c r="A59" s="43"/>
      <c r="B59" s="54"/>
      <c r="C59" s="63">
        <f t="shared" si="1"/>
        <v>0</v>
      </c>
      <c r="D59" s="57" t="s">
        <v>137</v>
      </c>
      <c r="E59" s="57" t="s">
        <v>134</v>
      </c>
      <c r="F59" s="57"/>
      <c r="G59" s="57"/>
      <c r="H59" s="47"/>
      <c r="I59" s="62">
        <f t="shared" si="2"/>
        <v>0</v>
      </c>
      <c r="J59" s="62">
        <f t="shared" si="2"/>
        <v>0</v>
      </c>
      <c r="K59" s="61">
        <f t="shared" si="2"/>
        <v>0</v>
      </c>
      <c r="L59" s="61">
        <f t="shared" si="2"/>
        <v>0</v>
      </c>
      <c r="M59" s="61">
        <f t="shared" si="2"/>
        <v>0</v>
      </c>
      <c r="N59" s="61">
        <f t="shared" si="2"/>
        <v>0</v>
      </c>
      <c r="O59" s="61">
        <f t="shared" si="2"/>
        <v>0</v>
      </c>
      <c r="P59" s="61">
        <f t="shared" si="2"/>
        <v>0</v>
      </c>
      <c r="Q59" s="47"/>
      <c r="R59" s="43"/>
      <c r="S59" s="43"/>
      <c r="T59" s="43"/>
      <c r="U59" s="43"/>
      <c r="V59" s="43"/>
      <c r="W59" s="43"/>
    </row>
    <row r="60" spans="1:23">
      <c r="A60" s="43"/>
      <c r="B60" s="54"/>
      <c r="C60" s="53">
        <f t="shared" si="1"/>
        <v>0</v>
      </c>
      <c r="D60" s="45" t="s">
        <v>137</v>
      </c>
      <c r="E60" s="45" t="s">
        <v>135</v>
      </c>
      <c r="F60" s="45"/>
      <c r="G60" s="45"/>
      <c r="H60" s="44"/>
      <c r="I60" s="56">
        <f t="shared" si="2"/>
        <v>0</v>
      </c>
      <c r="J60" s="56">
        <f t="shared" si="2"/>
        <v>0</v>
      </c>
      <c r="K60" s="55">
        <f t="shared" si="2"/>
        <v>0</v>
      </c>
      <c r="L60" s="55">
        <f t="shared" si="2"/>
        <v>0</v>
      </c>
      <c r="M60" s="55">
        <f t="shared" si="2"/>
        <v>0</v>
      </c>
      <c r="N60" s="55">
        <f t="shared" si="2"/>
        <v>0</v>
      </c>
      <c r="O60" s="55">
        <f t="shared" si="2"/>
        <v>0</v>
      </c>
      <c r="P60" s="55">
        <f t="shared" si="2"/>
        <v>0</v>
      </c>
      <c r="Q60" s="47"/>
      <c r="R60" s="43"/>
      <c r="S60" s="43"/>
      <c r="T60" s="43"/>
      <c r="U60" s="43"/>
      <c r="V60" s="43"/>
      <c r="W60" s="43"/>
    </row>
    <row r="61" spans="1:23">
      <c r="A61" s="43"/>
      <c r="B61" s="54"/>
      <c r="C61" s="60">
        <f>COUNTIFS($E$13:$E$52,$E61)</f>
        <v>0</v>
      </c>
      <c r="D61" s="57" t="s">
        <v>138</v>
      </c>
      <c r="E61" s="57" t="s">
        <v>134</v>
      </c>
      <c r="F61" s="57"/>
      <c r="G61" s="57"/>
      <c r="H61" s="47"/>
      <c r="I61" s="59">
        <f t="shared" ref="I61:P62" si="3">SUMIFS(I$13:I$52,$E$13:$E$52,$E61)</f>
        <v>0</v>
      </c>
      <c r="J61" s="59">
        <f t="shared" si="3"/>
        <v>0</v>
      </c>
      <c r="K61" s="58">
        <f t="shared" si="3"/>
        <v>0</v>
      </c>
      <c r="L61" s="58">
        <f t="shared" si="3"/>
        <v>0</v>
      </c>
      <c r="M61" s="58">
        <f t="shared" si="3"/>
        <v>0</v>
      </c>
      <c r="N61" s="58">
        <f t="shared" si="3"/>
        <v>0</v>
      </c>
      <c r="O61" s="58">
        <f t="shared" si="3"/>
        <v>0</v>
      </c>
      <c r="P61" s="58">
        <f t="shared" si="3"/>
        <v>0</v>
      </c>
      <c r="Q61" s="47"/>
      <c r="R61" s="43"/>
      <c r="S61" s="43"/>
      <c r="T61" s="43"/>
      <c r="U61" s="43"/>
      <c r="V61" s="43"/>
      <c r="W61" s="43"/>
    </row>
    <row r="62" spans="1:23">
      <c r="A62" s="43"/>
      <c r="B62" s="54"/>
      <c r="C62" s="53">
        <f>COUNTIFS($E$13:$E$52,$E62)</f>
        <v>0</v>
      </c>
      <c r="D62" s="57" t="s">
        <v>138</v>
      </c>
      <c r="E62" s="45" t="s">
        <v>135</v>
      </c>
      <c r="F62" s="57"/>
      <c r="G62" s="57"/>
      <c r="H62" s="47"/>
      <c r="I62" s="56">
        <f t="shared" si="3"/>
        <v>0</v>
      </c>
      <c r="J62" s="56">
        <f t="shared" si="3"/>
        <v>0</v>
      </c>
      <c r="K62" s="55">
        <f t="shared" si="3"/>
        <v>0</v>
      </c>
      <c r="L62" s="55">
        <f t="shared" si="3"/>
        <v>0</v>
      </c>
      <c r="M62" s="55">
        <f t="shared" si="3"/>
        <v>0</v>
      </c>
      <c r="N62" s="55">
        <f t="shared" si="3"/>
        <v>0</v>
      </c>
      <c r="O62" s="55">
        <f t="shared" si="3"/>
        <v>0</v>
      </c>
      <c r="P62" s="55">
        <f t="shared" si="3"/>
        <v>0</v>
      </c>
      <c r="Q62" s="47"/>
      <c r="R62" s="43"/>
      <c r="S62" s="43"/>
      <c r="T62" s="43"/>
      <c r="U62" s="43"/>
      <c r="V62" s="43"/>
      <c r="W62" s="43"/>
    </row>
    <row r="63" spans="1:23">
      <c r="A63" s="43"/>
      <c r="B63" s="54"/>
      <c r="C63" s="53">
        <f>SUM(C55:C60)</f>
        <v>0</v>
      </c>
      <c r="D63" s="52" t="s">
        <v>139</v>
      </c>
      <c r="E63" s="51"/>
      <c r="F63" s="51"/>
      <c r="G63" s="51"/>
      <c r="H63" s="50"/>
      <c r="I63" s="49">
        <f>SUM(I55:I60)</f>
        <v>0</v>
      </c>
      <c r="J63" s="49">
        <f t="shared" ref="J63:P63" si="4">SUM(J55:J60)</f>
        <v>0</v>
      </c>
      <c r="K63" s="48">
        <f t="shared" si="4"/>
        <v>0</v>
      </c>
      <c r="L63" s="48">
        <f t="shared" si="4"/>
        <v>0</v>
      </c>
      <c r="M63" s="48">
        <f t="shared" si="4"/>
        <v>0</v>
      </c>
      <c r="N63" s="48">
        <f t="shared" si="4"/>
        <v>0</v>
      </c>
      <c r="O63" s="48">
        <f t="shared" si="4"/>
        <v>0</v>
      </c>
      <c r="P63" s="48">
        <f t="shared" si="4"/>
        <v>0</v>
      </c>
      <c r="Q63" s="47"/>
      <c r="R63" s="43"/>
      <c r="S63" s="43"/>
      <c r="T63" s="43"/>
      <c r="U63" s="43"/>
      <c r="V63" s="43"/>
      <c r="W63" s="43"/>
    </row>
    <row r="64" spans="1:23">
      <c r="A64" s="43"/>
      <c r="B64" s="46"/>
      <c r="C64" s="45"/>
      <c r="D64" s="45"/>
      <c r="E64" s="45"/>
      <c r="F64" s="45"/>
      <c r="G64" s="45"/>
      <c r="H64" s="45"/>
      <c r="I64" s="45"/>
      <c r="J64" s="45"/>
      <c r="K64" s="45"/>
      <c r="L64" s="45"/>
      <c r="M64" s="45"/>
      <c r="N64" s="45"/>
      <c r="O64" s="45"/>
      <c r="P64" s="45"/>
      <c r="Q64" s="44"/>
      <c r="R64" s="43"/>
      <c r="S64" s="43"/>
      <c r="T64" s="43"/>
      <c r="U64" s="43"/>
      <c r="V64" s="43"/>
      <c r="W64" s="43"/>
    </row>
    <row r="65" spans="1:23">
      <c r="A65" s="43"/>
      <c r="B65" s="43"/>
      <c r="C65" s="43"/>
      <c r="D65" s="43"/>
      <c r="E65" s="43"/>
      <c r="F65" s="43"/>
      <c r="G65" s="43"/>
      <c r="H65" s="43"/>
      <c r="I65" s="43"/>
      <c r="J65" s="43"/>
      <c r="K65" s="43"/>
      <c r="L65" s="43"/>
      <c r="M65" s="43"/>
      <c r="N65" s="43"/>
      <c r="O65" s="43"/>
      <c r="P65" s="43"/>
      <c r="Q65" s="43"/>
      <c r="R65" s="43"/>
      <c r="S65" s="43"/>
      <c r="T65" s="43"/>
      <c r="U65" s="43"/>
      <c r="V65" s="43"/>
      <c r="W65" s="43"/>
    </row>
    <row r="66" spans="1:23">
      <c r="A66" s="43"/>
      <c r="B66" s="43"/>
      <c r="C66" s="43"/>
      <c r="D66" s="43"/>
      <c r="E66" s="43"/>
      <c r="F66" s="43"/>
      <c r="G66" s="43"/>
      <c r="H66" s="43"/>
      <c r="I66" s="43"/>
      <c r="J66" s="43"/>
      <c r="K66" s="43"/>
      <c r="L66" s="43"/>
      <c r="M66" s="43"/>
      <c r="N66" s="43"/>
      <c r="O66" s="43"/>
      <c r="P66" s="43"/>
      <c r="Q66" s="43"/>
      <c r="R66" s="43"/>
      <c r="S66" s="43"/>
      <c r="T66" s="43"/>
      <c r="U66" s="43"/>
      <c r="V66" s="43"/>
      <c r="W66" s="43"/>
    </row>
  </sheetData>
  <sheetProtection algorithmName="SHA-512" hashValue="tMZXnls78MI7/Xm6fibot+eyt3PFg7FWm865ZQWaOSyEiDN7oZdhaqGKXyR7W8YnT+0dfBDoBU7vW799EaJykw==" saltValue="nd7o0dp9Q5q6ZUgOh+BJ7A==" spinCount="100000" sheet="1" formatColumns="0" formatRows="0" selectLockedCells="1"/>
  <mergeCells count="9">
    <mergeCell ref="H10:P10"/>
    <mergeCell ref="C3:P3"/>
    <mergeCell ref="C4:P4"/>
    <mergeCell ref="C5:P5"/>
    <mergeCell ref="C6:P6"/>
    <mergeCell ref="C7:P7"/>
    <mergeCell ref="H9:P9"/>
    <mergeCell ref="E9:F9"/>
    <mergeCell ref="E10:F10"/>
  </mergeCells>
  <dataValidations count="8">
    <dataValidation type="list" allowBlank="1" showInputMessage="1" showErrorMessage="1" prompt="Select Phase from drop-down menu" sqref="D13:D52" xr:uid="{87FD5F38-35F2-4C9B-AF9C-2C271389776A}">
      <formula1>"Development,Construction,Operation"</formula1>
    </dataValidation>
    <dataValidation type="date" allowBlank="1" showInputMessage="1" showErrorMessage="1" prompt="Enter the first calendar year and month in which the economic benefit is expected to accrue." sqref="F13:F52" xr:uid="{DFB74CD4-5306-41CB-8F34-E320C0E92F2F}">
      <formula1>44197</formula1>
      <formula2>56219</formula2>
    </dataValidation>
    <dataValidation type="list" allowBlank="1" showInputMessage="1" showErrorMessage="1" prompt="Select Time Period from drop-down menu" sqref="E13:E52" xr:uid="{158BB8B2-97E0-2E48-8C43-F490B2071A76}">
      <formula1>"Through 3rd Year of CDT,Remainder of Contract Delivery Term"</formula1>
    </dataValidation>
    <dataValidation type="date" allowBlank="1" showInputMessage="1" showErrorMessage="1" prompt="Enter the last calendar year and month in which the economic benefit is expected to accrue, cannot be after 2053 for a 25-year Contract Tenor._x000a_" sqref="G13:G52" xr:uid="{374816CC-0175-C14F-9B13-885C7D955056}">
      <formula1>DATE(YEAR(F13),MONTH(F13)+1,DAY(F13))</formula1>
      <formula2>56219</formula2>
    </dataValidation>
    <dataValidation type="decimal" operator="lessThanOrEqual" allowBlank="1" showInputMessage="1" showErrorMessage="1" error="DAC Long-term Direct Job Creation cannot exceeed total Long-term Direct Job Creation in Column O." sqref="P13:P52" xr:uid="{63F60738-7329-944F-BF9A-83BE932828E0}">
      <formula1>$O13</formula1>
    </dataValidation>
    <dataValidation type="decimal" operator="lessThanOrEqual" allowBlank="1" showInputMessage="1" showErrorMessage="1" error="DAC Short-term Direct Job Creation cannot exceeed total Short-term Direct Job Creation in Column M." sqref="N13:N52" xr:uid="{114993D9-E5E5-D647-8648-4D1114A40782}">
      <formula1>$M13</formula1>
    </dataValidation>
    <dataValidation type="decimal" operator="lessThanOrEqual" allowBlank="1" showInputMessage="1" showErrorMessage="1" error="DAC Short-term Direct Job Creation cannot exceeed total Short-term Direct Job Creation in Column K." sqref="L13:L52" xr:uid="{CD1C4260-EB33-1740-A6A9-B12B458672EE}">
      <formula1>$K13</formula1>
    </dataValidation>
    <dataValidation type="decimal" operator="lessThanOrEqual" allowBlank="1" showInputMessage="1" showErrorMessage="1" error="DAC Net Expenditures cannot exceeed total Net Expenditures in Column I." sqref="J13:J52" xr:uid="{199F2931-233C-7B4E-B1B9-30D30931B83B}">
      <formula1>$I13</formula1>
    </dataValidation>
  </dataValidations>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370A8-8685-2D46-A9F0-E9D2A8E558C5}">
  <sheetPr>
    <pageSetUpPr fitToPage="1"/>
  </sheetPr>
  <dimension ref="A1:Y66"/>
  <sheetViews>
    <sheetView zoomScaleNormal="100" workbookViewId="0">
      <selection activeCell="P52" sqref="P52"/>
    </sheetView>
  </sheetViews>
  <sheetFormatPr defaultColWidth="8.875" defaultRowHeight="15"/>
  <cols>
    <col min="1" max="1" width="5.5" style="42" customWidth="1"/>
    <col min="2" max="2" width="5" style="42" customWidth="1"/>
    <col min="3" max="3" width="8.875" style="42" customWidth="1"/>
    <col min="4" max="4" width="16.5" style="42" customWidth="1"/>
    <col min="5" max="5" width="35.875" style="42" bestFit="1" customWidth="1"/>
    <col min="6" max="6" width="10" style="42" bestFit="1" customWidth="1"/>
    <col min="7" max="7" width="11.625" style="42" customWidth="1"/>
    <col min="8" max="8" width="43" style="42" customWidth="1"/>
    <col min="9" max="10" width="13" style="42" customWidth="1"/>
    <col min="11" max="12" width="15" style="42" customWidth="1"/>
    <col min="13" max="14" width="14.5" style="42" customWidth="1"/>
    <col min="15" max="16" width="15.125" style="42" customWidth="1"/>
    <col min="17" max="17" width="5.5" style="42" customWidth="1"/>
    <col min="18" max="18" width="6.875" style="42" customWidth="1"/>
    <col min="19" max="19" width="14.125" style="42" customWidth="1"/>
    <col min="20" max="16384" width="8.875" style="42"/>
  </cols>
  <sheetData>
    <row r="1" spans="1:25">
      <c r="A1" s="81"/>
      <c r="B1" s="43"/>
      <c r="C1" s="43"/>
      <c r="D1" s="43"/>
      <c r="E1" s="43"/>
      <c r="F1" s="43"/>
      <c r="G1" s="43"/>
      <c r="H1" s="43"/>
      <c r="I1" s="43"/>
      <c r="J1" s="43"/>
      <c r="K1" s="43"/>
      <c r="L1" s="43"/>
      <c r="M1" s="43"/>
      <c r="N1" s="43"/>
      <c r="O1" s="43"/>
      <c r="P1" s="43"/>
      <c r="Q1" s="43"/>
      <c r="R1" s="43"/>
      <c r="S1" s="43"/>
      <c r="T1" s="43"/>
      <c r="U1" s="43"/>
      <c r="V1" s="43"/>
      <c r="W1" s="43"/>
    </row>
    <row r="2" spans="1:25" ht="15.75">
      <c r="A2" s="43"/>
      <c r="B2" s="80"/>
      <c r="C2" s="79"/>
      <c r="D2" s="78"/>
      <c r="E2" s="78"/>
      <c r="F2" s="78"/>
      <c r="G2" s="78"/>
      <c r="H2" s="78"/>
      <c r="I2" s="78"/>
      <c r="J2" s="78"/>
      <c r="K2" s="78"/>
      <c r="L2" s="78"/>
      <c r="M2" s="65"/>
      <c r="N2" s="65"/>
      <c r="O2" s="65"/>
      <c r="P2" s="65"/>
      <c r="Q2" s="64"/>
      <c r="R2" s="43"/>
      <c r="S2" s="43"/>
      <c r="T2" s="43"/>
      <c r="U2" s="43"/>
      <c r="V2" s="43"/>
      <c r="W2" s="43"/>
    </row>
    <row r="3" spans="1:25" ht="18.75">
      <c r="A3" s="43"/>
      <c r="B3" s="77"/>
      <c r="C3" s="211" t="s">
        <v>0</v>
      </c>
      <c r="D3" s="211"/>
      <c r="E3" s="211"/>
      <c r="F3" s="211"/>
      <c r="G3" s="211"/>
      <c r="H3" s="211"/>
      <c r="I3" s="211"/>
      <c r="J3" s="211"/>
      <c r="K3" s="211"/>
      <c r="L3" s="211"/>
      <c r="M3" s="211"/>
      <c r="N3" s="211"/>
      <c r="O3" s="211"/>
      <c r="P3" s="211"/>
      <c r="Q3" s="47"/>
      <c r="R3" s="43"/>
      <c r="S3" s="43"/>
      <c r="T3" s="43"/>
      <c r="U3" s="43"/>
      <c r="V3" s="43"/>
      <c r="W3" s="43"/>
    </row>
    <row r="4" spans="1:25" ht="15.75">
      <c r="A4" s="43"/>
      <c r="B4" s="76"/>
      <c r="C4" s="212" t="str">
        <f>'User Guide'!C4</f>
        <v>NYSERDA RFP No. T4RFP21-1</v>
      </c>
      <c r="D4" s="212"/>
      <c r="E4" s="212"/>
      <c r="F4" s="212"/>
      <c r="G4" s="212"/>
      <c r="H4" s="212"/>
      <c r="I4" s="212"/>
      <c r="J4" s="212"/>
      <c r="K4" s="212"/>
      <c r="L4" s="212"/>
      <c r="M4" s="212"/>
      <c r="N4" s="212"/>
      <c r="O4" s="212"/>
      <c r="P4" s="212"/>
      <c r="Q4" s="47"/>
      <c r="R4" s="43"/>
      <c r="S4" s="43"/>
      <c r="T4" s="43"/>
      <c r="U4" s="43"/>
      <c r="V4" s="43"/>
      <c r="W4" s="43"/>
    </row>
    <row r="5" spans="1:25" ht="15.75">
      <c r="A5" s="43"/>
      <c r="B5" s="76"/>
      <c r="C5" s="212" t="s">
        <v>140</v>
      </c>
      <c r="D5" s="212"/>
      <c r="E5" s="212"/>
      <c r="F5" s="212"/>
      <c r="G5" s="212"/>
      <c r="H5" s="212"/>
      <c r="I5" s="212"/>
      <c r="J5" s="212"/>
      <c r="K5" s="212"/>
      <c r="L5" s="212"/>
      <c r="M5" s="212"/>
      <c r="N5" s="212"/>
      <c r="O5" s="212"/>
      <c r="P5" s="212"/>
      <c r="Q5" s="47"/>
      <c r="R5" s="43"/>
      <c r="S5" s="43"/>
      <c r="T5" s="43"/>
      <c r="U5" s="43"/>
      <c r="V5" s="43"/>
      <c r="W5" s="43"/>
    </row>
    <row r="6" spans="1:25">
      <c r="A6" s="43"/>
      <c r="B6" s="75"/>
      <c r="C6" s="213" t="s">
        <v>141</v>
      </c>
      <c r="D6" s="213"/>
      <c r="E6" s="213"/>
      <c r="F6" s="213"/>
      <c r="G6" s="213"/>
      <c r="H6" s="213"/>
      <c r="I6" s="213"/>
      <c r="J6" s="213"/>
      <c r="K6" s="213"/>
      <c r="L6" s="213"/>
      <c r="M6" s="213"/>
      <c r="N6" s="213"/>
      <c r="O6" s="213"/>
      <c r="P6" s="213"/>
      <c r="Q6" s="47"/>
      <c r="R6" s="43"/>
      <c r="S6" s="43"/>
      <c r="T6" s="43"/>
      <c r="U6" s="43"/>
      <c r="V6" s="43"/>
      <c r="W6" s="43"/>
    </row>
    <row r="7" spans="1:25">
      <c r="A7" s="43"/>
      <c r="B7" s="75"/>
      <c r="C7" s="213" t="s">
        <v>142</v>
      </c>
      <c r="D7" s="213"/>
      <c r="E7" s="213"/>
      <c r="F7" s="213"/>
      <c r="G7" s="213"/>
      <c r="H7" s="213"/>
      <c r="I7" s="213"/>
      <c r="J7" s="213"/>
      <c r="K7" s="213"/>
      <c r="L7" s="213"/>
      <c r="M7" s="213"/>
      <c r="N7" s="213"/>
      <c r="O7" s="213"/>
      <c r="P7" s="213"/>
      <c r="Q7" s="47"/>
      <c r="R7" s="43"/>
      <c r="S7" s="43"/>
      <c r="T7" s="43"/>
      <c r="U7" s="43"/>
      <c r="V7" s="43"/>
      <c r="W7" s="43"/>
    </row>
    <row r="8" spans="1:25">
      <c r="A8" s="43"/>
      <c r="B8" s="54"/>
      <c r="C8" s="57"/>
      <c r="D8" s="57"/>
      <c r="E8" s="57"/>
      <c r="F8" s="57"/>
      <c r="G8" s="57"/>
      <c r="H8" s="57"/>
      <c r="I8" s="57"/>
      <c r="J8" s="57"/>
      <c r="K8" s="57"/>
      <c r="L8" s="57"/>
      <c r="M8" s="57"/>
      <c r="N8" s="57"/>
      <c r="O8" s="57"/>
      <c r="P8" s="57"/>
      <c r="Q8" s="47"/>
      <c r="R8" s="43"/>
      <c r="S8" s="43"/>
      <c r="T8" s="43"/>
      <c r="U8" s="43"/>
      <c r="V8" s="43"/>
      <c r="W8" s="43"/>
    </row>
    <row r="9" spans="1:25">
      <c r="A9" s="43"/>
      <c r="B9" s="54"/>
      <c r="C9" s="57" t="s">
        <v>4</v>
      </c>
      <c r="D9" s="57"/>
      <c r="E9" s="214">
        <f>Proposer_Name</f>
        <v>0</v>
      </c>
      <c r="F9" s="214"/>
      <c r="G9" s="57"/>
      <c r="H9" s="216"/>
      <c r="I9" s="216"/>
      <c r="J9" s="216"/>
      <c r="K9" s="216"/>
      <c r="L9" s="216"/>
      <c r="M9" s="216"/>
      <c r="N9" s="216"/>
      <c r="O9" s="216"/>
      <c r="P9" s="216"/>
      <c r="Q9" s="47"/>
      <c r="R9" s="43"/>
      <c r="S9" s="68" t="s">
        <v>77</v>
      </c>
      <c r="T9" s="68"/>
      <c r="U9" s="68"/>
      <c r="V9" s="68"/>
      <c r="W9" s="43"/>
    </row>
    <row r="10" spans="1:25">
      <c r="A10" s="43"/>
      <c r="B10" s="54"/>
      <c r="C10" s="86" t="s">
        <v>7</v>
      </c>
      <c r="D10" s="57"/>
      <c r="E10" s="215">
        <f>Project_Name</f>
        <v>0</v>
      </c>
      <c r="F10" s="215"/>
      <c r="G10" s="74"/>
      <c r="H10" s="216"/>
      <c r="I10" s="216"/>
      <c r="J10" s="216"/>
      <c r="K10" s="216"/>
      <c r="L10" s="216"/>
      <c r="M10" s="216"/>
      <c r="N10" s="216"/>
      <c r="O10" s="216"/>
      <c r="P10" s="216"/>
      <c r="Q10" s="47"/>
      <c r="R10" s="43"/>
      <c r="S10" s="68" t="s">
        <v>77</v>
      </c>
      <c r="T10" s="68"/>
      <c r="U10" s="68"/>
      <c r="V10" s="68"/>
      <c r="W10" s="43"/>
    </row>
    <row r="11" spans="1:25">
      <c r="A11" s="43"/>
      <c r="B11" s="54"/>
      <c r="C11" s="73"/>
      <c r="D11" s="57"/>
      <c r="E11" s="57"/>
      <c r="F11" s="73"/>
      <c r="G11" s="57"/>
      <c r="H11" s="57"/>
      <c r="I11" s="57"/>
      <c r="J11" s="57"/>
      <c r="K11" s="57"/>
      <c r="L11" s="57"/>
      <c r="M11" s="57"/>
      <c r="N11" s="57"/>
      <c r="O11" s="57"/>
      <c r="P11" s="57"/>
      <c r="Q11" s="47"/>
      <c r="R11" s="43"/>
      <c r="S11" s="43"/>
      <c r="T11" s="43"/>
      <c r="U11" s="43"/>
      <c r="V11" s="43"/>
      <c r="W11" s="43"/>
    </row>
    <row r="12" spans="1:25" ht="60" customHeight="1">
      <c r="A12" s="43"/>
      <c r="B12" s="54"/>
      <c r="C12" s="71" t="s">
        <v>175</v>
      </c>
      <c r="D12" s="71" t="s">
        <v>79</v>
      </c>
      <c r="E12" s="72" t="s">
        <v>80</v>
      </c>
      <c r="F12" s="71" t="s">
        <v>81</v>
      </c>
      <c r="G12" s="71" t="s">
        <v>82</v>
      </c>
      <c r="H12" s="71" t="s">
        <v>83</v>
      </c>
      <c r="I12" s="71" t="s">
        <v>143</v>
      </c>
      <c r="J12" s="70" t="s">
        <v>144</v>
      </c>
      <c r="K12" s="71" t="s">
        <v>145</v>
      </c>
      <c r="L12" s="70" t="s">
        <v>87</v>
      </c>
      <c r="M12" s="71" t="s">
        <v>146</v>
      </c>
      <c r="N12" s="70" t="s">
        <v>89</v>
      </c>
      <c r="O12" s="70" t="s">
        <v>90</v>
      </c>
      <c r="P12" s="70" t="s">
        <v>91</v>
      </c>
      <c r="Q12" s="47"/>
      <c r="R12" s="43"/>
      <c r="S12" s="43"/>
      <c r="T12" s="43"/>
      <c r="U12" s="43"/>
      <c r="V12" s="43"/>
      <c r="W12" s="43"/>
      <c r="Y12" s="82"/>
    </row>
    <row r="13" spans="1:25">
      <c r="A13" s="43"/>
      <c r="B13" s="54"/>
      <c r="C13" s="69" t="s">
        <v>176</v>
      </c>
      <c r="D13" s="87"/>
      <c r="E13" s="87"/>
      <c r="F13" s="104"/>
      <c r="G13" s="104"/>
      <c r="H13" s="97"/>
      <c r="I13" s="98"/>
      <c r="J13" s="98"/>
      <c r="K13" s="99"/>
      <c r="L13" s="99"/>
      <c r="M13" s="99"/>
      <c r="N13" s="99"/>
      <c r="O13" s="99"/>
      <c r="P13" s="99"/>
      <c r="Q13" s="47"/>
      <c r="R13" s="43"/>
      <c r="S13" s="68" t="str">
        <f>IF(AND(COUNTA(D13:P13)&gt;0,COUNTA(D13:P13)&lt;13),"All fields are required if the row is utilized","")</f>
        <v/>
      </c>
      <c r="T13" s="68"/>
      <c r="U13" s="68"/>
      <c r="V13" s="68"/>
      <c r="W13" s="43"/>
    </row>
    <row r="14" spans="1:25">
      <c r="A14" s="43"/>
      <c r="B14" s="54"/>
      <c r="C14" s="69" t="s">
        <v>177</v>
      </c>
      <c r="D14" s="87"/>
      <c r="E14" s="87"/>
      <c r="F14" s="104"/>
      <c r="G14" s="104"/>
      <c r="H14" s="97"/>
      <c r="I14" s="98"/>
      <c r="J14" s="98"/>
      <c r="K14" s="99"/>
      <c r="L14" s="99"/>
      <c r="M14" s="99"/>
      <c r="N14" s="99"/>
      <c r="O14" s="99"/>
      <c r="P14" s="99"/>
      <c r="Q14" s="47"/>
      <c r="R14" s="43"/>
      <c r="S14" s="68" t="str">
        <f t="shared" ref="S14:S52" si="0">IF(AND(COUNTA(D14:P14)&gt;0,COUNTA(D14:P14)&lt;13),"All fields are required if the row is utilized","")</f>
        <v/>
      </c>
      <c r="T14" s="68"/>
      <c r="U14" s="68"/>
      <c r="V14" s="68"/>
      <c r="W14" s="43"/>
    </row>
    <row r="15" spans="1:25">
      <c r="A15" s="43"/>
      <c r="B15" s="54"/>
      <c r="C15" s="69" t="s">
        <v>178</v>
      </c>
      <c r="D15" s="87"/>
      <c r="E15" s="87"/>
      <c r="F15" s="104"/>
      <c r="G15" s="104"/>
      <c r="H15" s="97"/>
      <c r="I15" s="98"/>
      <c r="J15" s="98"/>
      <c r="K15" s="99"/>
      <c r="L15" s="99"/>
      <c r="M15" s="99"/>
      <c r="N15" s="99"/>
      <c r="O15" s="99"/>
      <c r="P15" s="99"/>
      <c r="Q15" s="47"/>
      <c r="R15" s="43"/>
      <c r="S15" s="68" t="str">
        <f t="shared" si="0"/>
        <v/>
      </c>
      <c r="T15" s="68"/>
      <c r="U15" s="68"/>
      <c r="V15" s="68"/>
      <c r="W15" s="43"/>
    </row>
    <row r="16" spans="1:25">
      <c r="A16" s="43"/>
      <c r="B16" s="54"/>
      <c r="C16" s="69" t="s">
        <v>179</v>
      </c>
      <c r="D16" s="87"/>
      <c r="E16" s="87"/>
      <c r="F16" s="104"/>
      <c r="G16" s="104"/>
      <c r="H16" s="97"/>
      <c r="I16" s="98"/>
      <c r="J16" s="98"/>
      <c r="K16" s="99"/>
      <c r="L16" s="99"/>
      <c r="M16" s="99"/>
      <c r="N16" s="99"/>
      <c r="O16" s="99"/>
      <c r="P16" s="99"/>
      <c r="Q16" s="47"/>
      <c r="R16" s="43"/>
      <c r="S16" s="68" t="str">
        <f t="shared" si="0"/>
        <v/>
      </c>
      <c r="T16" s="68"/>
      <c r="U16" s="68"/>
      <c r="V16" s="68"/>
      <c r="W16" s="43"/>
    </row>
    <row r="17" spans="1:23">
      <c r="A17" s="43"/>
      <c r="B17" s="54"/>
      <c r="C17" s="69" t="s">
        <v>180</v>
      </c>
      <c r="D17" s="87"/>
      <c r="E17" s="87"/>
      <c r="F17" s="104"/>
      <c r="G17" s="104"/>
      <c r="H17" s="97"/>
      <c r="I17" s="98"/>
      <c r="J17" s="98"/>
      <c r="K17" s="99"/>
      <c r="L17" s="99"/>
      <c r="M17" s="99"/>
      <c r="N17" s="99"/>
      <c r="O17" s="99"/>
      <c r="P17" s="99"/>
      <c r="Q17" s="47"/>
      <c r="R17" s="43"/>
      <c r="S17" s="68" t="str">
        <f t="shared" si="0"/>
        <v/>
      </c>
      <c r="T17" s="68"/>
      <c r="U17" s="68"/>
      <c r="V17" s="68"/>
      <c r="W17" s="43"/>
    </row>
    <row r="18" spans="1:23">
      <c r="A18" s="43"/>
      <c r="B18" s="54"/>
      <c r="C18" s="69" t="s">
        <v>181</v>
      </c>
      <c r="D18" s="87"/>
      <c r="E18" s="87"/>
      <c r="F18" s="104"/>
      <c r="G18" s="104"/>
      <c r="H18" s="97"/>
      <c r="I18" s="98"/>
      <c r="J18" s="98"/>
      <c r="K18" s="99"/>
      <c r="L18" s="99"/>
      <c r="M18" s="99"/>
      <c r="N18" s="99"/>
      <c r="O18" s="99"/>
      <c r="P18" s="99"/>
      <c r="Q18" s="47"/>
      <c r="R18" s="43"/>
      <c r="S18" s="68" t="str">
        <f t="shared" si="0"/>
        <v/>
      </c>
      <c r="T18" s="68"/>
      <c r="U18" s="68"/>
      <c r="V18" s="68"/>
      <c r="W18" s="43"/>
    </row>
    <row r="19" spans="1:23">
      <c r="A19" s="43"/>
      <c r="B19" s="54"/>
      <c r="C19" s="69" t="s">
        <v>182</v>
      </c>
      <c r="D19" s="87"/>
      <c r="E19" s="87"/>
      <c r="F19" s="104"/>
      <c r="G19" s="104"/>
      <c r="H19" s="97"/>
      <c r="I19" s="98"/>
      <c r="J19" s="98"/>
      <c r="K19" s="99"/>
      <c r="L19" s="99"/>
      <c r="M19" s="99"/>
      <c r="N19" s="99"/>
      <c r="O19" s="99"/>
      <c r="P19" s="99"/>
      <c r="Q19" s="47"/>
      <c r="R19" s="43"/>
      <c r="S19" s="68" t="str">
        <f t="shared" si="0"/>
        <v/>
      </c>
      <c r="T19" s="68"/>
      <c r="U19" s="68"/>
      <c r="V19" s="68"/>
      <c r="W19" s="43"/>
    </row>
    <row r="20" spans="1:23">
      <c r="A20" s="43"/>
      <c r="B20" s="54"/>
      <c r="C20" s="69" t="s">
        <v>183</v>
      </c>
      <c r="D20" s="87"/>
      <c r="E20" s="87"/>
      <c r="F20" s="104"/>
      <c r="G20" s="104"/>
      <c r="H20" s="97"/>
      <c r="I20" s="98"/>
      <c r="J20" s="98"/>
      <c r="K20" s="99"/>
      <c r="L20" s="99"/>
      <c r="M20" s="99"/>
      <c r="N20" s="99"/>
      <c r="O20" s="99"/>
      <c r="P20" s="99"/>
      <c r="Q20" s="47"/>
      <c r="R20" s="43"/>
      <c r="S20" s="68" t="str">
        <f t="shared" si="0"/>
        <v/>
      </c>
      <c r="T20" s="68"/>
      <c r="U20" s="68"/>
      <c r="V20" s="68"/>
      <c r="W20" s="43"/>
    </row>
    <row r="21" spans="1:23">
      <c r="A21" s="43"/>
      <c r="B21" s="54"/>
      <c r="C21" s="69" t="s">
        <v>184</v>
      </c>
      <c r="D21" s="87"/>
      <c r="E21" s="87"/>
      <c r="F21" s="104"/>
      <c r="G21" s="104"/>
      <c r="H21" s="97"/>
      <c r="I21" s="98"/>
      <c r="J21" s="98"/>
      <c r="K21" s="99"/>
      <c r="L21" s="99"/>
      <c r="M21" s="99"/>
      <c r="N21" s="99"/>
      <c r="O21" s="99"/>
      <c r="P21" s="99"/>
      <c r="Q21" s="47"/>
      <c r="R21" s="43"/>
      <c r="S21" s="68" t="str">
        <f t="shared" si="0"/>
        <v/>
      </c>
      <c r="T21" s="68"/>
      <c r="U21" s="68"/>
      <c r="V21" s="68"/>
      <c r="W21" s="43"/>
    </row>
    <row r="22" spans="1:23">
      <c r="A22" s="43"/>
      <c r="B22" s="54"/>
      <c r="C22" s="69" t="s">
        <v>185</v>
      </c>
      <c r="D22" s="87"/>
      <c r="E22" s="87"/>
      <c r="F22" s="104"/>
      <c r="G22" s="104"/>
      <c r="H22" s="97"/>
      <c r="I22" s="98"/>
      <c r="J22" s="98"/>
      <c r="K22" s="99"/>
      <c r="L22" s="99"/>
      <c r="M22" s="99"/>
      <c r="N22" s="99"/>
      <c r="O22" s="99"/>
      <c r="P22" s="99"/>
      <c r="Q22" s="47"/>
      <c r="R22" s="43"/>
      <c r="S22" s="68" t="str">
        <f t="shared" si="0"/>
        <v/>
      </c>
      <c r="T22" s="68"/>
      <c r="U22" s="68"/>
      <c r="V22" s="68"/>
      <c r="W22" s="43"/>
    </row>
    <row r="23" spans="1:23">
      <c r="A23" s="43"/>
      <c r="B23" s="54"/>
      <c r="C23" s="69" t="s">
        <v>186</v>
      </c>
      <c r="D23" s="87"/>
      <c r="E23" s="87"/>
      <c r="F23" s="104"/>
      <c r="G23" s="104"/>
      <c r="H23" s="97"/>
      <c r="I23" s="98"/>
      <c r="J23" s="98"/>
      <c r="K23" s="99"/>
      <c r="L23" s="99"/>
      <c r="M23" s="99"/>
      <c r="N23" s="99"/>
      <c r="O23" s="99"/>
      <c r="P23" s="99"/>
      <c r="Q23" s="47"/>
      <c r="R23" s="43"/>
      <c r="S23" s="68" t="str">
        <f t="shared" si="0"/>
        <v/>
      </c>
      <c r="T23" s="68"/>
      <c r="U23" s="68"/>
      <c r="V23" s="68"/>
      <c r="W23" s="43"/>
    </row>
    <row r="24" spans="1:23">
      <c r="A24" s="43"/>
      <c r="B24" s="54"/>
      <c r="C24" s="69" t="s">
        <v>187</v>
      </c>
      <c r="D24" s="87"/>
      <c r="E24" s="87"/>
      <c r="F24" s="104"/>
      <c r="G24" s="104"/>
      <c r="H24" s="97"/>
      <c r="I24" s="98"/>
      <c r="J24" s="98"/>
      <c r="K24" s="99"/>
      <c r="L24" s="99"/>
      <c r="M24" s="99"/>
      <c r="N24" s="99"/>
      <c r="O24" s="99"/>
      <c r="P24" s="99"/>
      <c r="Q24" s="47"/>
      <c r="R24" s="43"/>
      <c r="S24" s="68" t="str">
        <f t="shared" si="0"/>
        <v/>
      </c>
      <c r="T24" s="68"/>
      <c r="U24" s="68"/>
      <c r="V24" s="68"/>
      <c r="W24" s="43"/>
    </row>
    <row r="25" spans="1:23">
      <c r="A25" s="43"/>
      <c r="B25" s="54"/>
      <c r="C25" s="69" t="s">
        <v>188</v>
      </c>
      <c r="D25" s="87"/>
      <c r="E25" s="87"/>
      <c r="F25" s="104"/>
      <c r="G25" s="104"/>
      <c r="H25" s="97"/>
      <c r="I25" s="98"/>
      <c r="J25" s="98"/>
      <c r="K25" s="99"/>
      <c r="L25" s="99"/>
      <c r="M25" s="99"/>
      <c r="N25" s="99"/>
      <c r="O25" s="99"/>
      <c r="P25" s="99"/>
      <c r="Q25" s="47"/>
      <c r="R25" s="43"/>
      <c r="S25" s="68" t="str">
        <f t="shared" si="0"/>
        <v/>
      </c>
      <c r="T25" s="68"/>
      <c r="U25" s="68"/>
      <c r="V25" s="68"/>
      <c r="W25" s="43"/>
    </row>
    <row r="26" spans="1:23">
      <c r="A26" s="43"/>
      <c r="B26" s="54"/>
      <c r="C26" s="69" t="s">
        <v>189</v>
      </c>
      <c r="D26" s="87"/>
      <c r="E26" s="87"/>
      <c r="F26" s="104"/>
      <c r="G26" s="104"/>
      <c r="H26" s="97"/>
      <c r="I26" s="98"/>
      <c r="J26" s="98"/>
      <c r="K26" s="99"/>
      <c r="L26" s="99"/>
      <c r="M26" s="99"/>
      <c r="N26" s="99"/>
      <c r="O26" s="99"/>
      <c r="P26" s="99"/>
      <c r="Q26" s="47"/>
      <c r="R26" s="43"/>
      <c r="S26" s="68" t="str">
        <f t="shared" si="0"/>
        <v/>
      </c>
      <c r="T26" s="68"/>
      <c r="U26" s="68"/>
      <c r="V26" s="68"/>
      <c r="W26" s="43"/>
    </row>
    <row r="27" spans="1:23">
      <c r="A27" s="43"/>
      <c r="B27" s="54"/>
      <c r="C27" s="69" t="s">
        <v>190</v>
      </c>
      <c r="D27" s="87"/>
      <c r="E27" s="87"/>
      <c r="F27" s="104"/>
      <c r="G27" s="104"/>
      <c r="H27" s="97"/>
      <c r="I27" s="98"/>
      <c r="J27" s="98"/>
      <c r="K27" s="99"/>
      <c r="L27" s="99"/>
      <c r="M27" s="99"/>
      <c r="N27" s="99"/>
      <c r="O27" s="99"/>
      <c r="P27" s="99"/>
      <c r="Q27" s="47"/>
      <c r="R27" s="43"/>
      <c r="S27" s="68" t="str">
        <f t="shared" si="0"/>
        <v/>
      </c>
      <c r="T27" s="68"/>
      <c r="U27" s="68"/>
      <c r="V27" s="68"/>
      <c r="W27" s="43"/>
    </row>
    <row r="28" spans="1:23">
      <c r="A28" s="43"/>
      <c r="B28" s="54"/>
      <c r="C28" s="69" t="s">
        <v>191</v>
      </c>
      <c r="D28" s="87"/>
      <c r="E28" s="87"/>
      <c r="F28" s="104"/>
      <c r="G28" s="104"/>
      <c r="H28" s="97"/>
      <c r="I28" s="98"/>
      <c r="J28" s="98"/>
      <c r="K28" s="99"/>
      <c r="L28" s="99"/>
      <c r="M28" s="99"/>
      <c r="N28" s="99"/>
      <c r="O28" s="99"/>
      <c r="P28" s="99"/>
      <c r="Q28" s="47"/>
      <c r="R28" s="43"/>
      <c r="S28" s="68" t="str">
        <f t="shared" si="0"/>
        <v/>
      </c>
      <c r="T28" s="68"/>
      <c r="U28" s="68"/>
      <c r="V28" s="68"/>
      <c r="W28" s="43"/>
    </row>
    <row r="29" spans="1:23">
      <c r="A29" s="43"/>
      <c r="B29" s="54"/>
      <c r="C29" s="69" t="s">
        <v>192</v>
      </c>
      <c r="D29" s="87"/>
      <c r="E29" s="87"/>
      <c r="F29" s="104"/>
      <c r="G29" s="104"/>
      <c r="H29" s="97"/>
      <c r="I29" s="98"/>
      <c r="J29" s="98"/>
      <c r="K29" s="99"/>
      <c r="L29" s="99"/>
      <c r="M29" s="99"/>
      <c r="N29" s="99"/>
      <c r="O29" s="99"/>
      <c r="P29" s="99"/>
      <c r="Q29" s="47"/>
      <c r="R29" s="43"/>
      <c r="S29" s="68" t="str">
        <f t="shared" si="0"/>
        <v/>
      </c>
      <c r="T29" s="68"/>
      <c r="U29" s="68"/>
      <c r="V29" s="68"/>
      <c r="W29" s="43"/>
    </row>
    <row r="30" spans="1:23">
      <c r="A30" s="43"/>
      <c r="B30" s="54"/>
      <c r="C30" s="69" t="s">
        <v>193</v>
      </c>
      <c r="D30" s="87"/>
      <c r="E30" s="87"/>
      <c r="F30" s="104"/>
      <c r="G30" s="104"/>
      <c r="H30" s="97"/>
      <c r="I30" s="98"/>
      <c r="J30" s="98"/>
      <c r="K30" s="99"/>
      <c r="L30" s="99"/>
      <c r="M30" s="99"/>
      <c r="N30" s="99"/>
      <c r="O30" s="99"/>
      <c r="P30" s="99"/>
      <c r="Q30" s="47"/>
      <c r="R30" s="43"/>
      <c r="S30" s="68" t="str">
        <f t="shared" si="0"/>
        <v/>
      </c>
      <c r="T30" s="68"/>
      <c r="U30" s="68"/>
      <c r="V30" s="68"/>
      <c r="W30" s="43"/>
    </row>
    <row r="31" spans="1:23">
      <c r="A31" s="43"/>
      <c r="B31" s="54"/>
      <c r="C31" s="69" t="s">
        <v>194</v>
      </c>
      <c r="D31" s="87"/>
      <c r="E31" s="87"/>
      <c r="F31" s="104"/>
      <c r="G31" s="104"/>
      <c r="H31" s="97"/>
      <c r="I31" s="98"/>
      <c r="J31" s="98"/>
      <c r="K31" s="99"/>
      <c r="L31" s="99"/>
      <c r="M31" s="99"/>
      <c r="N31" s="99"/>
      <c r="O31" s="99"/>
      <c r="P31" s="99"/>
      <c r="Q31" s="47"/>
      <c r="R31" s="43"/>
      <c r="S31" s="68" t="str">
        <f t="shared" si="0"/>
        <v/>
      </c>
      <c r="T31" s="68"/>
      <c r="U31" s="68"/>
      <c r="V31" s="68"/>
      <c r="W31" s="43"/>
    </row>
    <row r="32" spans="1:23">
      <c r="A32" s="43"/>
      <c r="B32" s="54"/>
      <c r="C32" s="69" t="s">
        <v>195</v>
      </c>
      <c r="D32" s="87"/>
      <c r="E32" s="87"/>
      <c r="F32" s="104"/>
      <c r="G32" s="104"/>
      <c r="H32" s="97"/>
      <c r="I32" s="98"/>
      <c r="J32" s="98"/>
      <c r="K32" s="99"/>
      <c r="L32" s="99"/>
      <c r="M32" s="99"/>
      <c r="N32" s="99"/>
      <c r="O32" s="99"/>
      <c r="P32" s="99"/>
      <c r="Q32" s="47"/>
      <c r="R32" s="43"/>
      <c r="S32" s="68" t="str">
        <f t="shared" si="0"/>
        <v/>
      </c>
      <c r="T32" s="68"/>
      <c r="U32" s="68"/>
      <c r="V32" s="68"/>
      <c r="W32" s="43"/>
    </row>
    <row r="33" spans="1:23">
      <c r="A33" s="43"/>
      <c r="B33" s="54"/>
      <c r="C33" s="69" t="s">
        <v>196</v>
      </c>
      <c r="D33" s="87"/>
      <c r="E33" s="87"/>
      <c r="F33" s="104"/>
      <c r="G33" s="104"/>
      <c r="H33" s="97"/>
      <c r="I33" s="98"/>
      <c r="J33" s="98"/>
      <c r="K33" s="99"/>
      <c r="L33" s="99"/>
      <c r="M33" s="99"/>
      <c r="N33" s="99"/>
      <c r="O33" s="99"/>
      <c r="P33" s="99"/>
      <c r="Q33" s="47"/>
      <c r="R33" s="43"/>
      <c r="S33" s="68" t="str">
        <f t="shared" si="0"/>
        <v/>
      </c>
      <c r="T33" s="68"/>
      <c r="U33" s="68"/>
      <c r="V33" s="68"/>
      <c r="W33" s="43"/>
    </row>
    <row r="34" spans="1:23">
      <c r="A34" s="43"/>
      <c r="B34" s="54"/>
      <c r="C34" s="69" t="s">
        <v>197</v>
      </c>
      <c r="D34" s="87"/>
      <c r="E34" s="87"/>
      <c r="F34" s="104"/>
      <c r="G34" s="104"/>
      <c r="H34" s="97"/>
      <c r="I34" s="98"/>
      <c r="J34" s="98"/>
      <c r="K34" s="99"/>
      <c r="L34" s="99"/>
      <c r="M34" s="99"/>
      <c r="N34" s="99"/>
      <c r="O34" s="99"/>
      <c r="P34" s="99"/>
      <c r="Q34" s="47"/>
      <c r="R34" s="43"/>
      <c r="S34" s="68" t="str">
        <f t="shared" si="0"/>
        <v/>
      </c>
      <c r="T34" s="68"/>
      <c r="U34" s="68"/>
      <c r="V34" s="68"/>
      <c r="W34" s="43"/>
    </row>
    <row r="35" spans="1:23">
      <c r="A35" s="43"/>
      <c r="B35" s="54"/>
      <c r="C35" s="69" t="s">
        <v>198</v>
      </c>
      <c r="D35" s="87"/>
      <c r="E35" s="87"/>
      <c r="F35" s="104"/>
      <c r="G35" s="104"/>
      <c r="H35" s="97"/>
      <c r="I35" s="98"/>
      <c r="J35" s="98"/>
      <c r="K35" s="99"/>
      <c r="L35" s="99"/>
      <c r="M35" s="99"/>
      <c r="N35" s="99"/>
      <c r="O35" s="99"/>
      <c r="P35" s="99"/>
      <c r="Q35" s="47"/>
      <c r="R35" s="43"/>
      <c r="S35" s="68" t="str">
        <f t="shared" si="0"/>
        <v/>
      </c>
      <c r="T35" s="68"/>
      <c r="U35" s="68"/>
      <c r="V35" s="68"/>
      <c r="W35" s="43"/>
    </row>
    <row r="36" spans="1:23">
      <c r="A36" s="43"/>
      <c r="B36" s="54"/>
      <c r="C36" s="69" t="s">
        <v>199</v>
      </c>
      <c r="D36" s="87"/>
      <c r="E36" s="87"/>
      <c r="F36" s="104"/>
      <c r="G36" s="104"/>
      <c r="H36" s="97"/>
      <c r="I36" s="98"/>
      <c r="J36" s="98"/>
      <c r="K36" s="99"/>
      <c r="L36" s="99"/>
      <c r="M36" s="99"/>
      <c r="N36" s="99"/>
      <c r="O36" s="99"/>
      <c r="P36" s="99"/>
      <c r="Q36" s="47"/>
      <c r="R36" s="43"/>
      <c r="S36" s="68" t="str">
        <f t="shared" si="0"/>
        <v/>
      </c>
      <c r="T36" s="68"/>
      <c r="U36" s="68"/>
      <c r="V36" s="68"/>
      <c r="W36" s="43"/>
    </row>
    <row r="37" spans="1:23">
      <c r="A37" s="43"/>
      <c r="B37" s="54"/>
      <c r="C37" s="69" t="s">
        <v>200</v>
      </c>
      <c r="D37" s="87"/>
      <c r="E37" s="87"/>
      <c r="F37" s="104"/>
      <c r="G37" s="104"/>
      <c r="H37" s="97"/>
      <c r="I37" s="98"/>
      <c r="J37" s="98"/>
      <c r="K37" s="99"/>
      <c r="L37" s="99"/>
      <c r="M37" s="99"/>
      <c r="N37" s="99"/>
      <c r="O37" s="99"/>
      <c r="P37" s="99"/>
      <c r="Q37" s="47"/>
      <c r="R37" s="43"/>
      <c r="S37" s="68" t="str">
        <f t="shared" si="0"/>
        <v/>
      </c>
      <c r="T37" s="68"/>
      <c r="U37" s="68"/>
      <c r="V37" s="68"/>
      <c r="W37" s="43"/>
    </row>
    <row r="38" spans="1:23">
      <c r="A38" s="43"/>
      <c r="B38" s="54"/>
      <c r="C38" s="69" t="s">
        <v>201</v>
      </c>
      <c r="D38" s="87"/>
      <c r="E38" s="87"/>
      <c r="F38" s="104"/>
      <c r="G38" s="104"/>
      <c r="H38" s="97"/>
      <c r="I38" s="98"/>
      <c r="J38" s="98"/>
      <c r="K38" s="99"/>
      <c r="L38" s="99"/>
      <c r="M38" s="99"/>
      <c r="N38" s="99"/>
      <c r="O38" s="99"/>
      <c r="P38" s="99"/>
      <c r="Q38" s="47"/>
      <c r="R38" s="43"/>
      <c r="S38" s="68" t="str">
        <f t="shared" si="0"/>
        <v/>
      </c>
      <c r="T38" s="68"/>
      <c r="U38" s="68"/>
      <c r="V38" s="68"/>
      <c r="W38" s="43"/>
    </row>
    <row r="39" spans="1:23">
      <c r="A39" s="43"/>
      <c r="B39" s="54"/>
      <c r="C39" s="69" t="s">
        <v>202</v>
      </c>
      <c r="D39" s="87"/>
      <c r="E39" s="87"/>
      <c r="F39" s="104"/>
      <c r="G39" s="104"/>
      <c r="H39" s="97"/>
      <c r="I39" s="98"/>
      <c r="J39" s="98"/>
      <c r="K39" s="99"/>
      <c r="L39" s="99"/>
      <c r="M39" s="99"/>
      <c r="N39" s="99"/>
      <c r="O39" s="99"/>
      <c r="P39" s="99"/>
      <c r="Q39" s="47"/>
      <c r="R39" s="43"/>
      <c r="S39" s="68" t="str">
        <f t="shared" si="0"/>
        <v/>
      </c>
      <c r="T39" s="68"/>
      <c r="U39" s="68"/>
      <c r="V39" s="68"/>
      <c r="W39" s="43"/>
    </row>
    <row r="40" spans="1:23">
      <c r="A40" s="43"/>
      <c r="B40" s="54"/>
      <c r="C40" s="69" t="s">
        <v>203</v>
      </c>
      <c r="D40" s="87"/>
      <c r="E40" s="87"/>
      <c r="F40" s="104"/>
      <c r="G40" s="104"/>
      <c r="H40" s="97"/>
      <c r="I40" s="98"/>
      <c r="J40" s="98"/>
      <c r="K40" s="99"/>
      <c r="L40" s="99"/>
      <c r="M40" s="99"/>
      <c r="N40" s="99"/>
      <c r="O40" s="99"/>
      <c r="P40" s="99"/>
      <c r="Q40" s="47"/>
      <c r="R40" s="43"/>
      <c r="S40" s="68" t="str">
        <f t="shared" si="0"/>
        <v/>
      </c>
      <c r="T40" s="68"/>
      <c r="U40" s="68"/>
      <c r="V40" s="68"/>
      <c r="W40" s="43"/>
    </row>
    <row r="41" spans="1:23">
      <c r="A41" s="43"/>
      <c r="B41" s="54"/>
      <c r="C41" s="69" t="s">
        <v>204</v>
      </c>
      <c r="D41" s="87"/>
      <c r="E41" s="87"/>
      <c r="F41" s="104"/>
      <c r="G41" s="104"/>
      <c r="H41" s="97"/>
      <c r="I41" s="98"/>
      <c r="J41" s="98"/>
      <c r="K41" s="99"/>
      <c r="L41" s="99"/>
      <c r="M41" s="99"/>
      <c r="N41" s="99"/>
      <c r="O41" s="99"/>
      <c r="P41" s="99"/>
      <c r="Q41" s="47"/>
      <c r="R41" s="43"/>
      <c r="S41" s="68" t="str">
        <f t="shared" si="0"/>
        <v/>
      </c>
      <c r="T41" s="68"/>
      <c r="U41" s="68"/>
      <c r="V41" s="68"/>
      <c r="W41" s="43"/>
    </row>
    <row r="42" spans="1:23">
      <c r="A42" s="43"/>
      <c r="B42" s="54"/>
      <c r="C42" s="69" t="s">
        <v>205</v>
      </c>
      <c r="D42" s="87"/>
      <c r="E42" s="87"/>
      <c r="F42" s="104"/>
      <c r="G42" s="104"/>
      <c r="H42" s="97"/>
      <c r="I42" s="98"/>
      <c r="J42" s="98"/>
      <c r="K42" s="99"/>
      <c r="L42" s="99"/>
      <c r="M42" s="99"/>
      <c r="N42" s="99"/>
      <c r="O42" s="99"/>
      <c r="P42" s="99"/>
      <c r="Q42" s="47"/>
      <c r="R42" s="43"/>
      <c r="S42" s="68" t="str">
        <f t="shared" si="0"/>
        <v/>
      </c>
      <c r="T42" s="68"/>
      <c r="U42" s="68"/>
      <c r="V42" s="68"/>
      <c r="W42" s="43"/>
    </row>
    <row r="43" spans="1:23">
      <c r="A43" s="43"/>
      <c r="B43" s="54"/>
      <c r="C43" s="69" t="s">
        <v>206</v>
      </c>
      <c r="D43" s="87"/>
      <c r="E43" s="87"/>
      <c r="F43" s="104"/>
      <c r="G43" s="104"/>
      <c r="H43" s="97"/>
      <c r="I43" s="98"/>
      <c r="J43" s="98"/>
      <c r="K43" s="99"/>
      <c r="L43" s="99"/>
      <c r="M43" s="99"/>
      <c r="N43" s="99"/>
      <c r="O43" s="99"/>
      <c r="P43" s="99"/>
      <c r="Q43" s="47"/>
      <c r="R43" s="43"/>
      <c r="S43" s="68" t="str">
        <f t="shared" si="0"/>
        <v/>
      </c>
      <c r="T43" s="68"/>
      <c r="U43" s="68"/>
      <c r="V43" s="68"/>
      <c r="W43" s="43"/>
    </row>
    <row r="44" spans="1:23">
      <c r="A44" s="43"/>
      <c r="B44" s="54"/>
      <c r="C44" s="69" t="s">
        <v>207</v>
      </c>
      <c r="D44" s="87"/>
      <c r="E44" s="87"/>
      <c r="F44" s="104"/>
      <c r="G44" s="104"/>
      <c r="H44" s="97"/>
      <c r="I44" s="98"/>
      <c r="J44" s="98"/>
      <c r="K44" s="99"/>
      <c r="L44" s="99"/>
      <c r="M44" s="99"/>
      <c r="N44" s="99"/>
      <c r="O44" s="99"/>
      <c r="P44" s="99"/>
      <c r="Q44" s="47"/>
      <c r="R44" s="43"/>
      <c r="S44" s="68" t="str">
        <f t="shared" si="0"/>
        <v/>
      </c>
      <c r="T44" s="68"/>
      <c r="U44" s="68"/>
      <c r="V44" s="68"/>
      <c r="W44" s="43"/>
    </row>
    <row r="45" spans="1:23">
      <c r="A45" s="43"/>
      <c r="B45" s="54"/>
      <c r="C45" s="69" t="s">
        <v>208</v>
      </c>
      <c r="D45" s="87"/>
      <c r="E45" s="87"/>
      <c r="F45" s="104"/>
      <c r="G45" s="104"/>
      <c r="H45" s="97"/>
      <c r="I45" s="98"/>
      <c r="J45" s="98"/>
      <c r="K45" s="99"/>
      <c r="L45" s="99"/>
      <c r="M45" s="99"/>
      <c r="N45" s="99"/>
      <c r="O45" s="99"/>
      <c r="P45" s="99"/>
      <c r="Q45" s="47"/>
      <c r="R45" s="43"/>
      <c r="S45" s="68" t="str">
        <f t="shared" si="0"/>
        <v/>
      </c>
      <c r="T45" s="68"/>
      <c r="U45" s="68"/>
      <c r="V45" s="68"/>
      <c r="W45" s="43"/>
    </row>
    <row r="46" spans="1:23">
      <c r="A46" s="43"/>
      <c r="B46" s="54"/>
      <c r="C46" s="69" t="s">
        <v>209</v>
      </c>
      <c r="D46" s="87"/>
      <c r="E46" s="87"/>
      <c r="F46" s="104"/>
      <c r="G46" s="104"/>
      <c r="H46" s="97"/>
      <c r="I46" s="98"/>
      <c r="J46" s="98"/>
      <c r="K46" s="99"/>
      <c r="L46" s="99"/>
      <c r="M46" s="99"/>
      <c r="N46" s="99"/>
      <c r="O46" s="99"/>
      <c r="P46" s="99"/>
      <c r="Q46" s="47"/>
      <c r="R46" s="43"/>
      <c r="S46" s="68" t="str">
        <f t="shared" si="0"/>
        <v/>
      </c>
      <c r="T46" s="68"/>
      <c r="U46" s="68"/>
      <c r="V46" s="68"/>
      <c r="W46" s="43"/>
    </row>
    <row r="47" spans="1:23">
      <c r="A47" s="43"/>
      <c r="B47" s="54"/>
      <c r="C47" s="69" t="s">
        <v>210</v>
      </c>
      <c r="D47" s="87"/>
      <c r="E47" s="87"/>
      <c r="F47" s="104"/>
      <c r="G47" s="104"/>
      <c r="H47" s="97"/>
      <c r="I47" s="98"/>
      <c r="J47" s="98"/>
      <c r="K47" s="99"/>
      <c r="L47" s="99"/>
      <c r="M47" s="99"/>
      <c r="N47" s="99"/>
      <c r="O47" s="99"/>
      <c r="P47" s="99"/>
      <c r="Q47" s="47"/>
      <c r="R47" s="43"/>
      <c r="S47" s="68" t="str">
        <f t="shared" si="0"/>
        <v/>
      </c>
      <c r="T47" s="68"/>
      <c r="U47" s="68"/>
      <c r="V47" s="68"/>
      <c r="W47" s="43"/>
    </row>
    <row r="48" spans="1:23">
      <c r="A48" s="43"/>
      <c r="B48" s="54"/>
      <c r="C48" s="69" t="s">
        <v>211</v>
      </c>
      <c r="D48" s="87"/>
      <c r="E48" s="87"/>
      <c r="F48" s="104"/>
      <c r="G48" s="104"/>
      <c r="H48" s="97"/>
      <c r="I48" s="98"/>
      <c r="J48" s="98"/>
      <c r="K48" s="99"/>
      <c r="L48" s="99"/>
      <c r="M48" s="99"/>
      <c r="N48" s="99"/>
      <c r="O48" s="99"/>
      <c r="P48" s="99"/>
      <c r="Q48" s="47"/>
      <c r="R48" s="43"/>
      <c r="S48" s="68" t="str">
        <f t="shared" si="0"/>
        <v/>
      </c>
      <c r="T48" s="68"/>
      <c r="U48" s="68"/>
      <c r="V48" s="68"/>
      <c r="W48" s="43"/>
    </row>
    <row r="49" spans="1:23">
      <c r="A49" s="43"/>
      <c r="B49" s="54"/>
      <c r="C49" s="69" t="s">
        <v>212</v>
      </c>
      <c r="D49" s="87"/>
      <c r="E49" s="87"/>
      <c r="F49" s="104"/>
      <c r="G49" s="104"/>
      <c r="H49" s="97"/>
      <c r="I49" s="98"/>
      <c r="J49" s="98"/>
      <c r="K49" s="99"/>
      <c r="L49" s="99"/>
      <c r="M49" s="99"/>
      <c r="N49" s="99"/>
      <c r="O49" s="99"/>
      <c r="P49" s="99"/>
      <c r="Q49" s="47"/>
      <c r="R49" s="43"/>
      <c r="S49" s="68" t="str">
        <f t="shared" si="0"/>
        <v/>
      </c>
      <c r="T49" s="68"/>
      <c r="U49" s="68"/>
      <c r="V49" s="68"/>
      <c r="W49" s="43"/>
    </row>
    <row r="50" spans="1:23">
      <c r="A50" s="43"/>
      <c r="B50" s="54"/>
      <c r="C50" s="69" t="s">
        <v>213</v>
      </c>
      <c r="D50" s="87"/>
      <c r="E50" s="87"/>
      <c r="F50" s="104"/>
      <c r="G50" s="104"/>
      <c r="H50" s="97"/>
      <c r="I50" s="98"/>
      <c r="J50" s="98"/>
      <c r="K50" s="99"/>
      <c r="L50" s="99"/>
      <c r="M50" s="99"/>
      <c r="N50" s="99"/>
      <c r="O50" s="99"/>
      <c r="P50" s="99"/>
      <c r="Q50" s="47"/>
      <c r="R50" s="43"/>
      <c r="S50" s="68" t="str">
        <f t="shared" si="0"/>
        <v/>
      </c>
      <c r="T50" s="68"/>
      <c r="U50" s="68"/>
      <c r="V50" s="68"/>
      <c r="W50" s="43"/>
    </row>
    <row r="51" spans="1:23">
      <c r="A51" s="43"/>
      <c r="B51" s="54"/>
      <c r="C51" s="69" t="s">
        <v>214</v>
      </c>
      <c r="D51" s="87"/>
      <c r="E51" s="87"/>
      <c r="F51" s="104"/>
      <c r="G51" s="104"/>
      <c r="H51" s="97"/>
      <c r="I51" s="98"/>
      <c r="J51" s="98"/>
      <c r="K51" s="99"/>
      <c r="L51" s="99"/>
      <c r="M51" s="99"/>
      <c r="N51" s="99"/>
      <c r="O51" s="99"/>
      <c r="P51" s="99"/>
      <c r="Q51" s="47"/>
      <c r="R51" s="43"/>
      <c r="S51" s="68" t="str">
        <f t="shared" si="0"/>
        <v/>
      </c>
      <c r="T51" s="68"/>
      <c r="U51" s="68"/>
      <c r="V51" s="68"/>
      <c r="W51" s="43"/>
    </row>
    <row r="52" spans="1:23">
      <c r="A52" s="43"/>
      <c r="B52" s="54"/>
      <c r="C52" s="69" t="s">
        <v>215</v>
      </c>
      <c r="D52" s="87"/>
      <c r="E52" s="87"/>
      <c r="F52" s="104"/>
      <c r="G52" s="104"/>
      <c r="H52" s="97"/>
      <c r="I52" s="98"/>
      <c r="J52" s="98"/>
      <c r="K52" s="99"/>
      <c r="L52" s="99"/>
      <c r="M52" s="99"/>
      <c r="N52" s="99"/>
      <c r="O52" s="99"/>
      <c r="P52" s="99"/>
      <c r="Q52" s="47"/>
      <c r="R52" s="43"/>
      <c r="S52" s="68" t="str">
        <f t="shared" si="0"/>
        <v/>
      </c>
      <c r="T52" s="68"/>
      <c r="U52" s="68"/>
      <c r="V52" s="68"/>
      <c r="W52" s="43"/>
    </row>
    <row r="53" spans="1:23">
      <c r="A53" s="43"/>
      <c r="B53" s="54"/>
      <c r="C53" s="65"/>
      <c r="D53" s="65"/>
      <c r="E53" s="65"/>
      <c r="F53" s="65"/>
      <c r="G53" s="65"/>
      <c r="H53" s="65"/>
      <c r="I53" s="65"/>
      <c r="J53" s="65"/>
      <c r="K53" s="65"/>
      <c r="L53" s="65"/>
      <c r="M53" s="65"/>
      <c r="N53" s="65"/>
      <c r="O53" s="65"/>
      <c r="P53" s="65"/>
      <c r="Q53" s="47"/>
      <c r="R53" s="43"/>
      <c r="S53" s="43"/>
      <c r="T53" s="43"/>
      <c r="U53" s="43"/>
      <c r="V53" s="43"/>
      <c r="W53" s="43"/>
    </row>
    <row r="54" spans="1:23">
      <c r="A54" s="43"/>
      <c r="B54" s="54"/>
      <c r="C54" s="67" t="s">
        <v>132</v>
      </c>
      <c r="D54" s="57"/>
      <c r="E54" s="57"/>
      <c r="F54" s="57"/>
      <c r="G54" s="57"/>
      <c r="H54" s="57"/>
      <c r="I54" s="57"/>
      <c r="J54" s="57"/>
      <c r="K54" s="57"/>
      <c r="L54" s="57"/>
      <c r="M54" s="57"/>
      <c r="N54" s="57"/>
      <c r="O54" s="57"/>
      <c r="P54" s="57"/>
      <c r="Q54" s="47"/>
      <c r="R54" s="43"/>
      <c r="S54" s="43"/>
      <c r="T54" s="43"/>
      <c r="U54" s="43"/>
      <c r="V54" s="43"/>
      <c r="W54" s="43"/>
    </row>
    <row r="55" spans="1:23">
      <c r="A55" s="43"/>
      <c r="B55" s="54"/>
      <c r="C55" s="60">
        <f t="shared" ref="C55:C60" si="1">COUNTIFS($D$13:$D$52,$D55,$E$13:$E$52,$E55)</f>
        <v>0</v>
      </c>
      <c r="D55" s="65" t="s">
        <v>133</v>
      </c>
      <c r="E55" s="65" t="s">
        <v>134</v>
      </c>
      <c r="F55" s="66"/>
      <c r="G55" s="65"/>
      <c r="H55" s="64"/>
      <c r="I55" s="59">
        <f t="shared" ref="I55:P60" si="2">SUMIFS(I$13:I$52,$D$13:$D$52,$D55,$E$13:$E$52,$E55)</f>
        <v>0</v>
      </c>
      <c r="J55" s="59">
        <f t="shared" si="2"/>
        <v>0</v>
      </c>
      <c r="K55" s="58">
        <f t="shared" si="2"/>
        <v>0</v>
      </c>
      <c r="L55" s="58">
        <f t="shared" si="2"/>
        <v>0</v>
      </c>
      <c r="M55" s="58">
        <f t="shared" si="2"/>
        <v>0</v>
      </c>
      <c r="N55" s="58">
        <f t="shared" si="2"/>
        <v>0</v>
      </c>
      <c r="O55" s="58">
        <f t="shared" si="2"/>
        <v>0</v>
      </c>
      <c r="P55" s="58">
        <f t="shared" si="2"/>
        <v>0</v>
      </c>
      <c r="Q55" s="47"/>
      <c r="R55" s="43"/>
      <c r="S55" s="43"/>
      <c r="T55" s="43"/>
      <c r="U55" s="43"/>
      <c r="V55" s="43"/>
      <c r="W55" s="43"/>
    </row>
    <row r="56" spans="1:23">
      <c r="A56" s="43"/>
      <c r="B56" s="54"/>
      <c r="C56" s="63">
        <f t="shared" si="1"/>
        <v>0</v>
      </c>
      <c r="D56" s="57" t="s">
        <v>133</v>
      </c>
      <c r="E56" s="57" t="s">
        <v>135</v>
      </c>
      <c r="F56" s="57"/>
      <c r="G56" s="57"/>
      <c r="H56" s="47"/>
      <c r="I56" s="62">
        <f t="shared" si="2"/>
        <v>0</v>
      </c>
      <c r="J56" s="62">
        <f t="shared" si="2"/>
        <v>0</v>
      </c>
      <c r="K56" s="61">
        <f t="shared" si="2"/>
        <v>0</v>
      </c>
      <c r="L56" s="61">
        <f t="shared" si="2"/>
        <v>0</v>
      </c>
      <c r="M56" s="61">
        <f t="shared" si="2"/>
        <v>0</v>
      </c>
      <c r="N56" s="61">
        <f t="shared" si="2"/>
        <v>0</v>
      </c>
      <c r="O56" s="61">
        <f t="shared" si="2"/>
        <v>0</v>
      </c>
      <c r="P56" s="61">
        <f t="shared" si="2"/>
        <v>0</v>
      </c>
      <c r="Q56" s="47"/>
      <c r="R56" s="43"/>
      <c r="S56" s="43"/>
      <c r="T56" s="43"/>
      <c r="U56" s="43"/>
      <c r="V56" s="43"/>
      <c r="W56" s="43"/>
    </row>
    <row r="57" spans="1:23">
      <c r="A57" s="43"/>
      <c r="B57" s="54"/>
      <c r="C57" s="63">
        <f t="shared" si="1"/>
        <v>0</v>
      </c>
      <c r="D57" s="57" t="s">
        <v>136</v>
      </c>
      <c r="E57" s="57" t="s">
        <v>134</v>
      </c>
      <c r="F57" s="57"/>
      <c r="G57" s="57"/>
      <c r="H57" s="47"/>
      <c r="I57" s="62">
        <f t="shared" si="2"/>
        <v>0</v>
      </c>
      <c r="J57" s="62">
        <f t="shared" si="2"/>
        <v>0</v>
      </c>
      <c r="K57" s="61">
        <f t="shared" si="2"/>
        <v>0</v>
      </c>
      <c r="L57" s="61">
        <f t="shared" si="2"/>
        <v>0</v>
      </c>
      <c r="M57" s="61">
        <f t="shared" si="2"/>
        <v>0</v>
      </c>
      <c r="N57" s="61">
        <f t="shared" si="2"/>
        <v>0</v>
      </c>
      <c r="O57" s="61">
        <f t="shared" si="2"/>
        <v>0</v>
      </c>
      <c r="P57" s="61">
        <f t="shared" si="2"/>
        <v>0</v>
      </c>
      <c r="Q57" s="47"/>
      <c r="R57" s="43"/>
      <c r="S57" s="43"/>
      <c r="T57" s="43"/>
      <c r="U57" s="43"/>
      <c r="V57" s="43"/>
      <c r="W57" s="43"/>
    </row>
    <row r="58" spans="1:23">
      <c r="A58" s="43"/>
      <c r="B58" s="54"/>
      <c r="C58" s="63">
        <f t="shared" si="1"/>
        <v>0</v>
      </c>
      <c r="D58" s="57" t="s">
        <v>136</v>
      </c>
      <c r="E58" s="57" t="s">
        <v>135</v>
      </c>
      <c r="F58" s="57"/>
      <c r="G58" s="57"/>
      <c r="H58" s="47"/>
      <c r="I58" s="62">
        <f t="shared" si="2"/>
        <v>0</v>
      </c>
      <c r="J58" s="62">
        <f t="shared" si="2"/>
        <v>0</v>
      </c>
      <c r="K58" s="61">
        <f t="shared" si="2"/>
        <v>0</v>
      </c>
      <c r="L58" s="61">
        <f t="shared" si="2"/>
        <v>0</v>
      </c>
      <c r="M58" s="61">
        <f t="shared" si="2"/>
        <v>0</v>
      </c>
      <c r="N58" s="61">
        <f t="shared" si="2"/>
        <v>0</v>
      </c>
      <c r="O58" s="61">
        <f t="shared" si="2"/>
        <v>0</v>
      </c>
      <c r="P58" s="61">
        <f t="shared" si="2"/>
        <v>0</v>
      </c>
      <c r="Q58" s="47"/>
      <c r="R58" s="43"/>
      <c r="S58" s="43"/>
      <c r="T58" s="43"/>
      <c r="U58" s="43"/>
      <c r="V58" s="43"/>
      <c r="W58" s="43"/>
    </row>
    <row r="59" spans="1:23">
      <c r="A59" s="43"/>
      <c r="B59" s="54"/>
      <c r="C59" s="63">
        <f t="shared" si="1"/>
        <v>0</v>
      </c>
      <c r="D59" s="57" t="s">
        <v>137</v>
      </c>
      <c r="E59" s="57" t="s">
        <v>134</v>
      </c>
      <c r="F59" s="57"/>
      <c r="G59" s="57"/>
      <c r="H59" s="47"/>
      <c r="I59" s="62">
        <f t="shared" si="2"/>
        <v>0</v>
      </c>
      <c r="J59" s="62">
        <f t="shared" si="2"/>
        <v>0</v>
      </c>
      <c r="K59" s="61">
        <f t="shared" si="2"/>
        <v>0</v>
      </c>
      <c r="L59" s="61">
        <f t="shared" si="2"/>
        <v>0</v>
      </c>
      <c r="M59" s="61">
        <f t="shared" si="2"/>
        <v>0</v>
      </c>
      <c r="N59" s="61">
        <f t="shared" si="2"/>
        <v>0</v>
      </c>
      <c r="O59" s="61">
        <f t="shared" si="2"/>
        <v>0</v>
      </c>
      <c r="P59" s="61">
        <f t="shared" si="2"/>
        <v>0</v>
      </c>
      <c r="Q59" s="47"/>
      <c r="R59" s="43"/>
      <c r="S59" s="43"/>
      <c r="T59" s="43"/>
      <c r="U59" s="43"/>
      <c r="V59" s="43"/>
      <c r="W59" s="43"/>
    </row>
    <row r="60" spans="1:23">
      <c r="A60" s="43"/>
      <c r="B60" s="54"/>
      <c r="C60" s="53">
        <f t="shared" si="1"/>
        <v>0</v>
      </c>
      <c r="D60" s="45" t="s">
        <v>137</v>
      </c>
      <c r="E60" s="45" t="s">
        <v>135</v>
      </c>
      <c r="F60" s="45"/>
      <c r="G60" s="45"/>
      <c r="H60" s="44"/>
      <c r="I60" s="56">
        <f t="shared" si="2"/>
        <v>0</v>
      </c>
      <c r="J60" s="56">
        <f t="shared" si="2"/>
        <v>0</v>
      </c>
      <c r="K60" s="55">
        <f t="shared" si="2"/>
        <v>0</v>
      </c>
      <c r="L60" s="55">
        <f t="shared" si="2"/>
        <v>0</v>
      </c>
      <c r="M60" s="55">
        <f t="shared" si="2"/>
        <v>0</v>
      </c>
      <c r="N60" s="55">
        <f t="shared" si="2"/>
        <v>0</v>
      </c>
      <c r="O60" s="55">
        <f t="shared" si="2"/>
        <v>0</v>
      </c>
      <c r="P60" s="55">
        <f t="shared" si="2"/>
        <v>0</v>
      </c>
      <c r="Q60" s="47"/>
      <c r="R60" s="43"/>
      <c r="S60" s="43"/>
      <c r="T60" s="43"/>
      <c r="U60" s="43"/>
      <c r="V60" s="43"/>
      <c r="W60" s="43"/>
    </row>
    <row r="61" spans="1:23">
      <c r="A61" s="43"/>
      <c r="B61" s="54"/>
      <c r="C61" s="60">
        <f>COUNTIFS($E$13:$E$52,$E61)</f>
        <v>0</v>
      </c>
      <c r="D61" s="57" t="s">
        <v>138</v>
      </c>
      <c r="E61" s="57" t="s">
        <v>134</v>
      </c>
      <c r="F61" s="57"/>
      <c r="G61" s="57"/>
      <c r="H61" s="47"/>
      <c r="I61" s="59">
        <f t="shared" ref="I61:P62" si="3">SUMIFS(I$13:I$52,$E$13:$E$52,$E61)</f>
        <v>0</v>
      </c>
      <c r="J61" s="59">
        <f t="shared" si="3"/>
        <v>0</v>
      </c>
      <c r="K61" s="58">
        <f t="shared" si="3"/>
        <v>0</v>
      </c>
      <c r="L61" s="58">
        <f t="shared" si="3"/>
        <v>0</v>
      </c>
      <c r="M61" s="58">
        <f t="shared" si="3"/>
        <v>0</v>
      </c>
      <c r="N61" s="58">
        <f t="shared" si="3"/>
        <v>0</v>
      </c>
      <c r="O61" s="58">
        <f t="shared" si="3"/>
        <v>0</v>
      </c>
      <c r="P61" s="58">
        <f t="shared" si="3"/>
        <v>0</v>
      </c>
      <c r="Q61" s="47"/>
      <c r="R61" s="43"/>
      <c r="S61" s="43"/>
      <c r="T61" s="43"/>
      <c r="U61" s="43"/>
      <c r="V61" s="43"/>
      <c r="W61" s="43"/>
    </row>
    <row r="62" spans="1:23">
      <c r="A62" s="43"/>
      <c r="B62" s="54"/>
      <c r="C62" s="53">
        <f>COUNTIFS($E$13:$E$52,$E62)</f>
        <v>0</v>
      </c>
      <c r="D62" s="57" t="s">
        <v>138</v>
      </c>
      <c r="E62" s="45" t="s">
        <v>135</v>
      </c>
      <c r="F62" s="57"/>
      <c r="G62" s="57"/>
      <c r="H62" s="47"/>
      <c r="I62" s="56">
        <f t="shared" si="3"/>
        <v>0</v>
      </c>
      <c r="J62" s="56">
        <f t="shared" si="3"/>
        <v>0</v>
      </c>
      <c r="K62" s="55">
        <f t="shared" si="3"/>
        <v>0</v>
      </c>
      <c r="L62" s="55">
        <f t="shared" si="3"/>
        <v>0</v>
      </c>
      <c r="M62" s="55">
        <f t="shared" si="3"/>
        <v>0</v>
      </c>
      <c r="N62" s="55">
        <f t="shared" si="3"/>
        <v>0</v>
      </c>
      <c r="O62" s="55">
        <f t="shared" si="3"/>
        <v>0</v>
      </c>
      <c r="P62" s="55">
        <f t="shared" si="3"/>
        <v>0</v>
      </c>
      <c r="Q62" s="47"/>
      <c r="R62" s="43"/>
      <c r="S62" s="43"/>
      <c r="T62" s="43"/>
      <c r="U62" s="43"/>
      <c r="V62" s="43"/>
      <c r="W62" s="43"/>
    </row>
    <row r="63" spans="1:23">
      <c r="A63" s="43"/>
      <c r="B63" s="54"/>
      <c r="C63" s="53">
        <f>SUM(C55:C60)</f>
        <v>0</v>
      </c>
      <c r="D63" s="52" t="s">
        <v>139</v>
      </c>
      <c r="E63" s="51"/>
      <c r="F63" s="51"/>
      <c r="G63" s="51"/>
      <c r="H63" s="50"/>
      <c r="I63" s="49">
        <f t="shared" ref="I63:P63" si="4">SUM(I55:I60)</f>
        <v>0</v>
      </c>
      <c r="J63" s="49">
        <f t="shared" si="4"/>
        <v>0</v>
      </c>
      <c r="K63" s="48">
        <f t="shared" si="4"/>
        <v>0</v>
      </c>
      <c r="L63" s="48">
        <f t="shared" si="4"/>
        <v>0</v>
      </c>
      <c r="M63" s="48">
        <f t="shared" si="4"/>
        <v>0</v>
      </c>
      <c r="N63" s="48">
        <f t="shared" si="4"/>
        <v>0</v>
      </c>
      <c r="O63" s="48">
        <f t="shared" si="4"/>
        <v>0</v>
      </c>
      <c r="P63" s="48">
        <f t="shared" si="4"/>
        <v>0</v>
      </c>
      <c r="Q63" s="47"/>
      <c r="R63" s="43"/>
      <c r="S63" s="43"/>
      <c r="T63" s="43"/>
      <c r="U63" s="43"/>
      <c r="V63" s="43"/>
      <c r="W63" s="43"/>
    </row>
    <row r="64" spans="1:23">
      <c r="A64" s="43"/>
      <c r="B64" s="46"/>
      <c r="C64" s="45"/>
      <c r="D64" s="45"/>
      <c r="E64" s="45"/>
      <c r="F64" s="45"/>
      <c r="G64" s="45"/>
      <c r="H64" s="45"/>
      <c r="I64" s="45"/>
      <c r="J64" s="45"/>
      <c r="K64" s="45"/>
      <c r="L64" s="45"/>
      <c r="M64" s="45"/>
      <c r="N64" s="45"/>
      <c r="O64" s="45"/>
      <c r="P64" s="45"/>
      <c r="Q64" s="44"/>
      <c r="R64" s="43"/>
      <c r="S64" s="43"/>
      <c r="T64" s="43"/>
      <c r="U64" s="43"/>
      <c r="V64" s="43"/>
      <c r="W64" s="43"/>
    </row>
    <row r="65" spans="1:23">
      <c r="A65" s="43"/>
      <c r="B65" s="43"/>
      <c r="C65" s="43"/>
      <c r="D65" s="43"/>
      <c r="E65" s="43"/>
      <c r="F65" s="43"/>
      <c r="G65" s="43"/>
      <c r="H65" s="43"/>
      <c r="I65" s="43"/>
      <c r="J65" s="43"/>
      <c r="K65" s="43"/>
      <c r="L65" s="43"/>
      <c r="M65" s="43"/>
      <c r="N65" s="43"/>
      <c r="O65" s="43"/>
      <c r="P65" s="43"/>
      <c r="Q65" s="43"/>
      <c r="R65" s="43"/>
      <c r="S65" s="43"/>
      <c r="T65" s="43"/>
      <c r="U65" s="43"/>
      <c r="V65" s="43"/>
      <c r="W65" s="43"/>
    </row>
    <row r="66" spans="1:23">
      <c r="A66" s="43"/>
      <c r="B66" s="43"/>
      <c r="C66" s="43"/>
      <c r="D66" s="43"/>
      <c r="E66" s="43"/>
      <c r="F66" s="43"/>
      <c r="G66" s="43"/>
      <c r="H66" s="43"/>
      <c r="I66" s="43"/>
      <c r="J66" s="43"/>
      <c r="K66" s="43"/>
      <c r="L66" s="43"/>
      <c r="M66" s="43"/>
      <c r="N66" s="43"/>
      <c r="O66" s="43"/>
      <c r="P66" s="43"/>
      <c r="Q66" s="43"/>
      <c r="R66" s="43"/>
      <c r="S66" s="43"/>
      <c r="T66" s="43"/>
      <c r="U66" s="43"/>
      <c r="V66" s="43"/>
      <c r="W66" s="43"/>
    </row>
  </sheetData>
  <sheetProtection algorithmName="SHA-512" hashValue="oKn/2ewOmIj9vhzZXeHtnzBOFE3oj4p1taHNzYV8ZMabWxbUinTvNhCrcoGHWNvvZJGMnalGjv35LYY22TFkCA==" saltValue="GuAHNqYV1injWoikKhHTWQ==" spinCount="100000" sheet="1" formatColumns="0" formatRows="0" selectLockedCells="1"/>
  <mergeCells count="9">
    <mergeCell ref="H10:P10"/>
    <mergeCell ref="C3:P3"/>
    <mergeCell ref="C4:P4"/>
    <mergeCell ref="C5:P5"/>
    <mergeCell ref="C6:P6"/>
    <mergeCell ref="C7:P7"/>
    <mergeCell ref="H9:P9"/>
    <mergeCell ref="E10:F10"/>
    <mergeCell ref="E9:F9"/>
  </mergeCells>
  <dataValidations count="8">
    <dataValidation type="list" allowBlank="1" showInputMessage="1" showErrorMessage="1" prompt="Select Time Period from drop-down menu" sqref="E13:E52" xr:uid="{B0E45B78-0075-FF4B-ABDA-CA0BD194C567}">
      <formula1>"Through 3rd Year of CDT,Remainder of Contract Delivery Term"</formula1>
    </dataValidation>
    <dataValidation type="list" allowBlank="1" showInputMessage="1" showErrorMessage="1" prompt="Select Phase from drop-down menu" sqref="D13:D52" xr:uid="{2F30B89D-2371-4045-A2E2-D0340811D5C1}">
      <formula1>"Development,Construction,Operation"</formula1>
    </dataValidation>
    <dataValidation type="date" allowBlank="1" showInputMessage="1" showErrorMessage="1" prompt="Enter the first calendar year and month in which the economic benefit is expected to accrue." sqref="F13:F52" xr:uid="{664AAE69-499A-45B2-868D-8CB491973B4B}">
      <formula1>44197</formula1>
      <formula2>56219</formula2>
    </dataValidation>
    <dataValidation type="date" allowBlank="1" showInputMessage="1" showErrorMessage="1" prompt="Enter the last calendar year and month in which the economic benefit is expected to accrue, cannot be after 2053 for a 25-year Contract Tenor._x000a_" sqref="G13:G52" xr:uid="{4C5B42C6-C2EE-4544-B086-EF30372D3D6C}">
      <formula1>DATE(YEAR(F13),MONTH(F13)+1,DAY(F13))</formula1>
      <formula2>56219</formula2>
    </dataValidation>
    <dataValidation type="decimal" operator="lessThanOrEqual" allowBlank="1" showInputMessage="1" showErrorMessage="1" error="DAC Net Expenditures cannot exceeed total Net Expenditures in Column I." sqref="J13:J52" xr:uid="{0C58E525-01AF-4D4F-AF39-080C935DAE86}">
      <formula1>$I13</formula1>
    </dataValidation>
    <dataValidation type="decimal" operator="lessThanOrEqual" allowBlank="1" showInputMessage="1" showErrorMessage="1" error="DAC Short-term Direct Job Creation cannot exceeed total Short-term Direct Job Creation in Column K." sqref="L13:L52" xr:uid="{89E69643-4C93-4549-80BB-E3DED41C1180}">
      <formula1>$K13</formula1>
    </dataValidation>
    <dataValidation type="decimal" operator="lessThanOrEqual" allowBlank="1" showInputMessage="1" showErrorMessage="1" error="DAC Short-term Direct Job Creation cannot exceeed total Short-term Direct Job Creation in Column M." sqref="N13:N52" xr:uid="{7EF084FE-0954-B846-A841-435C7D571C49}">
      <formula1>$M13</formula1>
    </dataValidation>
    <dataValidation type="decimal" operator="lessThanOrEqual" allowBlank="1" showInputMessage="1" showErrorMessage="1" error="DAC Long-term Direct Job Creation cannot exceeed total Long-term Direct Job Creation in Column O." sqref="P13:P52" xr:uid="{F839198A-9D4C-9448-95C7-828428119033}">
      <formula1>$O13</formula1>
    </dataValidation>
  </dataValidations>
  <pageMargins left="0.7" right="0.7" top="0.75" bottom="0.75" header="0.3" footer="0.3"/>
  <pageSetup scale="47" orientation="landscape"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4BD0E-6380-DE4D-8654-1F42D03EA91E}">
  <sheetPr>
    <pageSetUpPr fitToPage="1"/>
  </sheetPr>
  <dimension ref="A1:Q34"/>
  <sheetViews>
    <sheetView zoomScaleNormal="100" workbookViewId="0">
      <selection activeCell="K32" sqref="K32"/>
    </sheetView>
  </sheetViews>
  <sheetFormatPr defaultColWidth="8.875" defaultRowHeight="15"/>
  <cols>
    <col min="1" max="1" width="4.625" style="42" customWidth="1"/>
    <col min="2" max="2" width="3.875" style="42" customWidth="1"/>
    <col min="3" max="3" width="8.875" style="42"/>
    <col min="4" max="4" width="13.125" style="42" customWidth="1"/>
    <col min="5" max="5" width="35.875" style="42" bestFit="1" customWidth="1"/>
    <col min="6" max="6" width="10" style="42" customWidth="1"/>
    <col min="7" max="7" width="10.125" style="42" customWidth="1"/>
    <col min="8" max="8" width="43" style="42" customWidth="1"/>
    <col min="9" max="9" width="31.875" style="42" customWidth="1"/>
    <col min="10" max="10" width="17.5" style="42" customWidth="1"/>
    <col min="11" max="11" width="14.5" style="42" customWidth="1"/>
    <col min="12" max="12" width="3.875" style="42" customWidth="1"/>
    <col min="13" max="13" width="5" style="42" customWidth="1"/>
    <col min="14" max="16384" width="8.875" style="42"/>
  </cols>
  <sheetData>
    <row r="1" spans="1:17">
      <c r="A1" s="43"/>
      <c r="B1" s="43"/>
      <c r="C1" s="43"/>
      <c r="D1" s="43"/>
      <c r="E1" s="43"/>
      <c r="F1" s="43"/>
      <c r="G1" s="43"/>
      <c r="H1" s="43"/>
      <c r="I1" s="43"/>
      <c r="J1" s="43"/>
      <c r="K1" s="43"/>
      <c r="L1" s="43"/>
      <c r="M1" s="43"/>
      <c r="N1" s="43"/>
      <c r="O1" s="43"/>
      <c r="P1" s="43"/>
      <c r="Q1" s="43"/>
    </row>
    <row r="2" spans="1:17" ht="15.75">
      <c r="A2" s="43"/>
      <c r="B2" s="80"/>
      <c r="C2" s="79"/>
      <c r="D2" s="79"/>
      <c r="E2" s="79"/>
      <c r="F2" s="79"/>
      <c r="G2" s="79"/>
      <c r="H2" s="78"/>
      <c r="I2" s="78"/>
      <c r="J2" s="78"/>
      <c r="K2" s="78"/>
      <c r="L2" s="64"/>
      <c r="M2" s="43"/>
      <c r="N2" s="43"/>
      <c r="O2" s="43"/>
      <c r="P2" s="43"/>
      <c r="Q2" s="43"/>
    </row>
    <row r="3" spans="1:17" ht="18.75">
      <c r="A3" s="43"/>
      <c r="B3" s="218" t="s">
        <v>0</v>
      </c>
      <c r="C3" s="211"/>
      <c r="D3" s="211"/>
      <c r="E3" s="211"/>
      <c r="F3" s="211"/>
      <c r="G3" s="211"/>
      <c r="H3" s="211"/>
      <c r="I3" s="211"/>
      <c r="J3" s="211"/>
      <c r="K3" s="211"/>
      <c r="L3" s="219"/>
      <c r="M3" s="43"/>
      <c r="N3" s="43"/>
      <c r="O3" s="43"/>
      <c r="P3" s="43"/>
      <c r="Q3" s="43"/>
    </row>
    <row r="4" spans="1:17" ht="15.75">
      <c r="A4" s="43"/>
      <c r="B4" s="220" t="str">
        <f>'User Guide'!C4</f>
        <v>NYSERDA RFP No. T4RFP21-1</v>
      </c>
      <c r="C4" s="212"/>
      <c r="D4" s="212"/>
      <c r="E4" s="212"/>
      <c r="F4" s="212"/>
      <c r="G4" s="212"/>
      <c r="H4" s="212"/>
      <c r="I4" s="212"/>
      <c r="J4" s="212"/>
      <c r="K4" s="212"/>
      <c r="L4" s="221"/>
      <c r="M4" s="43"/>
      <c r="N4" s="43"/>
      <c r="O4" s="43"/>
      <c r="P4" s="43"/>
      <c r="Q4" s="43"/>
    </row>
    <row r="5" spans="1:17" ht="15.75">
      <c r="A5" s="43"/>
      <c r="B5" s="135"/>
      <c r="C5" s="212" t="s">
        <v>140</v>
      </c>
      <c r="D5" s="212"/>
      <c r="E5" s="212"/>
      <c r="F5" s="212"/>
      <c r="G5" s="212"/>
      <c r="H5" s="212"/>
      <c r="I5" s="212"/>
      <c r="J5" s="212"/>
      <c r="K5" s="212"/>
      <c r="L5" s="136"/>
      <c r="M5" s="43"/>
      <c r="N5" s="43"/>
      <c r="O5" s="43"/>
      <c r="P5" s="43"/>
      <c r="Q5" s="43"/>
    </row>
    <row r="6" spans="1:17">
      <c r="A6" s="43"/>
      <c r="B6" s="222" t="s">
        <v>147</v>
      </c>
      <c r="C6" s="213"/>
      <c r="D6" s="213"/>
      <c r="E6" s="213"/>
      <c r="F6" s="213"/>
      <c r="G6" s="213"/>
      <c r="H6" s="213"/>
      <c r="I6" s="213"/>
      <c r="J6" s="213"/>
      <c r="K6" s="213"/>
      <c r="L6" s="223"/>
      <c r="M6" s="43"/>
      <c r="N6" s="43"/>
      <c r="O6" s="43"/>
      <c r="P6" s="43"/>
      <c r="Q6" s="43"/>
    </row>
    <row r="7" spans="1:17" ht="16.5" customHeight="1">
      <c r="A7" s="43"/>
      <c r="B7" s="222" t="s">
        <v>148</v>
      </c>
      <c r="C7" s="213"/>
      <c r="D7" s="213"/>
      <c r="E7" s="213"/>
      <c r="F7" s="213"/>
      <c r="G7" s="213"/>
      <c r="H7" s="213"/>
      <c r="I7" s="213"/>
      <c r="J7" s="213"/>
      <c r="K7" s="213"/>
      <c r="L7" s="223"/>
      <c r="M7" s="43"/>
      <c r="N7" s="43"/>
      <c r="O7" s="43"/>
      <c r="P7" s="43"/>
      <c r="Q7" s="43"/>
    </row>
    <row r="8" spans="1:17">
      <c r="A8" s="43"/>
      <c r="B8" s="75"/>
      <c r="C8" s="83"/>
      <c r="D8" s="83"/>
      <c r="E8" s="83"/>
      <c r="F8" s="83"/>
      <c r="G8" s="83"/>
      <c r="H8" s="57"/>
      <c r="I8" s="57"/>
      <c r="J8" s="57"/>
      <c r="K8" s="57"/>
      <c r="L8" s="47"/>
      <c r="M8" s="43"/>
      <c r="N8" s="43"/>
      <c r="O8" s="43"/>
      <c r="P8" s="43"/>
      <c r="Q8" s="43"/>
    </row>
    <row r="9" spans="1:17" ht="15" customHeight="1">
      <c r="A9" s="43"/>
      <c r="B9" s="75"/>
      <c r="C9" s="57" t="s">
        <v>4</v>
      </c>
      <c r="D9" s="57"/>
      <c r="E9" s="214">
        <f>Proposer_Name</f>
        <v>0</v>
      </c>
      <c r="F9" s="214"/>
      <c r="G9" s="57"/>
      <c r="H9" s="217"/>
      <c r="I9" s="217"/>
      <c r="J9" s="217"/>
      <c r="K9" s="217"/>
      <c r="L9" s="47"/>
      <c r="M9" s="43"/>
      <c r="N9" s="68" t="s">
        <v>77</v>
      </c>
      <c r="O9" s="43"/>
      <c r="P9" s="43"/>
      <c r="Q9" s="43"/>
    </row>
    <row r="10" spans="1:17" ht="15" customHeight="1">
      <c r="A10" s="43"/>
      <c r="B10" s="75"/>
      <c r="C10" s="86" t="s">
        <v>7</v>
      </c>
      <c r="D10" s="57"/>
      <c r="E10" s="215">
        <f>Project_Name</f>
        <v>0</v>
      </c>
      <c r="F10" s="215"/>
      <c r="G10" s="74"/>
      <c r="H10" s="217"/>
      <c r="I10" s="217"/>
      <c r="J10" s="217"/>
      <c r="K10" s="217"/>
      <c r="L10" s="47"/>
      <c r="M10" s="43"/>
      <c r="N10" s="68" t="s">
        <v>77</v>
      </c>
      <c r="O10" s="43"/>
      <c r="P10" s="43"/>
      <c r="Q10" s="43"/>
    </row>
    <row r="11" spans="1:17">
      <c r="A11" s="43"/>
      <c r="B11" s="54"/>
      <c r="C11" s="73"/>
      <c r="D11" s="73"/>
      <c r="E11" s="57"/>
      <c r="F11" s="73"/>
      <c r="G11" s="57"/>
      <c r="H11" s="57"/>
      <c r="I11" s="57"/>
      <c r="J11" s="57"/>
      <c r="K11" s="74"/>
      <c r="L11" s="47"/>
      <c r="M11" s="43"/>
      <c r="N11" s="43"/>
      <c r="O11" s="43"/>
      <c r="P11" s="43"/>
      <c r="Q11" s="43"/>
    </row>
    <row r="12" spans="1:17" ht="30" customHeight="1">
      <c r="A12" s="43"/>
      <c r="B12" s="54"/>
      <c r="C12" s="71" t="s">
        <v>149</v>
      </c>
      <c r="D12" s="70" t="s">
        <v>150</v>
      </c>
      <c r="E12" s="72" t="s">
        <v>80</v>
      </c>
      <c r="F12" s="71" t="s">
        <v>81</v>
      </c>
      <c r="G12" s="71" t="s">
        <v>82</v>
      </c>
      <c r="H12" s="71" t="s">
        <v>151</v>
      </c>
      <c r="I12" s="70" t="s">
        <v>152</v>
      </c>
      <c r="J12" s="71" t="s">
        <v>153</v>
      </c>
      <c r="K12" s="71" t="s">
        <v>154</v>
      </c>
      <c r="L12" s="47"/>
      <c r="M12" s="43"/>
      <c r="N12" s="43"/>
      <c r="O12" s="43"/>
      <c r="P12" s="43"/>
      <c r="Q12" s="43"/>
    </row>
    <row r="13" spans="1:17">
      <c r="A13" s="43"/>
      <c r="B13" s="54"/>
      <c r="C13" s="69" t="s">
        <v>155</v>
      </c>
      <c r="D13" s="87"/>
      <c r="E13" s="87"/>
      <c r="F13" s="105"/>
      <c r="G13" s="105"/>
      <c r="H13" s="100"/>
      <c r="I13" s="100"/>
      <c r="J13" s="100"/>
      <c r="K13" s="91"/>
      <c r="L13" s="47"/>
      <c r="M13" s="43"/>
      <c r="N13" s="68" t="str">
        <f>IF(AND(COUNTA(D13:K13)&gt;0,COUNTA(D13:K13)&lt;8),"All fields are required if the row is utilized","")</f>
        <v/>
      </c>
      <c r="O13" s="43"/>
      <c r="P13" s="43"/>
      <c r="Q13" s="43"/>
    </row>
    <row r="14" spans="1:17">
      <c r="A14" s="43"/>
      <c r="B14" s="54"/>
      <c r="C14" s="69" t="s">
        <v>156</v>
      </c>
      <c r="D14" s="87"/>
      <c r="E14" s="87"/>
      <c r="F14" s="105"/>
      <c r="G14" s="105"/>
      <c r="H14" s="100"/>
      <c r="I14" s="100"/>
      <c r="J14" s="100"/>
      <c r="K14" s="91"/>
      <c r="L14" s="47"/>
      <c r="M14" s="43"/>
      <c r="N14" s="68" t="str">
        <f t="shared" ref="N14:N32" si="0">IF(AND(COUNTA(D14:K14)&gt;0,COUNTA(D14:K14)&lt;8),"All fields are required if the row is utilized","")</f>
        <v/>
      </c>
      <c r="O14" s="43"/>
      <c r="P14" s="43"/>
      <c r="Q14" s="43"/>
    </row>
    <row r="15" spans="1:17">
      <c r="A15" s="43"/>
      <c r="B15" s="54"/>
      <c r="C15" s="69" t="s">
        <v>157</v>
      </c>
      <c r="D15" s="87"/>
      <c r="E15" s="87"/>
      <c r="F15" s="105"/>
      <c r="G15" s="105"/>
      <c r="H15" s="100"/>
      <c r="I15" s="100"/>
      <c r="J15" s="100"/>
      <c r="K15" s="91"/>
      <c r="L15" s="47"/>
      <c r="M15" s="43"/>
      <c r="N15" s="68" t="str">
        <f t="shared" si="0"/>
        <v/>
      </c>
      <c r="O15" s="43"/>
      <c r="P15" s="43"/>
      <c r="Q15" s="43"/>
    </row>
    <row r="16" spans="1:17">
      <c r="A16" s="43"/>
      <c r="B16" s="54"/>
      <c r="C16" s="69" t="s">
        <v>158</v>
      </c>
      <c r="D16" s="87"/>
      <c r="E16" s="87"/>
      <c r="F16" s="105"/>
      <c r="G16" s="105"/>
      <c r="H16" s="100"/>
      <c r="I16" s="100"/>
      <c r="J16" s="100"/>
      <c r="K16" s="91"/>
      <c r="L16" s="47"/>
      <c r="M16" s="43"/>
      <c r="N16" s="68" t="str">
        <f t="shared" si="0"/>
        <v/>
      </c>
      <c r="O16" s="43"/>
      <c r="P16" s="43"/>
      <c r="Q16" s="43"/>
    </row>
    <row r="17" spans="1:17">
      <c r="A17" s="43"/>
      <c r="B17" s="54"/>
      <c r="C17" s="69" t="s">
        <v>159</v>
      </c>
      <c r="D17" s="87"/>
      <c r="E17" s="87"/>
      <c r="F17" s="105"/>
      <c r="G17" s="105"/>
      <c r="H17" s="100"/>
      <c r="I17" s="100"/>
      <c r="J17" s="100"/>
      <c r="K17" s="91"/>
      <c r="L17" s="47"/>
      <c r="M17" s="43"/>
      <c r="N17" s="68" t="str">
        <f t="shared" si="0"/>
        <v/>
      </c>
      <c r="O17" s="43"/>
      <c r="P17" s="43"/>
      <c r="Q17" s="43"/>
    </row>
    <row r="18" spans="1:17">
      <c r="A18" s="43"/>
      <c r="B18" s="54"/>
      <c r="C18" s="69" t="s">
        <v>160</v>
      </c>
      <c r="D18" s="87"/>
      <c r="E18" s="87"/>
      <c r="F18" s="105"/>
      <c r="G18" s="105"/>
      <c r="H18" s="100"/>
      <c r="I18" s="100"/>
      <c r="J18" s="100"/>
      <c r="K18" s="91"/>
      <c r="L18" s="47"/>
      <c r="M18" s="43"/>
      <c r="N18" s="68" t="str">
        <f t="shared" si="0"/>
        <v/>
      </c>
      <c r="O18" s="43"/>
      <c r="P18" s="43"/>
      <c r="Q18" s="43"/>
    </row>
    <row r="19" spans="1:17">
      <c r="A19" s="43"/>
      <c r="B19" s="54"/>
      <c r="C19" s="69" t="s">
        <v>161</v>
      </c>
      <c r="D19" s="87"/>
      <c r="E19" s="87"/>
      <c r="F19" s="105"/>
      <c r="G19" s="105"/>
      <c r="H19" s="100"/>
      <c r="I19" s="100"/>
      <c r="J19" s="100"/>
      <c r="K19" s="91"/>
      <c r="L19" s="47"/>
      <c r="M19" s="43"/>
      <c r="N19" s="68" t="str">
        <f t="shared" si="0"/>
        <v/>
      </c>
      <c r="O19" s="43"/>
      <c r="P19" s="43"/>
      <c r="Q19" s="43"/>
    </row>
    <row r="20" spans="1:17">
      <c r="A20" s="43"/>
      <c r="B20" s="54"/>
      <c r="C20" s="69" t="s">
        <v>162</v>
      </c>
      <c r="D20" s="87"/>
      <c r="E20" s="87"/>
      <c r="F20" s="105"/>
      <c r="G20" s="105"/>
      <c r="H20" s="100"/>
      <c r="I20" s="100"/>
      <c r="J20" s="100"/>
      <c r="K20" s="91"/>
      <c r="L20" s="47"/>
      <c r="M20" s="43"/>
      <c r="N20" s="68" t="str">
        <f t="shared" si="0"/>
        <v/>
      </c>
      <c r="O20" s="43"/>
      <c r="P20" s="43"/>
      <c r="Q20" s="43"/>
    </row>
    <row r="21" spans="1:17">
      <c r="A21" s="43"/>
      <c r="B21" s="54"/>
      <c r="C21" s="69" t="s">
        <v>163</v>
      </c>
      <c r="D21" s="87"/>
      <c r="E21" s="87"/>
      <c r="F21" s="105"/>
      <c r="G21" s="105"/>
      <c r="H21" s="100"/>
      <c r="I21" s="100"/>
      <c r="J21" s="100"/>
      <c r="K21" s="91"/>
      <c r="L21" s="47"/>
      <c r="M21" s="43"/>
      <c r="N21" s="68" t="str">
        <f t="shared" si="0"/>
        <v/>
      </c>
      <c r="O21" s="43"/>
      <c r="P21" s="43"/>
      <c r="Q21" s="43"/>
    </row>
    <row r="22" spans="1:17">
      <c r="A22" s="43"/>
      <c r="B22" s="54"/>
      <c r="C22" s="69" t="s">
        <v>164</v>
      </c>
      <c r="D22" s="87"/>
      <c r="E22" s="87"/>
      <c r="F22" s="105"/>
      <c r="G22" s="105"/>
      <c r="H22" s="100"/>
      <c r="I22" s="100"/>
      <c r="J22" s="100"/>
      <c r="K22" s="91"/>
      <c r="L22" s="47"/>
      <c r="M22" s="43"/>
      <c r="N22" s="68" t="str">
        <f t="shared" si="0"/>
        <v/>
      </c>
      <c r="O22" s="43"/>
      <c r="P22" s="43"/>
      <c r="Q22" s="43"/>
    </row>
    <row r="23" spans="1:17">
      <c r="A23" s="43"/>
      <c r="B23" s="54"/>
      <c r="C23" s="69" t="s">
        <v>165</v>
      </c>
      <c r="D23" s="87"/>
      <c r="E23" s="87"/>
      <c r="F23" s="105"/>
      <c r="G23" s="105"/>
      <c r="H23" s="100"/>
      <c r="I23" s="100"/>
      <c r="J23" s="100"/>
      <c r="K23" s="91"/>
      <c r="L23" s="47"/>
      <c r="M23" s="43"/>
      <c r="N23" s="68" t="str">
        <f t="shared" si="0"/>
        <v/>
      </c>
      <c r="O23" s="43"/>
      <c r="P23" s="43"/>
      <c r="Q23" s="43"/>
    </row>
    <row r="24" spans="1:17">
      <c r="A24" s="43"/>
      <c r="B24" s="54"/>
      <c r="C24" s="69" t="s">
        <v>166</v>
      </c>
      <c r="D24" s="87"/>
      <c r="E24" s="87"/>
      <c r="F24" s="105"/>
      <c r="G24" s="105"/>
      <c r="H24" s="100"/>
      <c r="I24" s="100"/>
      <c r="J24" s="100"/>
      <c r="K24" s="91"/>
      <c r="L24" s="47"/>
      <c r="M24" s="43"/>
      <c r="N24" s="68" t="str">
        <f t="shared" si="0"/>
        <v/>
      </c>
      <c r="O24" s="43"/>
      <c r="P24" s="43"/>
      <c r="Q24" s="43"/>
    </row>
    <row r="25" spans="1:17">
      <c r="A25" s="43"/>
      <c r="B25" s="54"/>
      <c r="C25" s="69" t="s">
        <v>167</v>
      </c>
      <c r="D25" s="87"/>
      <c r="E25" s="87"/>
      <c r="F25" s="105"/>
      <c r="G25" s="105"/>
      <c r="H25" s="100"/>
      <c r="I25" s="100"/>
      <c r="J25" s="100"/>
      <c r="K25" s="91"/>
      <c r="L25" s="47"/>
      <c r="M25" s="43"/>
      <c r="N25" s="68" t="str">
        <f t="shared" si="0"/>
        <v/>
      </c>
      <c r="O25" s="43"/>
      <c r="P25" s="43"/>
      <c r="Q25" s="43"/>
    </row>
    <row r="26" spans="1:17">
      <c r="A26" s="43"/>
      <c r="B26" s="54"/>
      <c r="C26" s="69" t="s">
        <v>168</v>
      </c>
      <c r="D26" s="87"/>
      <c r="E26" s="87"/>
      <c r="F26" s="105"/>
      <c r="G26" s="105"/>
      <c r="H26" s="100"/>
      <c r="I26" s="100"/>
      <c r="J26" s="100"/>
      <c r="K26" s="91"/>
      <c r="L26" s="47"/>
      <c r="M26" s="43"/>
      <c r="N26" s="68" t="str">
        <f t="shared" si="0"/>
        <v/>
      </c>
      <c r="O26" s="43"/>
      <c r="P26" s="43"/>
      <c r="Q26" s="43"/>
    </row>
    <row r="27" spans="1:17">
      <c r="A27" s="43"/>
      <c r="B27" s="54"/>
      <c r="C27" s="69" t="s">
        <v>169</v>
      </c>
      <c r="D27" s="87"/>
      <c r="E27" s="87"/>
      <c r="F27" s="105"/>
      <c r="G27" s="105"/>
      <c r="H27" s="100"/>
      <c r="I27" s="100"/>
      <c r="J27" s="100"/>
      <c r="K27" s="91"/>
      <c r="L27" s="47"/>
      <c r="M27" s="43"/>
      <c r="N27" s="68" t="str">
        <f t="shared" si="0"/>
        <v/>
      </c>
      <c r="O27" s="43"/>
      <c r="P27" s="43"/>
      <c r="Q27" s="43"/>
    </row>
    <row r="28" spans="1:17">
      <c r="A28" s="43"/>
      <c r="B28" s="54"/>
      <c r="C28" s="69" t="s">
        <v>170</v>
      </c>
      <c r="D28" s="87"/>
      <c r="E28" s="87"/>
      <c r="F28" s="105"/>
      <c r="G28" s="105"/>
      <c r="H28" s="100"/>
      <c r="I28" s="100"/>
      <c r="J28" s="100"/>
      <c r="K28" s="91"/>
      <c r="L28" s="47"/>
      <c r="M28" s="43"/>
      <c r="N28" s="68" t="str">
        <f t="shared" si="0"/>
        <v/>
      </c>
      <c r="O28" s="43"/>
      <c r="P28" s="43"/>
      <c r="Q28" s="43"/>
    </row>
    <row r="29" spans="1:17">
      <c r="A29" s="43"/>
      <c r="B29" s="54"/>
      <c r="C29" s="69" t="s">
        <v>171</v>
      </c>
      <c r="D29" s="87"/>
      <c r="E29" s="87"/>
      <c r="F29" s="105"/>
      <c r="G29" s="105"/>
      <c r="H29" s="100"/>
      <c r="I29" s="100"/>
      <c r="J29" s="100"/>
      <c r="K29" s="91"/>
      <c r="L29" s="47"/>
      <c r="M29" s="43"/>
      <c r="N29" s="68" t="str">
        <f t="shared" si="0"/>
        <v/>
      </c>
      <c r="O29" s="43"/>
      <c r="P29" s="43"/>
      <c r="Q29" s="43"/>
    </row>
    <row r="30" spans="1:17">
      <c r="A30" s="43"/>
      <c r="B30" s="54"/>
      <c r="C30" s="69" t="s">
        <v>172</v>
      </c>
      <c r="D30" s="87"/>
      <c r="E30" s="87"/>
      <c r="F30" s="105"/>
      <c r="G30" s="105"/>
      <c r="H30" s="100"/>
      <c r="I30" s="100"/>
      <c r="J30" s="100"/>
      <c r="K30" s="91"/>
      <c r="L30" s="47"/>
      <c r="M30" s="43"/>
      <c r="N30" s="68" t="str">
        <f t="shared" si="0"/>
        <v/>
      </c>
      <c r="O30" s="43"/>
      <c r="P30" s="43"/>
      <c r="Q30" s="43"/>
    </row>
    <row r="31" spans="1:17">
      <c r="A31" s="43"/>
      <c r="B31" s="54"/>
      <c r="C31" s="69" t="s">
        <v>173</v>
      </c>
      <c r="D31" s="87"/>
      <c r="E31" s="87"/>
      <c r="F31" s="105"/>
      <c r="G31" s="105"/>
      <c r="H31" s="100"/>
      <c r="I31" s="100"/>
      <c r="J31" s="100"/>
      <c r="K31" s="91"/>
      <c r="L31" s="47"/>
      <c r="M31" s="43"/>
      <c r="N31" s="68" t="str">
        <f t="shared" si="0"/>
        <v/>
      </c>
      <c r="O31" s="43"/>
      <c r="P31" s="43"/>
      <c r="Q31" s="43"/>
    </row>
    <row r="32" spans="1:17">
      <c r="A32" s="43"/>
      <c r="B32" s="54"/>
      <c r="C32" s="69" t="s">
        <v>174</v>
      </c>
      <c r="D32" s="87"/>
      <c r="E32" s="87"/>
      <c r="F32" s="105"/>
      <c r="G32" s="105"/>
      <c r="H32" s="100"/>
      <c r="I32" s="100"/>
      <c r="J32" s="100"/>
      <c r="K32" s="91"/>
      <c r="L32" s="47"/>
      <c r="M32" s="43"/>
      <c r="N32" s="68" t="str">
        <f t="shared" si="0"/>
        <v/>
      </c>
      <c r="O32" s="43"/>
      <c r="P32" s="43"/>
      <c r="Q32" s="43"/>
    </row>
    <row r="33" spans="1:17">
      <c r="A33" s="43"/>
      <c r="B33" s="46"/>
      <c r="C33" s="45"/>
      <c r="D33" s="45"/>
      <c r="E33" s="45"/>
      <c r="F33" s="45"/>
      <c r="G33" s="45"/>
      <c r="H33" s="45"/>
      <c r="I33" s="45"/>
      <c r="J33" s="45"/>
      <c r="K33" s="45"/>
      <c r="L33" s="44"/>
      <c r="M33" s="43"/>
      <c r="N33" s="43"/>
      <c r="O33" s="43"/>
      <c r="P33" s="43"/>
      <c r="Q33" s="43"/>
    </row>
    <row r="34" spans="1:17">
      <c r="A34" s="43"/>
      <c r="B34" s="43"/>
      <c r="C34" s="43"/>
      <c r="D34" s="43"/>
      <c r="E34" s="43"/>
      <c r="F34" s="43"/>
      <c r="G34" s="43"/>
      <c r="H34" s="43"/>
      <c r="I34" s="43"/>
      <c r="J34" s="43"/>
      <c r="K34" s="43"/>
      <c r="L34" s="43"/>
      <c r="M34" s="43"/>
      <c r="N34" s="43"/>
      <c r="O34" s="43"/>
      <c r="P34" s="43"/>
      <c r="Q34" s="43"/>
    </row>
  </sheetData>
  <sheetProtection algorithmName="SHA-512" hashValue="FSJIoB6mye1kZ0OE9Mwt8rl5Qu9HoOn9YN+JicTiQwpQ6WBAXFKmteKcl0PkINki70aW8KyXdhD+p7HBWrgEew==" saltValue="qR5UogoA2hwjGFelXY6jzw==" spinCount="100000" sheet="1" formatColumns="0" formatRows="0" selectLockedCells="1"/>
  <mergeCells count="9">
    <mergeCell ref="H9:K9"/>
    <mergeCell ref="H10:K10"/>
    <mergeCell ref="B3:L3"/>
    <mergeCell ref="B4:L4"/>
    <mergeCell ref="C5:K5"/>
    <mergeCell ref="B6:L6"/>
    <mergeCell ref="B7:L7"/>
    <mergeCell ref="E9:F9"/>
    <mergeCell ref="E10:F10"/>
  </mergeCells>
  <dataValidations count="5">
    <dataValidation type="whole" allowBlank="1" showInputMessage="1" showErrorMessage="1" sqref="K13:K32" xr:uid="{01AF7504-8AC1-FA47-99F9-956445D9B0D2}">
      <formula1>0</formula1>
      <formula2>1000</formula2>
    </dataValidation>
    <dataValidation type="list" allowBlank="1" showInputMessage="1" showErrorMessage="1" prompt="Select Time Period from drop-down menu" sqref="E13:E32" xr:uid="{9C4B80E7-9800-8E45-A074-C5C74AF97508}">
      <formula1>"Through 3rd Year of CDT,Remainder of Contract Delivery Term"</formula1>
    </dataValidation>
    <dataValidation type="date" allowBlank="1" showInputMessage="1" showErrorMessage="1" prompt="Enter the first calendar year and month in which the economic benefit is expected to accrue." sqref="F13:F32" xr:uid="{A1C00140-855D-4D46-A04D-BF3B664CE845}">
      <formula1>44197</formula1>
      <formula2>56219</formula2>
    </dataValidation>
    <dataValidation type="list" allowBlank="1" showInputMessage="1" showErrorMessage="1" prompt="Select the Target Beneficiaries from drop-down menu" sqref="D13:D32" xr:uid="{77DABBA5-47E0-4ED1-8E45-00AC961033A6}">
      <formula1>"Communities,Workforce"</formula1>
    </dataValidation>
    <dataValidation type="date" allowBlank="1" showInputMessage="1" showErrorMessage="1" prompt="Enter the last calendar year and month in which the economic benefit is expected to accrue, cannot be after 2053 for a 25-year Contract Tenor._x000a_" sqref="G13:G32" xr:uid="{594F6FB5-ECC1-EC43-94A7-4C95D371D108}">
      <formula1>DATE(YEAR(F13),MONTH(F13)+1,DAY(F13))</formula1>
      <formula2>56219</formula2>
    </dataValidation>
  </dataValidations>
  <pageMargins left="0.7" right="0.7" top="0.75" bottom="0.75" header="0.3" footer="0.3"/>
  <pageSetup scale="60" orientation="landscape"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A9617B486EBDC4CAFCA7FD47BF5119E" ma:contentTypeVersion="7001" ma:contentTypeDescription="Create a new document." ma:contentTypeScope="" ma:versionID="0425f11be5c82ea833e90d0f864a01bc">
  <xsd:schema xmlns:xsd="http://www.w3.org/2001/XMLSchema" xmlns:xs="http://www.w3.org/2001/XMLSchema" xmlns:p="http://schemas.microsoft.com/office/2006/metadata/properties" xmlns:ns2="238dd806-a5b7-46a5-9c55-c2d3786c84e5" xmlns:ns3="a30e3c5f-6867-43b2-ac32-39986f5e55f1" targetNamespace="http://schemas.microsoft.com/office/2006/metadata/properties" ma:root="true" ma:fieldsID="93111ecd1de50d40779665eca04a7dc5" ns2:_="" ns3:_="">
    <xsd:import namespace="238dd806-a5b7-46a5-9c55-c2d3786c84e5"/>
    <xsd:import namespace="a30e3c5f-6867-43b2-ac32-39986f5e55f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dd806-a5b7-46a5-9c55-c2d3786c84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0e3c5f-6867-43b2-ac32-39986f5e55f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390353-4622-4C26-9F12-71DDDA7AB9C2}">
  <ds:schemaRefs>
    <ds:schemaRef ds:uri="http://schemas.microsoft.com/sharepoint/events"/>
  </ds:schemaRefs>
</ds:datastoreItem>
</file>

<file path=customXml/itemProps2.xml><?xml version="1.0" encoding="utf-8"?>
<ds:datastoreItem xmlns:ds="http://schemas.openxmlformats.org/officeDocument/2006/customXml" ds:itemID="{FCC8E7E1-B8F8-4965-A5FE-C26A952D425F}">
  <ds:schemaRefs>
    <ds:schemaRef ds:uri="http://schemas.microsoft.com/sharepoint/v3/contenttype/forms"/>
  </ds:schemaRefs>
</ds:datastoreItem>
</file>

<file path=customXml/itemProps3.xml><?xml version="1.0" encoding="utf-8"?>
<ds:datastoreItem xmlns:ds="http://schemas.openxmlformats.org/officeDocument/2006/customXml" ds:itemID="{B429681D-AA88-4C27-858F-096F9B380F62}">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C171DABB-8C14-46FC-A2FA-9B3EEA764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dd806-a5b7-46a5-9c55-c2d3786c84e5"/>
    <ds:schemaRef ds:uri="a30e3c5f-6867-43b2-ac32-39986f5e5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User Guide</vt:lpstr>
      <vt:lpstr>Part I</vt:lpstr>
      <vt:lpstr>Part II</vt:lpstr>
      <vt:lpstr>Part III</vt:lpstr>
      <vt:lpstr>Part IV-1</vt:lpstr>
      <vt:lpstr>Part IV-2</vt:lpstr>
      <vt:lpstr>Part V-1</vt:lpstr>
      <vt:lpstr>Part V-2</vt:lpstr>
      <vt:lpstr>Part V-3</vt:lpstr>
      <vt:lpstr>AnnProjGen</vt:lpstr>
      <vt:lpstr>Bid_Quantity</vt:lpstr>
      <vt:lpstr>Contract_Tenor</vt:lpstr>
      <vt:lpstr>Energy_Storage</vt:lpstr>
      <vt:lpstr>'Part IV-2'!Esc_Rate</vt:lpstr>
      <vt:lpstr>Esc_Rate</vt:lpstr>
      <vt:lpstr>'Part IV-2'!Esc_Rate_Storage</vt:lpstr>
      <vt:lpstr>Esc_Rate_Storage</vt:lpstr>
      <vt:lpstr>Hydropower</vt:lpstr>
      <vt:lpstr>'Part IV-2'!LossFactor</vt:lpstr>
      <vt:lpstr>LossFactor</vt:lpstr>
      <vt:lpstr>New_Transmission</vt:lpstr>
      <vt:lpstr>NYCS</vt:lpstr>
      <vt:lpstr>'Part IV-2'!Price_Type</vt:lpstr>
      <vt:lpstr>Price_Type</vt:lpstr>
      <vt:lpstr>'Part I'!Print_Area</vt:lpstr>
      <vt:lpstr>'Part II'!Print_Area</vt:lpstr>
      <vt:lpstr>'Part III'!Print_Area</vt:lpstr>
      <vt:lpstr>'Part IV-1'!Print_Area</vt:lpstr>
      <vt:lpstr>'Part IV-2'!Print_Area</vt:lpstr>
      <vt:lpstr>'Part V-2'!Print_Area</vt:lpstr>
      <vt:lpstr>'Part V-3'!Print_Area</vt:lpstr>
      <vt:lpstr>Project_Capacity</vt:lpstr>
      <vt:lpstr>Project_COD</vt:lpstr>
      <vt:lpstr>Project_Name</vt:lpstr>
      <vt:lpstr>Proposer_Name</vt:lpstr>
      <vt:lpstr>REC_Cap</vt:lpstr>
      <vt:lpstr>'Part IV-2'!REC_Type</vt:lpstr>
      <vt:lpstr>REC_Type</vt:lpstr>
      <vt:lpstr>'Part IV-2'!SummerUCAP</vt:lpstr>
      <vt:lpstr>SummerUCAP</vt:lpstr>
      <vt:lpstr>T4_AnnRECCap</vt:lpstr>
      <vt:lpstr>Total_Resources</vt:lpstr>
      <vt:lpstr>'Part IV-2'!UAF</vt:lpstr>
      <vt:lpstr>UAF</vt:lpstr>
      <vt:lpstr>'Part IV-2'!UDRs</vt:lpstr>
      <vt:lpstr>UDRs</vt:lpstr>
      <vt:lpstr>'Part IV-2'!WinterUCAP</vt:lpstr>
      <vt:lpstr>WinterUCAP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Ashley Bennett</dc:creator>
  <cp:keywords/>
  <dc:description/>
  <cp:lastModifiedBy>Ellen Cool</cp:lastModifiedBy>
  <cp:revision/>
  <dcterms:created xsi:type="dcterms:W3CDTF">2020-11-23T23:22:35Z</dcterms:created>
  <dcterms:modified xsi:type="dcterms:W3CDTF">2021-05-04T22:25:36Z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{2F67F737-6D14-4058-A974-1975D7AB96D4}</vt:lpwstr>
  </property>
  <property fmtid="{D5CDD505-2E9C-101B-9397-08002B2CF9AE}" pid="3" name="ContentTypeId">
    <vt:lpwstr>0x010100DA9617B486EBDC4CAFCA7FD47BF5119E</vt:lpwstr>
  </property>
  <property fmtid="{D5CDD505-2E9C-101B-9397-08002B2CF9AE}" pid="4" name="Order">
    <vt:r8>18900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y fmtid="{D5CDD505-2E9C-101B-9397-08002B2CF9AE}" pid="9" name="_ExtendedDescription">
    <vt:lpwstr/>
  </property>
  <property fmtid="{D5CDD505-2E9C-101B-9397-08002B2CF9AE}" pid="10" name="_CopySource">
    <vt:lpwstr>https://nysemail.sharepoint.com/sites/nyserda-ext/ExternalCollaboration/Contractors/Tier4RFP/2020 RFP/RFP Re-Issuance/T4RFP21-1 Appendix F-2 Offer Data Form 3.19.21.xlsx</vt:lpwstr>
  </property>
</Properties>
</file>